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1PLANEACION DISTRITAL\2020\planes_de_acción_politicas_publicas_poblacionales\planes_de_accion_2019_subir_web\"/>
    </mc:Choice>
  </mc:AlternateContent>
  <bookViews>
    <workbookView showHorizontalScroll="0" showVerticalScroll="0" showSheetTabs="0" xWindow="0" yWindow="0" windowWidth="20490" windowHeight="7905"/>
  </bookViews>
  <sheets>
    <sheet name="PPIA SEG 2019" sheetId="1" r:id="rId1"/>
    <sheet name="Hoja1" sheetId="2" r:id="rId2"/>
  </sheets>
  <externalReferences>
    <externalReference r:id="rId3"/>
  </externalReferences>
  <definedNames>
    <definedName name="_xlnm._FilterDatabase" localSheetId="0" hidden="1">'PPIA SEG 2019'!$A$10:$IS$97</definedName>
    <definedName name="_ftn1" localSheetId="0">'PPIA SEG 2019'!$AM$28</definedName>
    <definedName name="_ftnref1" localSheetId="0">'PPIA SEG 2019'!$AM$20</definedName>
    <definedName name="_Pilar_Eje">[1]Val!$H$3:$H$7</definedName>
    <definedName name="Dimensiones">[1]Val!$D$3:$D$5</definedName>
    <definedName name="Sector">[1]Val!$BE$3:$BE$17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88" i="1" l="1"/>
  <c r="AA87" i="1"/>
  <c r="AA86" i="1"/>
  <c r="AA85" i="1"/>
  <c r="AA82" i="1"/>
  <c r="AA81" i="1"/>
  <c r="AA79" i="1"/>
  <c r="AA75" i="1"/>
  <c r="AA71" i="1"/>
  <c r="AA14" i="1" l="1"/>
  <c r="AA16" i="1"/>
  <c r="AA17" i="1"/>
  <c r="AA18" i="1"/>
  <c r="AA20" i="1"/>
  <c r="AA21" i="1"/>
  <c r="AA22" i="1"/>
  <c r="AA23" i="1"/>
  <c r="AA24" i="1"/>
  <c r="AA25" i="1"/>
  <c r="AA26" i="1"/>
  <c r="AA27" i="1"/>
  <c r="AA28" i="1"/>
  <c r="AA29" i="1"/>
  <c r="AA30" i="1"/>
  <c r="AA31" i="1"/>
  <c r="AA32" i="1"/>
  <c r="AA33" i="1"/>
  <c r="AA34" i="1"/>
  <c r="AA35" i="1"/>
  <c r="AA36" i="1"/>
  <c r="AA37" i="1"/>
  <c r="AA38" i="1"/>
  <c r="AA39" i="1"/>
  <c r="AA40" i="1"/>
  <c r="AA41" i="1"/>
  <c r="AA43" i="1"/>
  <c r="AA51" i="1"/>
  <c r="AA52" i="1"/>
  <c r="AA53" i="1"/>
  <c r="AA54" i="1"/>
  <c r="AA55" i="1"/>
  <c r="AA56" i="1"/>
  <c r="AA57" i="1"/>
  <c r="AA58" i="1"/>
  <c r="AA60" i="1"/>
  <c r="AA61" i="1"/>
  <c r="AA62" i="1"/>
  <c r="AA63" i="1"/>
  <c r="AA65" i="1"/>
  <c r="AA66" i="1"/>
  <c r="AA69" i="1"/>
  <c r="AA72" i="1"/>
  <c r="AA73" i="1"/>
  <c r="AA74" i="1"/>
  <c r="AA77" i="1"/>
  <c r="AA78" i="1"/>
  <c r="AA90" i="1"/>
  <c r="AA91" i="1"/>
  <c r="AA92" i="1"/>
  <c r="AA94" i="1"/>
  <c r="AA12" i="1"/>
  <c r="AA11" i="1" l="1"/>
  <c r="AL92" i="1" l="1"/>
  <c r="AJ92" i="1"/>
  <c r="AJ91" i="1"/>
  <c r="D22" i="2" l="1"/>
  <c r="D19" i="2" l="1"/>
  <c r="AJ123" i="1" l="1"/>
  <c r="AK123" i="1"/>
  <c r="AJ131" i="1"/>
  <c r="AK131" i="1"/>
  <c r="AJ78" i="1"/>
  <c r="Y51" i="1"/>
  <c r="Y42" i="1"/>
  <c r="W42" i="1"/>
  <c r="W89" i="1"/>
  <c r="W75" i="1"/>
  <c r="Y80" i="1"/>
  <c r="Y41" i="1"/>
  <c r="Y14" i="1"/>
  <c r="Y15" i="1"/>
  <c r="Y16" i="1"/>
  <c r="Y17" i="1"/>
  <c r="Y18" i="1"/>
  <c r="Y19" i="1"/>
  <c r="Y20" i="1"/>
  <c r="Y21" i="1"/>
  <c r="Y22" i="1"/>
  <c r="Y23" i="1"/>
  <c r="S25" i="1"/>
  <c r="Y25" i="1" s="1"/>
  <c r="Y13" i="1"/>
  <c r="Y12" i="1"/>
  <c r="Y11" i="1"/>
  <c r="G16" i="1"/>
  <c r="W16" i="1"/>
  <c r="G17" i="1"/>
  <c r="W17" i="1"/>
  <c r="Y95" i="1"/>
  <c r="Y78" i="1"/>
  <c r="Y77" i="1"/>
  <c r="Y45" i="1"/>
  <c r="Y26" i="1"/>
  <c r="Y27" i="1"/>
  <c r="Y28" i="1"/>
  <c r="Y29" i="1"/>
  <c r="Y30" i="1"/>
  <c r="Y31" i="1"/>
  <c r="Y32" i="1"/>
  <c r="Y33" i="1"/>
  <c r="Y34" i="1"/>
  <c r="Y35" i="1"/>
  <c r="Y36" i="1"/>
  <c r="Y37" i="1"/>
  <c r="Y38" i="1"/>
  <c r="Y39" i="1"/>
  <c r="Y40" i="1"/>
  <c r="Y43" i="1"/>
  <c r="Y44" i="1"/>
  <c r="Y46" i="1"/>
  <c r="Y47" i="1"/>
  <c r="Y48" i="1"/>
  <c r="Y49" i="1"/>
  <c r="Y50" i="1"/>
  <c r="Y94" i="1"/>
  <c r="Y52" i="1"/>
  <c r="Y53" i="1"/>
  <c r="Y54" i="1"/>
  <c r="Y55" i="1"/>
  <c r="Y56" i="1"/>
  <c r="Y57" i="1"/>
  <c r="Y58" i="1"/>
  <c r="Y59" i="1"/>
  <c r="Y60" i="1"/>
  <c r="Y61" i="1"/>
  <c r="Y62" i="1"/>
  <c r="Y63" i="1"/>
  <c r="Y64" i="1"/>
  <c r="Y65" i="1"/>
  <c r="Y66" i="1"/>
  <c r="Y67" i="1"/>
  <c r="Y68" i="1"/>
  <c r="Y69" i="1"/>
  <c r="Y71" i="1"/>
  <c r="Y72" i="1"/>
  <c r="Y73" i="1"/>
  <c r="Y74" i="1"/>
  <c r="Y75" i="1"/>
  <c r="Y76" i="1"/>
  <c r="Y79" i="1"/>
  <c r="Y81" i="1"/>
  <c r="Y82" i="1"/>
  <c r="Y83" i="1"/>
  <c r="Y84" i="1"/>
  <c r="Y85" i="1"/>
  <c r="Y86" i="1"/>
  <c r="Y87" i="1"/>
  <c r="Y88" i="1"/>
  <c r="Y91" i="1"/>
  <c r="Y90" i="1"/>
  <c r="Y96" i="1"/>
  <c r="G23" i="1"/>
  <c r="G22" i="1"/>
  <c r="G20" i="1"/>
  <c r="G21" i="1"/>
  <c r="G24" i="1"/>
  <c r="G12" i="1"/>
  <c r="G13" i="1"/>
  <c r="G14" i="1"/>
  <c r="G15" i="1"/>
  <c r="G18" i="1"/>
  <c r="G19"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11" i="1"/>
  <c r="W96" i="1"/>
  <c r="W90" i="1"/>
  <c r="W95" i="1"/>
  <c r="W92" i="1"/>
  <c r="W91" i="1"/>
  <c r="W87" i="1"/>
  <c r="W86" i="1"/>
  <c r="W81" i="1"/>
  <c r="W82" i="1"/>
  <c r="W80" i="1"/>
  <c r="W79" i="1"/>
  <c r="W78" i="1"/>
  <c r="W77" i="1"/>
  <c r="W74" i="1"/>
  <c r="W73" i="1"/>
  <c r="W72" i="1"/>
  <c r="W71" i="1"/>
  <c r="W69" i="1"/>
  <c r="W67" i="1"/>
  <c r="W68" i="1"/>
  <c r="W66" i="1"/>
  <c r="W65" i="1"/>
  <c r="W64" i="1"/>
  <c r="W62" i="1"/>
  <c r="W63" i="1"/>
  <c r="W61" i="1"/>
  <c r="W60" i="1"/>
  <c r="W59" i="1"/>
  <c r="W58" i="1"/>
  <c r="W57" i="1"/>
  <c r="W56" i="1"/>
  <c r="W53" i="1"/>
  <c r="W51" i="1"/>
  <c r="W50" i="1"/>
  <c r="W49" i="1"/>
  <c r="W48" i="1"/>
  <c r="W47" i="1"/>
  <c r="W46" i="1"/>
  <c r="W45" i="1"/>
  <c r="W43" i="1"/>
  <c r="W41" i="1"/>
  <c r="W39" i="1"/>
  <c r="W37" i="1"/>
  <c r="W38" i="1"/>
  <c r="W36" i="1"/>
  <c r="W25" i="1"/>
  <c r="W24" i="1"/>
  <c r="W19" i="1"/>
  <c r="W20" i="1"/>
  <c r="W21" i="1"/>
  <c r="W22" i="1"/>
  <c r="W23" i="1"/>
  <c r="W18" i="1"/>
  <c r="W15" i="1"/>
  <c r="W14" i="1"/>
  <c r="W13" i="1"/>
  <c r="W12" i="1"/>
  <c r="W11" i="1"/>
  <c r="V52" i="1"/>
  <c r="W52" i="1" s="1"/>
  <c r="W35" i="1"/>
</calcChain>
</file>

<file path=xl/comments1.xml><?xml version="1.0" encoding="utf-8"?>
<comments xmlns="http://schemas.openxmlformats.org/spreadsheetml/2006/main">
  <authors>
    <author>tc={A6F73524-5A5E-4655-A6CA-C63432F04B15}</author>
  </authors>
  <commentLis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ppto. programado acumulado de la meta 3  para las vigencias 2017 a 2020, es de  $729.063.342.976</t>
        </r>
      </text>
    </comment>
  </commentList>
</comments>
</file>

<file path=xl/sharedStrings.xml><?xml version="1.0" encoding="utf-8"?>
<sst xmlns="http://schemas.openxmlformats.org/spreadsheetml/2006/main" count="1877" uniqueCount="895">
  <si>
    <t>Política Pública</t>
  </si>
  <si>
    <t>Política_Pública_de_Infancia_y_Adolescencia</t>
  </si>
  <si>
    <t>Entidad que diligencia</t>
  </si>
  <si>
    <t>Secretaria Distrital de Integración Social</t>
  </si>
  <si>
    <t>Profesional que diligencia</t>
  </si>
  <si>
    <t>Equipo Seguimiento a la Implementación de la PPIA</t>
  </si>
  <si>
    <t>Fecha de entrega</t>
  </si>
  <si>
    <t>Periodo</t>
  </si>
  <si>
    <t xml:space="preserve">POLÍTICA PÚBLICA </t>
  </si>
  <si>
    <t>PLAN DE DESARROLLO</t>
  </si>
  <si>
    <t>FINANCIACIÓN</t>
  </si>
  <si>
    <t>Estructura</t>
  </si>
  <si>
    <t>tiempo de ejecución de la acción</t>
  </si>
  <si>
    <t>Indicador</t>
  </si>
  <si>
    <t>Avances</t>
  </si>
  <si>
    <t>No.</t>
  </si>
  <si>
    <t>Dimensiones</t>
  </si>
  <si>
    <t>Estrategia</t>
  </si>
  <si>
    <t>Lineamientos</t>
  </si>
  <si>
    <t>Objetivo</t>
  </si>
  <si>
    <t>Acciones</t>
  </si>
  <si>
    <t>Importancia relativa de la acción (%)</t>
  </si>
  <si>
    <t xml:space="preserve">Sector Distrital
</t>
  </si>
  <si>
    <t>Entidad del Distrito responsable de la ejecución</t>
  </si>
  <si>
    <t>Otro 
(Nivel Nacional, ONG, Sociedad Civil, por favor indicar el nombre)</t>
  </si>
  <si>
    <t>Contacto</t>
  </si>
  <si>
    <t>Teléfono</t>
  </si>
  <si>
    <t>Correo electrónico</t>
  </si>
  <si>
    <t>Fecha de Inicio</t>
  </si>
  <si>
    <t>Fecha de finalización</t>
  </si>
  <si>
    <t>Nombre</t>
  </si>
  <si>
    <t>Fórmula de cálculo</t>
  </si>
  <si>
    <t>Meta año 2017</t>
  </si>
  <si>
    <t>Meta año 2018</t>
  </si>
  <si>
    <t>Meta año 2019</t>
  </si>
  <si>
    <t>Meta año 2020</t>
  </si>
  <si>
    <t>Resultado indicador año 2017</t>
  </si>
  <si>
    <t>% de Avance Indicador año 2017</t>
  </si>
  <si>
    <t>Resultado indicador año 2018</t>
  </si>
  <si>
    <t>% de Avance Indicador año 2018</t>
  </si>
  <si>
    <t>Resultado indicador año 2019</t>
  </si>
  <si>
    <t>% de Avance Indicador año 2019</t>
  </si>
  <si>
    <t>Resultado indicador año 2020</t>
  </si>
  <si>
    <t>% de Avance Indicador año 2020</t>
  </si>
  <si>
    <t>Pilar o Eje Plan de Desarrollo Distrital</t>
  </si>
  <si>
    <t>Programa del Plan de Desarrollo Distrital</t>
  </si>
  <si>
    <t>Proyectos estratégicos del Plan de Desarrollo Distrital</t>
  </si>
  <si>
    <t xml:space="preserve">Código del Proyecto 
</t>
  </si>
  <si>
    <t xml:space="preserve">Nombre del Proyecto 
</t>
  </si>
  <si>
    <t>Meta del Proyecto</t>
  </si>
  <si>
    <t>Presupuesto programado  Cuatrienio</t>
  </si>
  <si>
    <t>Porcentaje del presupuesto programado para la actividad
(0 a 100)</t>
  </si>
  <si>
    <t>Presupuesto ejecutado 
Acumulado a 2019</t>
  </si>
  <si>
    <t>Avances frente a la meta del Proyecto  durante el 2019</t>
  </si>
  <si>
    <t>Observaciones</t>
  </si>
  <si>
    <t>1.1.</t>
  </si>
  <si>
    <t>Eje_1_Niños_Niñas_y_Adolescentes_en_ciudadanía_Plena_Ciudad_familias_y_ambientes_seguros</t>
  </si>
  <si>
    <t>Situaciónes_de_inobservancia_amenaza_o_vulneración_de__la_realización_de_derechos_(_ESCNNA_RPA_víctimas_conflicto_armado_discapacidad_etnico_racial)</t>
  </si>
  <si>
    <t>1, Provisión equitativa de oportunidades y promoción de capacidades para el Desarrollo Integral de niños, niñas y adolescentes con enfoque diferencial.</t>
  </si>
  <si>
    <t xml:space="preserve">Fortalecer las acciones en el distrito que favorezca el desarrollo de capacidades de los niños, niñas y adolescentes para garantizar el goce efectivo de sus derechos. </t>
  </si>
  <si>
    <t>Desarrollo de intervenciones de promoción de la salud mental y prevención de factores de riesgo a través de 4 canales de comunicación de la línea 106 las 24 horas del día.</t>
  </si>
  <si>
    <t>_Sector_Salud</t>
  </si>
  <si>
    <t>Secretaría de Salud</t>
  </si>
  <si>
    <t>N/A</t>
  </si>
  <si>
    <t xml:space="preserve">Gloria Milena Gracia
</t>
  </si>
  <si>
    <t xml:space="preserve">3144423411
</t>
  </si>
  <si>
    <t xml:space="preserve">gmgrtacia@saludcapital.gov.co
</t>
  </si>
  <si>
    <t>Proporción de incremento de respuesta efectiva a las situaciones de los NNA</t>
  </si>
  <si>
    <t>Número de respuestas efectivas / Total de casos identificados desde la línea 106 como de alto riesgo para NNA *100</t>
  </si>
  <si>
    <t>_01_Pilar_Igualdad_de_Calidad_de_Vida</t>
  </si>
  <si>
    <t>_09_Atención_integral_y_eficiente_en_salud</t>
  </si>
  <si>
    <t>_120_Atención_Integral_en_Salud_AIS</t>
  </si>
  <si>
    <t>Atención integral en Salud</t>
  </si>
  <si>
    <t>Meta 7: A 2020 aumentar la respuesta efectiva a un 84% de los niños, niñas y adolescentes identificados en alto riesgo desde la línea 106.</t>
  </si>
  <si>
    <t>El acumulado a diciembre de 2019 de situaciones de alto riesgo en Niños, Niñas y Adolescentes - NNA con activación de ruta es de 930, por los cuales se activaron rutas de atención a  SISVECOS, SIVIM,  ICBF, Fiscalía,  Número Único de Seguridad y Emergencias 123, SIRC, Dirección Local de Educación, de ellas  recibieron respuestas efectivas 744, equivalentes a  80%  acumulado. Respecto al acumulado de Bogotá Mejor para Todos desde el mes de agosto de 2016 a la fecha, en la Línea 106 se han detectado situaciones identificadas como de alto riesgo en NNA con activación de ruta de 2278 casos, de los cuales han recibido respuesta efectiva  a 1964, equivalente al  86.21% acumulado.
648 Acciones de seguimiento realizadas con la divulgación Línea 106 1.740 Profesionales de salud en las IPS conocen y socializan Línea 106. A 889 profesionales de las IPS se les socializa la línea 106 como herramienta de promoción de salud mental. 1.968 Personas participantes en la socialización Línea 106. 6 Activaciones de rutas en salud mental, generadas desde la atención Línea 106, 6 respuestas efectivas.
Se socializó a 251.953 estudiantes la línea 106 y demás líneas de apoyo como, espacio de escucha e intervención psicosocial. Aplicación de encuesta: 55.152 escolares del ciclo 3 y 4 responden la encuesta inicial de apropiación de conocimientos de autocuidado, y 47.084 escolares del ciclo 3 y 4 que responden la encuesta final de apropiación de conocimientos de autocuidado.</t>
  </si>
  <si>
    <t>1.2.</t>
  </si>
  <si>
    <t>Ciudad_familias_y_ambientes_seguros</t>
  </si>
  <si>
    <t>Diseño e implementación de una metodología para la definición de la línea de base y la medición de pautas de crianza y protección hacia la infancia y adolescencia.</t>
  </si>
  <si>
    <t>Porcentaje de familias con mejoramiento de pautas de crianza y protección</t>
  </si>
  <si>
    <t xml:space="preserve">Total de familias con mejoramiento de pautas de crianza y protección / Total de familias intervenidas a través de estrategias para el mejoramiento de pautas de crianza y protección *100
</t>
  </si>
  <si>
    <t>37.7%</t>
  </si>
  <si>
    <t>34,20%</t>
  </si>
  <si>
    <t>Meta 8: A 2020 mejorar en un 60% las pautas de crianza y protección hacia la infancia y adolescencia captada en los espacios educativos y de vivienda.</t>
  </si>
  <si>
    <t>Se finalizó el proceso de implementación del programa Familias Fuertes “Amor y Límites” a través de la cual se logra que los padres aprendan a proteger a sus hijos del consumo de tabaco y drogas, el abuso del alcohol y la desinformación acerca de las conductas sexuales de riesgo; los jóvenes aprendieron algunos pasos adicionales para afrontar la presión de los compañeros y conservar a sus amigos. 
Así mismo se dio continuidad a la implementación de la estrategia de fortalecimiento de pautas de crianza en el espacio vivienda.
Desde el inicio de la implementación de las estrategias se tiene un acumulado de 18.419 familias en las que se ha identificado mejoramiento de prácticas de crianza.
Gestión de Programas y Acciones
577 asistencias técnicas IPS en salud mental, con plan de acción y seguimiento en pautas de crianza. Intervenciones con 224 IPS dirigidas a sensibilizar al personal que atiende niños, niñas y adolescentes frente de pautas de crianza. 1.769 Profesionales de salud en las IPS, sensibilizados en pautas de crianza.
Espacio Educativo
170 Sesiones de promoción y cuidado de la salud de niños, niñas y adolescentes con temas relacionados pautas de crianza, buen trato, hábitos reglas y limites, vínculos y afecto, con la participación de 6.106 padres y madres de familia o cuidadores.
Espacio Vivienda
Se caracterizaron 26.632 familias, las cuales tienen 14.685 niños, niñas y adolescentes entre 1 y 17 años a 10.539 se les aplicó el instrumento "Prácticas de Crianza" como pre test identificando en 863 dificultades. Se caracterizan 1.269 HCB. De las familias a las que se les aplica el instrumento de prácticas de crianza, se identificaron 4.819 con necesidad de intervención orientada al fortalecimiento de las mismas, 935 orientadas al fortalecimiento de las mismas. abordando temas como Castigo; Ganancias materiales; Interacción social; Normas; Ganancias sociales; Limites. 
En la evaluación del plan familiar se identifica transformación de las pautas de crianza en 3.555 familias con niños, niñas y adolescentes entre 1 y 17 años, a partir de la aplicación del pos test; las intervenciones han favorecido a 8.373 padres, madres y cuidadores y 10.543 niños niñas y adolescentes. 
6.922 Hogares Comunitarios de Bienestar abordados a través de la estrategia "Mi mascota verde y yo" desarrollando 1.425 sesiones de vínculos, afecto y valores con la participación de 1.898 madres comunitarias, y 17.996 niños y niñas. En 1.445 HCB se desarrolló la sesión de Pautas de crianza participando 1.488 madres comunitarias, y 15.637 niños y niñas. Así mismo, se llevaron a cabo 4.580 sesiones de AIEPI comunitario integrando al fortalecimiento de las pautas de crianza 3.794 personas.</t>
  </si>
  <si>
    <t>1.3.</t>
  </si>
  <si>
    <t>Alimentación_nutritiva</t>
  </si>
  <si>
    <t>Diseño e implementación de estrategias colectivas para la reducción del consumo de alimentos de alto contenido energético y bajo valor nutricional en espacios de vida cotidiana que aporten  la reducción del exceso de peso en escolates de 5 a 17 años de edad</t>
  </si>
  <si>
    <t>Porcentaje de población escolar de 5 a 17 años con exceso de peso.</t>
  </si>
  <si>
    <t xml:space="preserve">Número de escolares de 5 a 17 años con exceso de peso en escolares de 5 a 17 años de los colegios centinela del SISVAN   / Total de escolares de 5 a 17 años de los colegios centinela del SISVAN *100
</t>
  </si>
  <si>
    <t>Meta 9: Reducir al 26% el exceso de peso en la población de 5 a 17 años en el distrito a 2020.</t>
  </si>
  <si>
    <t>Se incluye dentro de las intervenciones planteadas un producto que establece la tienda escolar como espacio clave para incidir en la reducción de entornos obesogénicos en los establecimientos educativos. Adicionalmente, se continúa el trabajo con la ALIANZA CIUDADES SALUDABLES, con el fin de generar una articulación con las otras ciudades de Colombia (Medellín y Cali) y con la estrategia SINTONIZARTE en los barrios priorizados. Se posiciona el tema de reducción de entornos obesogénicos en los Comités locales de Seguridad Alimentaria y nutricional; así como, en el plan de acción de la política Distrital de Seguridad Alimentaria y Nutricional. Se realiza articulación con Secretaría de Educación Distrital en relación con las actividades de promoción de alimentación saludable y actividad física a desarrollar en los colegios durante la nueva vigencia de los lineamientos, incluyendo la intervención en el producto Tiendas Escolares con Oferta de Alimentos Saludables. 
Se realiza inducción de la dimensión a los equipos locales dónde se presentan los resultados esperados en términos de reducción de ambientes obesogénicos. Se realiza asistencia técnica a los equipos locales de los espacios de vida educativo, público, trabajo y vivienda, así como al proceso transversal de Gobernanza. Se realiza articulación intersectorial para la construcción de la Ruta Intersectorial de Alteraciones Nutricionales en la que se incluye exceso de peso, desnutrición y anemia. Se realiza articulación interdependencias para la construcción del plan de acción sectorial de Alteraciones Nutricionales en la que se incluye exceso de peso, desnutrición y anemia. se presentan los avances alcanzados en la reformulación de la Política Pública de Seguridad Alimentaria y Nutricional: Construyendo ciudadanía alimentaria para los habitantes de Bogotá, específicamente en el objetivo de incentivar el consumo responsable de alimentos saludables y agua, así como de prácticas de alimentación, nutrición y actividad física adecuadas para los diferentes momentos y entornos del curso de vida de los habitantes del Distrito Capital. Se realiza articulación en conjunto con IPES y la Secretaría de Educación del Distrito para la planeación e implementación de la estrategia "Del Colegio a la Plaza". 
Por parte de Vigilancia en Salud Pública se realiza la consolidación de los resultados del tamizaje en colegios públicos y privados de la ciudad, teniendo en cuenta que se reportó la información del primer tamizaje en octubre de 2019; en noviembre se reportó un dato preliminar del segundo tamizaje, y para diciembre ya se cuenta con la información final de los resultados del indicador exceso de peso en escolares de 5 a 17 años de acuerdo con el segundo tamizaje realizado en colegios con una medición de 23.9%.
Gobernanza
Articulación Intersectorial: 251 mesas de trabajo con Comité Intersectorial de Seguridad Alimentaria y Nutricional (CLSAN), 287 mesas de trabajo intersectorial diferentes a CLSAN.
Vigilancia en Salud Pública
Acumulado a la fecha a través de la Estrategia de Vigilancia de la Seguridad Alimentaria y Nutricional Escolar se han intervenido 992 colegios centinela. En los colegios centinela del SISVAN intervenidos se desarrollaron: 251.556 Estudiantes tamizados en colegios centinela. 181 informes elaborados a partir de los resultados del análisis de la base de datos del tamizaje, 120 informes socializados en los colegios centinela en donde se realizó el tamizaje.
Espacio Educativo
Realización de 1.713 sesiones del ciclo 1 en temas relacionados con alimentación saludable, con 43.444 estudiantes. Realización de 2.782 sesiones del ciclo 2 en temas relacionados con alimentación saludable, con 86.419 estudiantes. Realización de 4.333 sesiones del ciclo 3 en temas relacionados con alimentación saludable, con 91.062 estudiantes. Realización de 2.142 sesiones del ciclo 4 en temas relacionados con alimentación saludable, con 62.324 estudiantes. Realización de 7 sesiones orientadas al fortalecimiento de la alimentación saludable en el hogar, con 113 padres y madres de familia o cuidadores 25 Jornadas de alimentación saludable, con la participación de 7.242 estudiantes, 3 padres de familia o cuidadores, 26 docentes. Realización de 16 sesiones de integración curricular en temas relacionados con alimentación saludable, con 108 docentes.
90 grupos de Vacaciones Saludables realizados, con la participación 1.169 personas. Aplicación de encuesta: 55.152 escolares del ciclo 3 y 4 responden la encuesta inicial de apropiación de conocimientos de autocuidado, y 47.084 escolares del ciclo 3 y 4 que responden la encuesta final de apropiación de conocimientos de autocuidado.
Espacio Vivienda
Desarrollo de acciones de consejería nutricional y promoción de estilos de vida saludable y canalización a servicios de salud de 1.031 niños, niñas y adolescente en riesgo de exceso de peso.
Espacio Público
Se han realizado 694 acciones Itinerantes en Espacio Público para la promoción de alimentación saludable y práctica de actividad física frecuente. Iniciativas Comunitarias para la promoción de alimentación saludable y práctica de actividad física frecuente: Se han implementado 703 iniciativas. Se han fortalecido 304 Organizaciones y Redes en Salud para la promoción de alimentación saludable y práctica de actividad física frecuente, en los barrios promotores de la salud urbana Bosque Calderón; Las cruces; Moralba; Rivera; Jazmín Occidental; Paraíso; La favorita; Danubio Azul I y II Sector; Engativá Centro; Rincón de Suba; Verbenal; Ciudadela Bolonia; Egipto; Las Acacias; Laureles; María Paz. Se han fortalecido en los barrios promotores de la salud urbana 4.894 personas menores de 18 años en Salud para la promoción de alimentación saludable y práctica de actividad física frecuente. Se han realizado 68 jornadas para la promoción de prácticas saludables con la participación de 8.051 personas. Estrategia Restaurantes Uno A: Se realizaron 922 visitas de cualificación a restaurantes de tipo popular 69 visitas de cualificación a tiendas fruver. 4 visitas de cualificación a Plazas de mercado.</t>
  </si>
  <si>
    <t>1.4.</t>
  </si>
  <si>
    <t>Diseño e implementación de estrategias para la prevención de las muertes por desnutrición en menores de cinco años</t>
  </si>
  <si>
    <t xml:space="preserve">Tasa de mortalidad por desnutrición en menores de 5 años </t>
  </si>
  <si>
    <t>Número muertes en menores de 5 años por desnutrición como causa básica / Población estimada DANE menor de 5 años * 100.000</t>
  </si>
  <si>
    <t>Meta 10: Erradicar la mortalidad por desnutrición como causa básica en menores de cinco años a 2019.</t>
  </si>
  <si>
    <t xml:space="preserve">Asistencia técnica a los diferentes componentes que intervienen en la operación local de la Ruta Integral de Atención a la Desnutrición Aguda, así como seguimiento a: Cohorte de menores de 5 años con desnutrición aguda moderada y severa notificados al sistema de Vigilancia en Salud Pública. Cohorte de RN con bajo peso. Coordinación Mesa Intersectorial de Alteraciones Nutricionales con avances en la Ruta Distrital de Alteraciones nutricionales. 
2.504 niños y niñas con DNT Aguda notificados a SIVIGILA con gestión para vinculación a programas de apoyo alimentario, con las siguientes entidades ICBF; SDIS. 449 niños o niñas con DNT Aguda con efectividad en el apoyo alimentario.
Gestión de Programas y Acciones
Seguimiento a manejo adecuado y oportuno de 1.743 niños y niñas menores de 5 años con desnutrición aguda notificados al SIVIGILA. 
27 recién nacidos con bajo peso al nacer sin intervención fueron canalizados a ruta de promoción y mantenimiento de la salud para la atención. 
Se realizó seguimiento a la atención de 171 niños y niñas con activación de ruta de atención a la desnutrición aguda moderada y severa. 1.003 visitas de asistencia técnica a IPS con plan integral que incluye el fortalecimiento de capacidades en la identificación y manejo de la desnutrición aguda en población menor de 5 años. En articulación 
Seguimiento a 39 casos de desnutrición aguda con activación de ruta intersectorial de apoyo alimentario. 
149 IPS con socialización de la estrategia de Salas Amigas de la Familia Lactante del entorno laboral (Resolución 2423 de 2018). Seguimiento a manejo adecuado y oportuno de 91 niños y niñas menores de 5 años con desnutrición aguda, así como el manejo adecuado y oportuno de 389 casos para el riesgo materno infantil.
Vigilancia en Salud Pública
Mantenimiento y fortalecimiento del Sistema de Vigilancia Alimentaria y Nutricional (SISVAN) en 1.005 Unidades Primarias Generadoras de Datos públicas y privadas, 964 reportan menores de 5 años, 720 reportan mujeres en gestación, 136 reportan recién nacidos. Desarrollo 2.203 IEC a recién nacidos de bajo peso, 2.367 IEC a menores de 5 años con Desnutrición, 820 IEC a Gestantes de Bajo peso. Reporte de 344 casos de desnutrición aguda severa en menores de 5 años al Espacio Vivienda para la activación de rutas.
Espacio Vivienda
Se caracterizaron 26.632 familias, 2.314 niños y niñas menores de 5 años con desnutrición aguda con seguimiento, 232 con canalización a la ruta de atención integral a la desnutrición aguda, y 1.856 canalización a ruta de promoción y mantenimiento de la salud. 1.201 niños y niñas con recuperación de la condición de desnutrición aguda. Se caracterizan 1.269 HCB. En los HCB intervenidos se identificaron 135 niños y niñas con diagnóstico de desnutrición Aguda. 30 con activación de ruta de atención integral a la desnutrición aguda, 44 con seguimiento. 558 niños y niñas menores de 5 años con desnutrición aguda con seguimiento, 91 con activación de ruta de atención intersectorial. 238 Niños y niñas menores de 5 años con desnutrición aguda e inseguridad alimentaria con canalización intersectorial para apoyo alimentario. 133 familias con niños y niñas con desnutrición aguda moderada o severa fueron canalizados a otros sectores (Secretarias de Educación, planeación, hábitat). En los HCB intervenidos se identificaron 220 niños y niñas menores de 5 años con riesgo o diagnóstico de desnutrición, de los cuales fueron 5 con canalización intersectorial para apoyo alimentario. y 29 canalizaron a otros sectores. Los gestores del riesgo identificaron 86 niños y niñas menores de 5 años con riesgo o diagnóstico de desnutrición aguda, de los cuales 19 con canalización intersectorial para apoyo alimentario. y 18 canalizados a otros sectores. 12.891 familias con implementación de la Estrategia AIEPI en las prácticas Afecto, cariño y estimulación temprana; Alimentación complementaria después de los 6 meses de edad; Alimentación del niño enfermo en el hogar; Atención a la mujer gestante; Buen trato y cuidado permanente de los niños; Dar micronutrientes al niño; Fomentar la lactancia materna exclusiva; Hay que vacunar a todos los niños; Identificar signos de peligro; Llevar a los niños al odontólogo desde los primeros meses de edad; Participación el hombre en el cuidado del niño y de la mujer gestante; Prevención de accidentes en el hogar; Saneamiento básico; Seguir las recomendaciones del personal de salud; Tratamiento en casa del niño enfermo. En los HCB 1.739 madres comunitarias con educación en signos y síntomas de la desnutrición aguda, 1.749 madres comunitarias con educación en temas relacionados con alimentación infantil saludable y lactancia materna. 735 niños y niñas menores de 5 años con desnutrición aguda con seguimiento, 601 niños con recuperación del estado nutricional. 2.806 Recién nacidos con antecedente de bajo peso al nacer con seguimiento. Se realiza canalización a ruta de promoción y mantenimiento de la salud, a 487 niños y niñas menores de 5 años para la atención a crecimiento y desarrollo.
Dirección de Provisión de Servicios de Salud: Cuarenta y ocho (48) visitas de seguimiento y asistencia técnica en el marco de la ruta de alteraciones nutricionales y en el evento de desnutrición aguda en menores de 5 años, en 18 IPS. Dieciséis (16) visitas de acompañamiento por   morbi - mortalidad en el marco del plan de choque por desnutrición aguda en 7 IPS. Veintidós (22) visitas de asistencia técnica a las 20 EAPB para seguimiento a la implementación de RIAS. Nueve (9) mesas de trabajo interdependencias, Cuatro (4) mesas intersectoriales de la RIAS de alteraciones nutricionales, una (1) mesa de trabajo con el Ministerio de Salud y Protección Social frente a la adopción del lineamiento para el manejo de la desnutrición aguda. Una (1) mesa de trabajo de la ruta de intersectorial para la promoción de la actividad física en primera infancia. Cuatro (4) jornadas de fortalecimiento del talento humano en el manejo integrado de la desnutrición aguda a nivel intrahospitalario, dirigida a 100 profesionales nutricionistas y pediatras de IPS priorizadas en el manejo de la desnutrición aguda a nivel intrahospitalario. Tres (3) jornadas de fortalecimiento de competencias del talento humano en alteraciones nutricionales para la primera infancia, dirigido a médicos, pediatras y nutricionistas de IPS púbicas y privadas del distrito capital, con participación de 103 personas. Tres (3) jornadas de fortalecimiento de competencias del talento humano en lactancia materna a 117 profesionales de 3 EAPB. </t>
  </si>
  <si>
    <t>El presupuesto reportado es el programado y ejecutado en  la vigencia 2019 (no acumulado cuatrienio)</t>
  </si>
  <si>
    <t>1.5.</t>
  </si>
  <si>
    <t>Diseño e implementación de estrategias para la promoción de la lactancia materna en espacios de vida cotidiana para la promoción del aumento de la lactancia materna exclusiva a cuatro meses, en menores de seis meses.</t>
  </si>
  <si>
    <t>Mediana de Duración de Lactancia Materna Exclusiva en meses</t>
  </si>
  <si>
    <t>Mediana de duración de lactancia materna en meses</t>
  </si>
  <si>
    <t>78.4%</t>
  </si>
  <si>
    <t>Meta 11: Incrementar, a 2020, a 4 meses la lactancia materna exclusiva, en los menores de seis meses</t>
  </si>
  <si>
    <t>La duración de la práctica que para el año 2019 fue de 2.9 meses 
En el espacio vivienda, se identificó a 2.057 niños menores de 6 meses sin lactancia materna exclusiva con su familias se realizaron acciones de información y educación. 8.166 seguimientos con énfasis en promoción de la lactancia materna. 2.778 madres comunitarias con educación en temas relacionados con alimentación infantil saludable y lactancia materna. 174 gestantes y mujeres lactantes de las instituciones de protección con educación en temas relacionados con lactancia materna.
En el espacio Educativo  ser ealización de 1.109 sesiones de promoción de la lactancia materna con 1.246 adolescentes gestantes y lactantes.
En el espacio Público, se implementaron estrategias para la promoción de la lactancia materna en los barrios promotores de la salud urbana: Bosque Calderón; Las cruces; Moralba; Rivera; Jazmín Occidental; Villa Gloria; Paraíso; La favorita; Danubio Azul I y II Sector; Engativá Centro; Rincón de Suba; Verbenal; Ciudadela Bolonia; Egipto; Las Acacias; Laureles; María Paz.</t>
  </si>
  <si>
    <t>1.6.</t>
  </si>
  <si>
    <t>Creciendo_Saludables</t>
  </si>
  <si>
    <t>Desarrollo de iniciativas comunitarias para la protección durante la gestación y del recién nacido, con énfasis en identificación de signos y síntomas de alarma, adherencia al control prenatal</t>
  </si>
  <si>
    <t>Diferencial entre las localidades en casos de mortalidad materna</t>
  </si>
  <si>
    <t>Número de casos de muerte materna en el periodo actual en las localidades donde se concentra el 70% de los casos - numero de casos de muerte materna en el periodo anterior de las localidades donde se concentra el 70% de los casos
____________________________________________________________
Número de casos de mortalidad materna en el periodo anterior de las localidades donde se concentra el 70% de los casos 
X 100</t>
  </si>
  <si>
    <t>Meta 12: A 2020, reducir en 50% el diferencial que ocurre en las localidades en donde se concentra el 70% de los casos de la mortalidad materna.</t>
  </si>
  <si>
    <t xml:space="preserve">Para el periodo enero a diciembre de 2019 se registran 15 casos de mortalidad materna en Bogotá, con residencia en las subredes: Norte (n=3), Sur Occidente (n=7), Centro Oriente (n=3) y Sur (n=2). Comparando el comportamiento de la mortalidad materna para el mismo periodo del año 2018, se identifica que se presentó en el año 2019, 7 casos menos que, en el 2018, dado que de enero a diciembre del año anterior se presentaron 22 casos. Según lo anterior, se evidencia disminución al comparar los dos periodos.  
Según el régimen de afiliación, los casos presentados en el periodo del presente reporte para el año 2019 son: 60% (n= 9) régimen contributivo, 20% (n= 3) subsidiado y 3 restantes del régimen no asegurado representando el 20%.  
Al analizar el comportamiento distrital de la Mortalidad Materna según datos preliminares, se evidencia reducción (reducción/aumento) de los casos y razón de mortalidad materna en el año 2019 (enero - diciembre), con relación al mismo periodo del año 2018 en el que se presentaron 22 casos con una razón de mortalidad materna de 25,2 por 100.000 NV. Mientras que en el año 2019 se han presentado 15 casos con una razón de 17,7  por 100.000 NV.
Dentro de las acciones desarrolladas por la Secretaria Distrital de Salud se ha realizado la intensificación de la vigilancia, intervención y seguimiento de morbilidad materna extrema, a través de la articulación de las acciones individuales y colectivas; de igual forma se realiza mensualmente seguimiento y realimentación de indicadores de gestión y resultado que permiten monitorear la efectividad de los seguimientos, esta como principal estrategia de mitigación de muerte materna de las mujeres con riesgo aumentado de morir. Semanalmente se monitorean y socializan los indicadores de resultado e impacto por Subred. 
</t>
  </si>
  <si>
    <t>1.7.</t>
  </si>
  <si>
    <t>Diseño e implementación de estrategias para la protección de la mujer gestante y del recién nacido en el espacio vivienda y educativo</t>
  </si>
  <si>
    <t>Diferencial entre las localidades para la tasa de Mortalidad Perinatal</t>
  </si>
  <si>
    <t xml:space="preserve">Tasa del año objeto de analisis de las localidades donde se concentra el 54,6% 
de las muertes-tasa línea de base de las localidades donde se concentra el 54,6% 
de las muertes (2014)
________________________________
Tasa meta proyectada para el año objeto de análisis de las localidades donde se 
concentra el 54,6% de las muertes - tasa línea de base de las localidades donde se 
concentra el 54,6% de las muertes (2014)
X el porcentaje programado de reducción de la meta proyectada para el año objeto de análisis
                                             </t>
  </si>
  <si>
    <t>Meta 13: A 2020 reducir en una tercera parte el diferencial entre localidades de la tasa de mortalidad perinatal.</t>
  </si>
  <si>
    <t>1.8.</t>
  </si>
  <si>
    <t>Sexualidad_y_recreación_de_la_vida</t>
  </si>
  <si>
    <t>Diseño e implementación de estrategias para la reducción de la maternidad y paternidad temprana</t>
  </si>
  <si>
    <t>Tasa específica de fecundidad en menores de 15 a 19 años</t>
  </si>
  <si>
    <t>Cálculo de Tasa Específica de Fecundidad: 
Tasa Número de nacidos vivos en mujeres de 15 a 19 años / Mujeres estimadas DANE de 15 a 19 años * 1000 (Mujeres de 15 a 19 años)
La constante es proyectada al grupo de mujeres de 15 a 19 años y no sobre los nacidos vivos.
Medición de la meta:
Tasa de fecundidad en mujeres de 15 a 19 años actual - Tasa de fecundidad en mujeres de 15 a 19 años según linea de base / Tasa de fecundidad en mujeres de 15 a 19 años según linea de base * 100</t>
  </si>
  <si>
    <t>Meta 14: A 2020 disminuir la tasa específica de fecundidad en mujeres menores de 19 años en 6%.</t>
  </si>
  <si>
    <t xml:space="preserve">El acumulado de nacimientos de 10-19 años para el periodo de Enero a Diciembre de 2019 fue de 9751, de los cuales 207 nacimientos corresponden al grupo de 10-14 años y 9544 correspondieron al grupo de 15-19 años.
Del acumulado de los nacimientos en mujeres de 15 a 19 años en el periodo Enero a Diciembre de 2019, el mayor número de casos se concentran en la Subred Suroccidente con un 31,14% (n= 2972), seguido, por la Subred Sur con un 27.17% (n= 2593), la Subred Norte con un 22,43% (n= 2141), la Subred Centro Oriente con un 19,11% (n= 1824) y encontrando sin dato un total de 14 casos sin dato que corresponden al 0,15%.
Con relación a las cinco localidades con mayor número de nacimientos en mujeres de 15 a 19 años son en su orden: Ciudad Bolívar (n= 1550), Bosa (n= 1244), Kennedy (n= 1285), Suba (n= 969), Usme (n= 783).
Al comparar los datos de nacimientos de mujeres de 15-19 años en Bogotá, en lo corrido del año 2019 con respecto al año 2018, se evidencia una reducción de 10.59% equivalente a 1131 casos menos. 
</t>
  </si>
  <si>
    <t>1.9</t>
  </si>
  <si>
    <t>Desarrollo de acciones colectivas y de comunicación para el abordaje integral de una sexualidad responsable, incentivando prácticas de autocuidado, así como el acceso oportuno al control prenatal en el marco del ejercicio de los derechos sexuales y reproductivos para evitar la transmisión materna infantil de VIH.</t>
  </si>
  <si>
    <t xml:space="preserve">Porcentaje de casos de Transmisión materna infantil de VIH
</t>
  </si>
  <si>
    <t xml:space="preserve">Número de casos de transmisión materna infantil deVIH / Total de casos de nacidos vivos en el perirodo X 1000 nacidos vivos
</t>
  </si>
  <si>
    <t xml:space="preserve">100%
</t>
  </si>
  <si>
    <t>Meta 15: A 2020 reducir la transmisión materna infantil de VIH  a menos de 2 casos por año.</t>
  </si>
  <si>
    <t xml:space="preserve"> A diciembre 2019 se reporta 1 caso de TMI de VIH .  </t>
  </si>
  <si>
    <t>1.10.</t>
  </si>
  <si>
    <t>Desarrollo de acciones colectivas y de comunicación para el abordaje integral de una sexualidad responsable, incentivando prácticas de autocuidado, así como el acceso oportuno al control prenatal en el marco del ejercicio de los derechos sexuales y reproductivos para evitar la tramsmisión maternoifantil de la Sífilis</t>
  </si>
  <si>
    <t>Incidencia de sífilis congénita</t>
  </si>
  <si>
    <t>Número de casos de sífilis congénita en un periodo   / Total de Nacidos Vivos del mismo periodo X 1.000 Nacidos Vivos</t>
  </si>
  <si>
    <t>Meta 16: A 2020 reducir la incidencia de sífilis congénita a 0,5 por mil nacidos vivos o menos.</t>
  </si>
  <si>
    <t>1.11.</t>
  </si>
  <si>
    <t>Desarrollo de las estrategias para el abordaje integral de riesgos y daños relacionados con la infancia (AIEPI, IAMI, IAFI), con énfasis en los espacios de vida cotidiana.</t>
  </si>
  <si>
    <t>Tasa de Mortalidad Infantil</t>
  </si>
  <si>
    <t>[Número de muertes en menores de 1 año en el periodo]   /   [Total de nacidos vivos en el periodo ] x 1.000</t>
  </si>
  <si>
    <t>Meta 18: A 2020 reducir  la tasa de mortalidad infantil a 8.16 por 1.000 nacidos vivos.</t>
  </si>
  <si>
    <t>Como acumulado al mes de diciembre de 2019 se presentaron 773 muertes infantiles, frente a 767 casos del año anterior al mismo corte, lo cual representa un leve aumento porcentual del 0,7% (n=6) en la mortalidad infantil para el mes acumulado. La tasa de mortalidad infantil Distrital acumulada para el mes de diciembre de 2019 se define en 9,1 casos por 1000 NV, mientras el año anterior se ubicó en 8,8 casos por 1000 NV.
Las localidades del Pareto han presentado un total de 485 casos, discriminados así:  Ciudad Bolívar 85 casos, San Cristóbal 47 casos, Kennedy 97 casos, Suba 103 casos, Engativá 71 casos, Bosa 82 casos. El resto de las localidades presentan un total de 288 casos.
Las localidades con variaciones importantes en el comportamiento acumulado en el número de casos para el mes de diciembre de 2019 respecto al mismo periodo en el de 2018 fueron:
La Candelaria presentó a diciembre de 2018, un acumulado de 2 casos en comparación a diciembre de 2019 (n=0) en donde disminuyó el número de casos, representado por una diminución en la tasa de 7,3 en el año 2018 a una tasa de 0 casos por 1000 NV en el 2019. 
Fontibón presentó a diciembre de 2018, un acumulado de 22 casos en comparación a diciembre de 2019 (n=35) en donde aumentó 13 casos, representado por un aumento en la tasa de 5,9 en el año 2018 a una tasa de 9,9 casos por 1000 NV en el 2019. 
Usme presentó a diciembre de 2018, un acumulado de 60 casos en comparación a diciembre de 2019 (n=45) en donde disminuyó 15 casos, representado por una disminución en la tasa de 12 en el año 2018 a una tasa de 9,7 casos por 1000 NV en el 2019. 
Rafael Uribe Uribe presentó a diciembre de 2018, un acumulado de 37 casos en comparación a diciembre de 2019 (n=46) en donde aumentó 9 casos, representado por un aumento en la tasa de 8 en el año 2018 a una tasa de 10,1 casos por 1000 NV en el 2019.
Las localidades que no presentaron variaciones significativas en el acumulado al mes de diciembre fueron:
Barrios Unidos de 9 casos acumulados en diciembre del 2018 se mantuvo en 9 casos acumulados para diciembre del 2019, con una tasa que aumenta levemente de 6,8 a 7 casos por 1000 NV respectivamente. 
Antonio Nariño de 7 casos acumulados en diciembre del 2018 disminuyó en 6 casos acumulados para diciembre del 2019, con una tasa de 7,6 a 6,3 casos por 1000 NV respectivamente. 
Sumapaz se mantuvo con 0 casos tanto en diciembre del 2018 como en diciembre de 2019.
Para el análisis de aseguramiento al Sistema General de Seguridad Social en Salud (SGSSS), evaluados los casos acumulados al mes de diciembre de 2019, el 54,5% (n=421) pertenecían al Régimen Contributivo, el 23,5% (n=182) es asegurado en Régimen Subsidiado, el 20,3% (n=157) no registra afiliación a ningún tipo de seguridad social, el 1,4% (n=11), registra afiliación a Régimen de Excepción, y n=2 corresponde a dato sin información. El régimen Especial no presenta casos registrados como mortalidad infantil para el periodo analizado acumulado al mes de diciembre de 2019.</t>
  </si>
  <si>
    <t>1.12.</t>
  </si>
  <si>
    <t>Desarrollo de acciones colectivas en los diferentes espacios de vida cotidiana para incentivar en las personas una sexualidad saludable y el acceso oportuno al control prenatal en el marco del ejercicio de los derechos sexuales y derechos reproductivos  que aporten a la reducción de la transmisión materna infantil de Hepatitis B.</t>
  </si>
  <si>
    <t xml:space="preserve">Porcentaje de casos de  Transmisión materna infantil de Hepatitis B
</t>
  </si>
  <si>
    <t xml:space="preserve">Número de casos de transmisión materna infantil de Hepatitis B / Total de casos de nacidos vivos en el perirodo X 100
</t>
  </si>
  <si>
    <t xml:space="preserve">Meta 21: A 2020 mantener en 2 casos o menos la trasmisión materno infantil de la Hepatitis B.
</t>
  </si>
  <si>
    <t xml:space="preserve">A diciembre 2019 no se tienen casos de transmisión materno infantil de hepatitis B.
Durante los últimos 4 años el número de casos de Transmisión materno infantil (TMI) de Hepatitis B se ha mantenido en cero casos
Se ha cumplidoa la meta de TMI de Hepatitis B manteniendo el indicador en menos de 2 casos por año en el Distrito Capital.
</t>
  </si>
  <si>
    <t>1.13.</t>
  </si>
  <si>
    <t xml:space="preserve">Desarrollo de acciones para identificar el cumplimiento del esquema de vacunación del Programa Ampliado de Inmunizaciones de la población asignada (de 0 a cinco años) de las Empresas Administradoras de Planes de Beneficios y las Subredes Integradas de Servicios de Salud del Distrito. </t>
  </si>
  <si>
    <t xml:space="preserve">
Coberturas de vacunación en todos los biológicos del PAI logradas y mantenidas en un 95%</t>
  </si>
  <si>
    <t>1) Número de terceras dosis de pentavalente aplicadas en población menor de un año   /  Población menor de un año asignada en la meta programática *100
2) Número de dosis aplicadas de Triple Viral en población de un año de edad    /   Población menor de un año asignada en la meta programática*100</t>
  </si>
  <si>
    <t xml:space="preserve">Meta 23: Lograr y mantener coberturas de vacunación iguales o mayores al 95% en todos los biológicos del PAI.
</t>
  </si>
  <si>
    <t>El acumulado a Diciembre de 2019 para el cumplimiento de coberturas de vacunación es del 89,3 %, evidenciado en los biológicos en la población menor de un año de edad. 
Menor de un año de edad: 
POLIO: dosis aplicadas: 88.363 - 89,3 % cumplimiento 
PENTAVALENTE: dosis aplicadas: 88.364 - 89,3 % cumplimiento 
BCG: dosis aplicadas: 99.950 - 101,0 % cumplimiento 
HEPATITIS B: dosis aplicadas: 88.185 - 89,2 % cumplimiento 
Hbi: dosis aplicadas: 88.317 - 89,3 % cumplimiento 
ROTAVIRUS: dosis aplicadas: 84.717 - 85,6 % cumplimiento 
De un año de edad: 
TRIPLE VIRAL: dosis aplicadas: 91.795 - 92,6 % cumplimiento 
FIEBRE AMARILLA: dosis aplicadas: 80.888 - 81,6 % cumplimiento 
NEUMOCOCO: dosis aplicadas: 87.700 - 88.7 % cumplimiento 
HEPATITIS A: dosis aplicadas: 93.283- 94,3 % cumplimiento 
VARICELA: dosis aplicadas: 93.059 - 94,1 % cumplimiento. 
Otras Poblaciones: dpta en gestantes: dosis aplicadas: 78.538. 
Td en mujeres en edad fértil: dosis aplicadas: 131.113 
VPH (niñas 9 a 17 años): dosis aplicadas: 72.792 
Neumococo 23 (adulto mayor de 60 años): dosis aplicadas: 41.830. 
Fuente: SIS-151 RESUMEN MENSUAL DE VACUNACION- Corte: 31 de Diciembre de 2019. Dato Preliminar 
Se han realizado visitas de asistencia técnica a las Instituciones Prestadoras de Servicios de Salud por parte de los profesionales de las Subredes. Realización de 12 Comités PAI Distritales correspondientes al periodo de Enero a Diciembre de 2019 donde participan los referentes de EAPB, Fuerzas Militares, Policía y Subredes. Fortalecimiento de la búsqueda de población asignada a las aseguradoras para el cumplimiento de los esquemas de vacunación. 
4 Jornada Distrital de vacunación con el lema “Ponerse al día de Regreso al Colegio” realizada en el mes de enero de 2019, en el mes de abril con el lema “Vacunas al día se la ponemos fácil”, en los meses de julio y octubre mes de julio con el lema “PORQUE EL PASAPORTE PARA EL VIAJE DE SU VIDA LO EXPIDES TÚ”“DÍA DE PONERSE AL DÍA”.
469 asistencias técnicas realizadas a las 4 Subredes en todos los componentes del programa contemplando IPS públicas y privadas. 20 funcionarios capacitados en PAI de la red pública y privada, frente al proceso del Programa Ampliado de Inmunización. Realizadas por Profesional intramural y técnico de sistemas. Articulación con el área de Comunicaciones de la Secretaría Distrital de Salud para el mantenimiento de la estrategia comunicativa para el PAI.
Espacio Vivienda
En 12.913 familias se identificaron 1.201 niños y niñas con esquema de vacunación incompleto. 2.043 fueron remitidos a los servicios de salud, y 14.438 niños vacunados por los gestores de riesgo.</t>
  </si>
  <si>
    <t>1.14</t>
  </si>
  <si>
    <t>Asesoria y asistencia técnica a las IPS y EPS en relación con la implementación de estrategias de atención para la población infantil y de eventos de interés en salud Pública en  la implementación del modelo de atención AIS.</t>
  </si>
  <si>
    <t>Tasa de Mortalidad por Neumonía en menores de 5 años</t>
  </si>
  <si>
    <t>[Número de muertes por neumonía en menores de 5 años en el periodo] / [Total de menores de 5 años en el periodo ] x 100.000 menores de 5 años</t>
  </si>
  <si>
    <t>Meta 25: A 2020 reducir a 6,63 x 100.000 menores de 5 años, la tasa de mortalidad por neumonía en el distrito capital</t>
  </si>
  <si>
    <t xml:space="preserve">En relación a las tasas, se evidencia  una disminución con una tasa total de 5,2 x 100 mil menores de 5 años para el año 2019 en comparación con el año 2018 donde se reporta una tasa final de 6,9.
Entre los meses de enero y Diciembre del 2019 se registran los siguientes datos preliminares: 32 casos de mortalidad por neumonía, evidenciando una disminución de un 23,8% en el número total de casos en comparación con el mismo periodo el año anterior (año 2018 con un total de casos 42). 
En relación a las tasas, se evidencia de la misma manera una disminución con una tasa total de 5,2 x 100 mil menores de 5 años para el año 2019 en comparación con el año 2018 donde se reporta una tasa final de 6,9. La mortalidad por neumonía en lo que va de año (2019) se ubica en 12 localidades del Distrito así: Bosa 21,8% (n=7 casos), Ciudad Bolívar 15,6% (n=5 casos), San Cristóbal 12,5% (n= 4 casos), Usme y Kennedy 9,3% (n=3 casos) para cada localidad correspondientemente. Santa Fe, Suba, Rafael Uribe 6,25% (n=2 casos) para cada localidad correspondientemente. Chapinero, Engativá, Teusaquillo y Puente Aranda 3,1% (n= 1 caso) para cada localidad correspondientemente. De acuerdo a la afiliación al SGSSS el 46,8%(n=15 casos) pertenecen al régimen contributivo, 46,8%(n=15 casos) al régimen subsidiado, el 3,1%(n= 1 casos) se reportan como no asegurados y de 1 caso se desconocen los datos. La distribución por asegurador se presenta así: 3,1%(n= 1 casos) no afiliado, 6,25%(n= 2 casos) se desconocen dato de aseguradora, Capital Salud 46,8%(n=15 casos), Famisanar 25%% (n=8 casos), Compensar 6,25% (n= 2 casos), COMEVA, SURA, SANITAS y SALUD TOTAL 3,1% (N=1 caso) para cada aseguradora correspondientemente. </t>
  </si>
  <si>
    <t>1.15.</t>
  </si>
  <si>
    <t>Identificación e intervención de niños y niñas trabajadores mediante la implementación de una estrategia integral para la desvinculación del trabajo.</t>
  </si>
  <si>
    <t xml:space="preserve">Número de niños y niñas (y adolescentes en peores formas) trabajadores identificados, intervenidos y canalizados efectivamente a los servicios de salud y sociales para su desvinculación. </t>
  </si>
  <si>
    <t xml:space="preserve">Sumatoria  de niños, niñas (y adolescentes en peores formas) intervenidos y canalizados efectivamente a los servicios de salud y sociales para su desvinculación </t>
  </si>
  <si>
    <t>Meta 28: A 2020 el 70% de los niños y niñas, trabajadores y trabajadoras identificados e intervenidos por el sector salud, serán canalizados efectivamente a los servicios de salud y sociales para su desvinculación del trabajo</t>
  </si>
  <si>
    <t xml:space="preserve">Para esta meta en el 2019 se estableció que 3.660 de NNA (14,06%) trabajadores serán canalizados efectivamente a los servicios de salud y sociales para su desvinculación al trabajo, situación que con corte Diciembre 2019 ha logrado un avance del 23.3% equivalente a 5.965 NNA.
</t>
  </si>
  <si>
    <t xml:space="preserve">El presupuesto reportado es el programado y ejecutado en  la vigencia 2019 (no acumulado cuatrienio)
</t>
  </si>
  <si>
    <t>1.16</t>
  </si>
  <si>
    <t>Educación_para_disfrutar_y_aprender_desde_la_primera_infancia</t>
  </si>
  <si>
    <t>Reducir las brechas de desigualdad que afectan el  acceso y la permanencia escolar con cobertura escolar, y gratuidad en costos complementarios</t>
  </si>
  <si>
    <t>_Sector_Educación</t>
  </si>
  <si>
    <t>Secretaría de Educación</t>
  </si>
  <si>
    <t>NA</t>
  </si>
  <si>
    <t xml:space="preserve">Cesar Mauricio Lopez Alfonso
Oficina de Planeación </t>
  </si>
  <si>
    <t>cmlopeza@educacionbogota.gov.co</t>
  </si>
  <si>
    <t>Porcentaje de NNA beneficiados con cobertura escolar y gratuidad en costos complementarios</t>
  </si>
  <si>
    <t>(sumatoria de NNA beneficiados con cobertura escolar y gratuidad en costos complementarios / total de NNA matrículados en el sistema educativo oficial) x 100%</t>
  </si>
  <si>
    <t>01 Pilar Igualdad de Calidad de Vida</t>
  </si>
  <si>
    <t>07 Inclusión educativa para la equidad</t>
  </si>
  <si>
    <t>117 Acceso y permanencia con enfoque local</t>
  </si>
  <si>
    <t>Cobertura con equidad</t>
  </si>
  <si>
    <t>1 Acompañar 20 localidades en el diseño, implementación, seguimiento y evaluación de planes locales de cobertura educativa, y la implementación de una Ruta del Acceso y la Permanencia Escolar.
2 Modernizar 100% del proceso de matrícula en las localidades con enfoque adecuado de servicio al ciudadano y búsqueda activa de población desescolarizada.
3 Implementar 100% de los colegios oficiales la gratuidad educativa y/o acciones afirmativas para población vulnerable y diversa para facilitar su acceso y la permanencia, especialmente víctimas del conflicto, población rural, extra edad, trabajadores infantiles, grupos étnicos, condición de discapacidad, entre otros.
4 Administrar 37 colegios oficiales mediante la modalidad de administración del servicio educativo, con condiciones de calidad, clima escolar y jornada única.
5 Garantizar 100%o de los colegios no oficiales contratados para la prestación del servicio educativo, la jornada única y las condiciones de calidad, que permitan
atender a los estudiantes que vienen matriculados en esta estrategia y a la población en condición de discapacidad.</t>
  </si>
  <si>
    <t xml:space="preserve">754,512 estudiantes se beneficiaron con cobertura escolar y gratuidad en costos complementarios </t>
  </si>
  <si>
    <t>Los proyectos de inversión de la SED benefician a todas las poblaciones.
El presupuesto programado es dinámico, por lo que se actualiza de acuerdo con los movimientos presupuestales. El presupuesto de la meta del proyecto de inversión del cuatrienio 2017-2020 registrado en SEGPLAN. 
El porcentaje del presupuesto programado corresponde al presupuesto programado del cuatrienio de la acción, dividido entre el presupuesto programado del cuatrienio de la meta.
El presupuesto ejecutado corresponde al de la acción acumulado 2017-2019.</t>
  </si>
  <si>
    <t>1.17</t>
  </si>
  <si>
    <t xml:space="preserve">Reducir las brechas de desigualdad que afectan las condiciones de acceso y permanencia en el sistema educativo oficial con promoción del bienestar y alimentación escolar </t>
  </si>
  <si>
    <t xml:space="preserve">Cesar Mauricio Lopez Alfonso </t>
  </si>
  <si>
    <t>Porcentaje de NNA beneficiados con alimentación y promoción del bienestar</t>
  </si>
  <si>
    <t>(sumatoria de NNA beneficiados con alimentación y promoción del bienestar / total de NNA matrículados en el sistema educativo oficial) x 100%</t>
  </si>
  <si>
    <t xml:space="preserve">Bienestar estudiantil para todos </t>
  </si>
  <si>
    <t>1 Beneficiar 780,646 estudiantes matriculados en el Sistema Educativo Oficial del Distrito con complementos alimentarios (refrigerios, desayuno, almuerzo y cena)
3 Amparar 100% de estudiantes matrículados en el Sector oficial del Distrito mediante un seguro o un convenio interadministrativo en caso de accidentes escolares.</t>
  </si>
  <si>
    <t>687,121 estudiantes se beneficiaron con Alimentación y 754,512 con promoción del bienestar</t>
  </si>
  <si>
    <t>1.18</t>
  </si>
  <si>
    <t xml:space="preserve">Reducir las brechas de desigualdad que afectan las condiciones de acceso y permanencia en el sistema educativo oficial con movilidad escolar </t>
  </si>
  <si>
    <t>Porcentaje de NNA beneficiados con movilidad escolar</t>
  </si>
  <si>
    <t>(sumatoria de NNA beneficiados con movilidad escolar que cumplen requisitos / total de NNA inscritos que cumplen requisitos) x 100%</t>
  </si>
  <si>
    <t>2 Beneficiar 780,646 estudiantes de colegios oficiales del Distrito con alguna de las modalidades de transporte (Ruta Escolar, Subsidio u otros medios alternativos)</t>
  </si>
  <si>
    <t>138,578 estudiantes se beneficiaron con movilidad escolar</t>
  </si>
  <si>
    <t>1.19</t>
  </si>
  <si>
    <t>Atender a los estudiantes con un modelo integral de atención educativa diferencial</t>
  </si>
  <si>
    <t>Porcentaje de NNA beneficiados con enfoque Diferencial</t>
  </si>
  <si>
    <t>(sumatoria de NNA beneficiados con enfoque Diferencial según priorización / total de NNA matriculados según priorización ) x 100%</t>
  </si>
  <si>
    <t>06 Calidad educativa para todos</t>
  </si>
  <si>
    <t>115 Fortalecimiento institucional desde la gestión pedagógica</t>
  </si>
  <si>
    <t>Oportunidades de aprendizaje desde el enfoque diferencial</t>
  </si>
  <si>
    <t>1 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
 2 Actualizar los 3 modelos de las propuestas educativas flexibles para responder a las necesidades de la población que por distintos factores no puede acceder a la educación, y requiere de otras alternativas para alcanzar la educación media.</t>
  </si>
  <si>
    <t>41,752 estudiantes beneficiados con atención integral y 7,917 con modelos flexibles</t>
  </si>
  <si>
    <t>1.20</t>
  </si>
  <si>
    <t>Atender a los estudiantes de 4 y 5 años del ciclo de educación inicial, en el marco de la ruta integral de atenciones</t>
  </si>
  <si>
    <t>Porcentaje de estudiantes de 4 y 5 años beneficiados con educación Inicial integral</t>
  </si>
  <si>
    <t>(sumatoria de estudiantes de 4 y 5 años beneficiados con educación Inicial integral según priorización / total de estudiantes matrículados según priorización) x 100%</t>
  </si>
  <si>
    <t>02 Desarrollo integral desde la gestación hasta la adolescencia</t>
  </si>
  <si>
    <t>103 Educación inicial de calidad en el marco de la ruta de atención integral a la primera infancia</t>
  </si>
  <si>
    <t>Educación inicial de calidad en el marco de la ruta de atención integral a la primera infancia</t>
  </si>
  <si>
    <t xml:space="preserve">‘-Garantizar a 83.000 estudiantes la ruta de atención integral y el 80% de estándares de calidad en IED del sistema educativo.
-Apoyar y acompañar a 300 Colegios en la realización de acuerdos de ciclo para la implementación del modelo pedagógico-curricular  
-Implementar 1 Herramienta de gestión para realizar la valoración del desarrollo integral de niños y niñas de Educación inicial </t>
  </si>
  <si>
    <t>70,958 estudiantes se beneficiaron con educación inicial integral</t>
  </si>
  <si>
    <t>1.21</t>
  </si>
  <si>
    <t>Atender a los estudiantes del Sistema Educativo Oficial con aumento del tiempo escolar mediante la implementación de la jornada única</t>
  </si>
  <si>
    <t>Porcentaje de NNA beneficiados con jornada Unica</t>
  </si>
  <si>
    <t>(sumatoria de NNA beneficiados con jornada Unica según priorización / total de NNA matrículados según priorización) x 100%</t>
  </si>
  <si>
    <t>116 Uso del tiempo escolar y jornada única</t>
  </si>
  <si>
    <t>Mejoramiento de la calidad educativa a través de la jornada única y el uso del tiempo escolar</t>
  </si>
  <si>
    <t xml:space="preserve">1    Ampliar en 249,000 Estudiantes del Sistema Educativo Oficial el tiempo escolar mediante la implementación de la Jornada Única que permita mayores oportunidades de aprendizaje y potencien sus habilidades fortaleciendo las competencias básicas y la formacion integral, en ambientes de aprendizajes innovadores del colegio y  la ciudad.  </t>
  </si>
  <si>
    <t xml:space="preserve">124,215 estudiantes beneficiados con Jornada Unica </t>
  </si>
  <si>
    <t>1.22</t>
  </si>
  <si>
    <t>Atender a los estudiantes del Sistema Educativo Oficial con aumento del tiempo escolar mediante la implementación del uso del tiempo escolar en el fortalecimiento de habilidades en música, arte, literatura, deporte, ciencia y tecnología, convivencia y formación ciudadana, medio ambiente, lengua extranjera, oralidad, lectura y escritura, entre otros.</t>
  </si>
  <si>
    <t>Porcentaje de NNA beneficiados con uso del tiempo escolar</t>
  </si>
  <si>
    <t>(sumatoria de NNA beneficiados con uso del tiempo escolar según priorización / total de NNA matrículados según priorización ) x 100%</t>
  </si>
  <si>
    <t xml:space="preserve">2    Garantizar en 290,500 Estudiantes la permanencia escolar, el desarrollo y fortalecimiento de habilidades en música, arte, literatura, deporte, ciencia y tecnología, convivencia y formación ciudadana, medio ambiente, lengua extranjera, oralidad, lectura y escritura, entre otros. </t>
  </si>
  <si>
    <t>258,588 estudiantes beneficiados con Uso del tiempo escolar</t>
  </si>
  <si>
    <t>1.23</t>
  </si>
  <si>
    <t>Atender a los estudiantes con educación media integral mediante la generación de mayores oportunidades de exploración, orientación y mejoramiento de competencias básicas, técnicas, tecnológicas, sociales y emocionales</t>
  </si>
  <si>
    <t>Porcentaje de NNA beneficiados con desarrollo integral de la educación media</t>
  </si>
  <si>
    <t>(sumatoria de NNA beneficiados con desarrollo integral de la educación media según priorización / total de NNA matrículados según priorización) x 100%</t>
  </si>
  <si>
    <t xml:space="preserve">114 Desarrollo integral de la educación media </t>
  </si>
  <si>
    <t>Desarrollo integral de la educación media en las instituciones educativas del Distrito</t>
  </si>
  <si>
    <t xml:space="preserve">1    Apoyar y acompañar a 270 colegios en el desarrollo y fortalecimiento de las competencias básicas, técnicas, tecnológicas y socioemocionales de los estudiantes de 10° y 11° 2    Apoyar y acompañar a 160 colegios en la implementación del programa distrital de orientación socio-ocupacional para asegurar el desarrollo integral de los estudiantes.
</t>
  </si>
  <si>
    <t>62,273 estudiantes beneficiados con el programa de Desarrollo Integral de la Educacion Media</t>
  </si>
  <si>
    <t>1.24</t>
  </si>
  <si>
    <t>Atender a los estudiantes garantizándoles la prestación del servicio educativo</t>
  </si>
  <si>
    <t>Porcentaje de NNA beneficiados con la prestación del servicio educativo</t>
  </si>
  <si>
    <t>(sumatoria de NNA beneficiados con la prestación del servicio educativo / total de NNA matrículados en el sistema educativo oficial) x 100%</t>
  </si>
  <si>
    <t>01 Pilar Igualdad de Calidad de Vida
03 Pilar Construcción de Comunidad y Cultura Ciudadana
07 Eje transversal Gobierno Legítimo, fortalecimiento local y eficiencia</t>
  </si>
  <si>
    <t>varios programas</t>
  </si>
  <si>
    <t>Varios proyectos estratégicos</t>
  </si>
  <si>
    <t>Varios proyectos de inversión</t>
  </si>
  <si>
    <t>Varias metas</t>
  </si>
  <si>
    <t>754,512 estudiantes se beneficiaron con la prestación del servicio educativo</t>
  </si>
  <si>
    <t>1.25</t>
  </si>
  <si>
    <t>Secretaría de Gobierno</t>
  </si>
  <si>
    <t>Katerin Pacheco Reyes Enlace territorial - poblacional                                                                                                      Andrea Castro Hernandez Enlace Territorial Poblacional</t>
  </si>
  <si>
    <t>3203520306 - 3163704747</t>
  </si>
  <si>
    <t>katerin.pacheco@gobiernobogota.gov.co  -  andreacastroh75@gmail.com - katerinpacheco@hotmail.com</t>
  </si>
  <si>
    <t>Formación en el delito de trata de personas a Niños, Niñas y Adolescentes (NNA) desde un enfoque de prevención.</t>
  </si>
  <si>
    <t>Sumatoria de NNA formados para la prevención del delito de trata de personas.</t>
  </si>
  <si>
    <t>_03_Pilar_Construcción_de_Comunidad_y_Cultura_Ciudadana</t>
  </si>
  <si>
    <t>_22_Bogotá_vive_los_derechos_humanos</t>
  </si>
  <si>
    <t>_152_Promoción_protección_y_garantía_de_derechos_humanos</t>
  </si>
  <si>
    <t>Construcción de una Bogotá que vive los Derechos Humanos</t>
  </si>
  <si>
    <t xml:space="preserve">
Formar 58.500 personas en escenarios formales e informales a funcionarios públicos, miembros de la policía, ciudadanos de grupos étnicos, religiosas y ciudadanía en general en DDHH para la paz y la reconciliación
</t>
  </si>
  <si>
    <t xml:space="preserve">  En el marco del Programa Distrital de Educación en Derechos Humanos para la Paz y la Reconciliación la Secretaría Distrital de Gobierno cumplió con las metas trazadas para la vigencia 2019 en relación con el número niñas, niños y adolescentes sensibilizados y formados en la prevención de violencias asociadas al delito de la Trata de Personas. Se destaca la intervención en zona rural de la localidad No. 20 Sumapaz. </t>
  </si>
  <si>
    <t xml:space="preserve">Las cifras reportadas se obtuvieron al 30 de noviembre de acuerdo a informe de gestión del equipo poblacional de niñez y adolescencia Dirección de Derechos Humanos. Se relaciona esta fecha teniendo en cuenta que por finalización de calendarios escolares y procesos de empalme se adelantarón procesos de formación solo hasta dicha fecha. </t>
  </si>
  <si>
    <t>1.26</t>
  </si>
  <si>
    <t xml:space="preserve">Vincular  niños, niñas y adolescentes en situación de calle, en riesgo de habitar la calle y en condición de fragilidad social al modelo pedagógico de atención. </t>
  </si>
  <si>
    <t>_Sector_Integración_Social</t>
  </si>
  <si>
    <t>Instituto Distrital para la Protección de la Niñez y la Juventud-IDIPRON</t>
  </si>
  <si>
    <t>Oficina Asesora de Planeación - IDIPRON
Humberto Parra</t>
  </si>
  <si>
    <t>hernanp@idipron.gov.co</t>
  </si>
  <si>
    <t>Número de Niños, Niñas y Adolescentes  en situación de calle, en riesgo de habitar la calle y en condición de fragilidad social vinculados(as) al modelo pedagógico  de atención</t>
  </si>
  <si>
    <t>Sumatoria de Niños, Niñas y Adolescentes  en situación de calle, en riesgo de habitar la calle y en condición de fragilidad social vinculados(as) al modelo pedagógico  de atención</t>
  </si>
  <si>
    <t>_05_desarrollo_integral_para_la_felicidad_y_el_ejercicio_de_la_ciudadanía</t>
  </si>
  <si>
    <t>_111_Calles_Alternativas</t>
  </si>
  <si>
    <t>Calles alternativas: atención integral a niñez y juventud en situación de calle, en riesgo de habitabilidad en calle y en condiciones de fragilidad social</t>
  </si>
  <si>
    <t>Meta 1: Vincular al modelo pedagógico a 23685 niños, niñas, adolescentes y jóvenes en situación de calle, en riesgo de habitabilidad en calle y en condiciones de fragilidad social, para la protección y restitución de sus derechos</t>
  </si>
  <si>
    <t>Durante el 2019 se dio cumplimiento y se sobrepasó la meta establecida a alcanzar durante el cuatrienio, los avances en las cifras pueden obedecer al gran número de población habitante de calle que se atendió en el marco de las intervenciones especiales a sitios claves como el BRONX, 5 HUECOS, LAS ESTANZUELAS, EL CANAL DE LA 6TA. Entre otros.</t>
  </si>
  <si>
    <t>1.27</t>
  </si>
  <si>
    <t xml:space="preserve">Restablecer los derechos de niños, niñas y adolescentes victimas de Explotación sexual comercial (ESCNNA)  </t>
  </si>
  <si>
    <t>Porcentaje de Niños, Niñas y Adolescentes victimas de Explotación sexual comercial (ESCNNA), que recibe el IDIPRON. con derechos restablecidos</t>
  </si>
  <si>
    <t>(Sumatoria de Niños, Niñas y Adolescentes victimas de Explotación Sexual  Comercial (ESCNNA) con derechos restablecidos que recibe el IDIPRON/ Total de niños, niñas y adolescentes victimas de Explotación Sexual Comercial ESCNNA que recibe el IDIPRON)*100</t>
  </si>
  <si>
    <t>_07_Inclusión_educativa_para_la_equidad</t>
  </si>
  <si>
    <t>_117_Acceso_y_permanencia_con_enfoque_local</t>
  </si>
  <si>
    <t>Meta 2: Restablecer derechos al 100% de niños, niñas y adolescentes victimas de explotación sexual que recibe IDIPRON (Estimado 130 Niños, niñas y o adolescentes)</t>
  </si>
  <si>
    <t>Dado que esta es una meta a demanda, se atendió el total de la población que recibió o focalizó el IDIPRON, la cual ascendió a 197 NNA víctimas de ESCNNA atendidos durante todo el cuatrienio.</t>
  </si>
  <si>
    <t>1.28</t>
  </si>
  <si>
    <t xml:space="preserve">Vincular a niños, niñas y adolescentes en riesgo de Explotaciòn Sexual Comercial - ESCNNA a la oferta preventiva del IDIPRON </t>
  </si>
  <si>
    <t xml:space="preserve">Niños, Niñas y Adolescentes en riesgo de Explotación Sexual  Comercial (ESCNNA) vinculados a la oferta preventiva de IDIPRON </t>
  </si>
  <si>
    <t xml:space="preserve">Sumatoria de Niños, Niñas y Adolescentes en riesgo de Explotación Sexual  Comercial (ESCNNA) vinculados a la oferta preventiva de IDIPRON </t>
  </si>
  <si>
    <t>Meta 3: Atender Integralmente a 900 Niñas, Niños y Adolescentes en riesgo de explotación sexual comercial se vinculan a la oferta del Idipron.</t>
  </si>
  <si>
    <t>Esta meta fue alcanzada y sobrepasada en el 2019, ya que los resultados arrojan que un total de 950 NNA fueron atendidos por el IDIPRON en todo el cuatrienio, donde se atendió en igual proporción (50%) la población tanto de Niñas como de Niños o adolescentes en riesgo de estar en el flagelo de la ESCNNA.</t>
  </si>
  <si>
    <t>1.29</t>
  </si>
  <si>
    <t xml:space="preserve">Vincular a niños, niñas y adolescentes en riesgo de estar en conflicto con la ley a la oferta preventiva del IDIPRON </t>
  </si>
  <si>
    <t xml:space="preserve"> Niños, Niñas y Adolescentes en riesgo de estar en conflicto con la ley vinculados a la oferta preventiva de IDIPRON</t>
  </si>
  <si>
    <t>Sumatoria de Niños, Niñas y Adolescentes en riesgo de estar en conflicto con la ley vinculados a la oferta preventiva de IDIPRON</t>
  </si>
  <si>
    <t>Meta 4:  Atender a 1440 niñas, niños y adolescentes en riesgo de estar en conflicto con la ley se vinculan a la oferta preventiva del Idipron</t>
  </si>
  <si>
    <t>Esta meta se sobrepasó ampliamente en el 2019, dado que en el 2018 ya se habia alcanzado una cifra superior al 85%, lo que permitio ahondar esfuerzos para consolidar procesos con está población, y asi asegurar mejores medidas preventivas con nuestra poblacion en riesgo de estar en conflicto con la Ley o en riesgo de reincidencia.</t>
  </si>
  <si>
    <t>1.30</t>
  </si>
  <si>
    <t>Intervenir y adecuar  las instalaciones donde se atiende a los niños, niñas  y adolescentes  para garantizarles espacios seguros y adecuados</t>
  </si>
  <si>
    <t xml:space="preserve">Unidades de Protección integral (UPI´s) intervenidas y con mejoras en infraestructura y/o tecnología </t>
  </si>
  <si>
    <t>Sumatoria de UPI´s con mantenimiento y mejoras en su infrestructura y tecnología</t>
  </si>
  <si>
    <t>SIN REPROTE</t>
  </si>
  <si>
    <t>_02_Pilar_Democracia_Urbana</t>
  </si>
  <si>
    <t>_16_Integración_social_para_una_ciudad_de_oportunidades</t>
  </si>
  <si>
    <t>_137_Espacios_de_integración_social</t>
  </si>
  <si>
    <t>Espacios de Integración social: fortalecimiento de infraestructura social, tecnológica y administrativa</t>
  </si>
  <si>
    <t xml:space="preserve">Adecuar,  mantener y proveer a 19 Unidades de Protección Integral y dependencias mejoras en su infraestructura y tecnología,  así como diferentes servicios para su operación.     
Intervenir 2 Unidades de Protección Integral y dependencias Para mejoramiento de infraestructura y con lo indicado en el Plan de Manejo y Mejoramiento de la infraestructura.                                           </t>
  </si>
  <si>
    <t>El porcentaje del 121% corresponde a que todas las Unidades de Protección Integral con las que opera el IDIPRON fueron intervenidas o adecuadas en su infraestructura y/o en su tecnología.</t>
  </si>
  <si>
    <t>1.31</t>
  </si>
  <si>
    <t>niños niñas y adolescentes participando en  acciones de educación ambiental</t>
  </si>
  <si>
    <t>_Sector_Ambiente</t>
  </si>
  <si>
    <t>Secretaría de Ambiente</t>
  </si>
  <si>
    <t>Silvia Ortiz
Ofician de Planeación</t>
  </si>
  <si>
    <t>silvia.ortiz@ambientebogota.gov.co</t>
  </si>
  <si>
    <t>Niños, niñas y adolescentes participando en acciones de educación ambiental</t>
  </si>
  <si>
    <t># de NNA participando en Acciones de Educación ambiental</t>
  </si>
  <si>
    <t>NO HAY REPORTE</t>
  </si>
  <si>
    <t>_06_Eje_transversal_sostenibilidad_ambiental_basada_en_eficiencia_energética</t>
  </si>
  <si>
    <t>_39_Ambiente_sano_para_la_equidad_y_disfrute_del_ciudadano</t>
  </si>
  <si>
    <t>_179_Ambiente_sano</t>
  </si>
  <si>
    <t>Participación, educación y comunicación para la sostenibilidad ambiental del D. C.</t>
  </si>
  <si>
    <t>Meta 2: Participar 1125000 ciudadanos en acciones de educación ambiental</t>
  </si>
  <si>
    <t>1.32</t>
  </si>
  <si>
    <t>Promover la participación de 4000 niños, niñas y adolescentes en procesos de educación ambiental  a través de la implementación del centro de interés</t>
  </si>
  <si>
    <t>Jardín Botánico “José Celestino Mutis” -JBB</t>
  </si>
  <si>
    <t>Niños, niñas y adolescentes participando en procesos de educación ambiental</t>
  </si>
  <si>
    <t>Sumatoria de niños, niñas y adolescentes participando en procesos de educación ambiental</t>
  </si>
  <si>
    <t>Educación y participación en una Bogotá para todos</t>
  </si>
  <si>
    <t>Meta 4: Promover la participación de 4000 niños, niñas y adolescentes en procesos de educación ambiental  a través de la implementación del centro de interés</t>
  </si>
  <si>
    <t>1.33</t>
  </si>
  <si>
    <t>Fortalecer las acciones en el distrito que favorezca el desarrollo de capacidades de los niños, niñas y adolescentes para garantizar el goce efectivo de sus derechos.</t>
  </si>
  <si>
    <t>Mejorar la seguridad de los niños, niñas y adolescentes mediante la realización de  viajes de acompañamiento  y control del tránsito a los biciusuarios de la estrategia "Al Colegio en Bici" en el Distrito Capital.</t>
  </si>
  <si>
    <t>_Sector_Movilidad</t>
  </si>
  <si>
    <t>Secretaría de Movilidad</t>
  </si>
  <si>
    <t>Luis Fernando Romero</t>
  </si>
  <si>
    <t xml:space="preserve">3649400 Ext 4239 </t>
  </si>
  <si>
    <t xml:space="preserve">lfromero@movilidad.gov.co </t>
  </si>
  <si>
    <t>Número de viajes de acompañamiento y control del tránsito a los biciusuarios de la estrategia "Al Colegio en Bici" en el Distrito Capital.</t>
  </si>
  <si>
    <t>Sumatoria de viajes de acompañamiento  y control del tránsito a los biciusuarios de la estrategia "Al Colegio en Bici" en el Distrito Capital.</t>
  </si>
  <si>
    <t>_02_Pilar_democracia_Urbana</t>
  </si>
  <si>
    <t>Mejor movilidad para todos</t>
  </si>
  <si>
    <t>Gestión y control de tránsito y transporte</t>
  </si>
  <si>
    <t>Meta 19. Realizar 2.250.000 viajes de acompañamiento y control del tránsito a los biciusuarios de la estrategia "Al Colegio en Bici" en el Distrito Capital.</t>
  </si>
  <si>
    <t>1.34</t>
  </si>
  <si>
    <t xml:space="preserve">Incluir en los procesos de formación en seguridad vial a todos los niños, niñas y adolescentes que asistan a las jornadas programadas para este fin
</t>
  </si>
  <si>
    <t xml:space="preserve">% de niños asistentes formados en las  jornadas programadas para temas de seguridad vial
</t>
  </si>
  <si>
    <t>Número de niños  formados en las  jornadas programadas para temas de seguridad vial/ Número de niños asistentes a  las  jornadas formación en temas de seguridad vial x 100</t>
  </si>
  <si>
    <t>Implementación del Plan Distrital de seguridad Vial</t>
  </si>
  <si>
    <t>Meta 4: Formar 800.000 personas en temas de seguridad vial.</t>
  </si>
  <si>
    <t>1.35</t>
  </si>
  <si>
    <t>Mejorar la seguridad de los niños, niñas y adolescentes mediante  la verificación del estado de 26500 vehículos de transporte especial escolar.</t>
  </si>
  <si>
    <t>No. de vehiculos con revisión en el programa "RUTA PILA"</t>
  </si>
  <si>
    <t>Sumatoria de de vehículos verificados a través del Programa "RUTA PILA</t>
  </si>
  <si>
    <t xml:space="preserve"> 7.000 vehículos </t>
  </si>
  <si>
    <t xml:space="preserve"> 2500 vehículos </t>
  </si>
  <si>
    <t>Meta 15: Realizar la verificación de 26500 vehículos de transporte especial escolar.</t>
  </si>
  <si>
    <t>1.36</t>
  </si>
  <si>
    <t>Expresión_autentica_desde_el_disfrute_del_patrimonio</t>
  </si>
  <si>
    <t>Atender  a niños, niñas y adolescentes, en procesos de formación artística en el marco del programa de jornada única y tiermpo escolar.</t>
  </si>
  <si>
    <t>_Sector_Cultura_Recreación_y_Deporte</t>
  </si>
  <si>
    <t>Instituto Distrital de las Artes-IDARTES</t>
  </si>
  <si>
    <t>Luis Fernando Mejía</t>
  </si>
  <si>
    <t>3795750 ext. 100</t>
  </si>
  <si>
    <t>luis.mejia@idartes.gov.co</t>
  </si>
  <si>
    <t>Atenciones a niños, niñas y adolescentes en procesos de formación artística en jornada única escolar y tiempo escolar.</t>
  </si>
  <si>
    <t xml:space="preserve">Sumatoria de atenciónes en jornada unica escolar y tiempo escolar realizadas </t>
  </si>
  <si>
    <t>Número de atenciones a 56.100 niños, niñas y adolescentes en el marco del programa jornada única y tiempo escolar</t>
  </si>
  <si>
    <t>Número de atenciones a 51.269 niños, niñas y adolescentes en el marco del programa jornada única y tiempo escolar</t>
  </si>
  <si>
    <t>Mejores oportunidades para el desarrollo a través de la cultura, la recreación y el deporte</t>
  </si>
  <si>
    <t>Formación artística en la escuela y la ciudad</t>
  </si>
  <si>
    <t>Alcanzar 272,000 atenciones a niños, adolescentes, jóvenes, adultos y adultos
mayores atendidos Que participan en procesos de formación artística.</t>
  </si>
  <si>
    <t xml:space="preserve">El Número de atenciones a niños, niñas y adolescentes en el marco del programa jornada única y tiempo escolar fueron de 50,962.00.Línea de Emprende CREA se atendieron 8.789 beneficiarios en un cuyo trabajo tomo el enfoque de realizar la transversalización de lineamientos fundamentales de la propuesta pedagógica de la línea y su respectiva revisión y apropiación por parte de los Gestores Pedagógicos Territoriales ¿GPT-Igualmente se desarrolló y ajustó el instrumento de caracterización y planeación, su implementación ha requerido un constante seguimiento por parte de los GPT Emprende y 18 jornadas de capacitación a artistas formadores. Frente al tema de visibilización, los colectivos Emprende Crea han tenido una visibilización, especialmente las áreas de Danza, Arte Dramático y Música. Han circulado procesos del 2018 y del 2019 en diferentes escenarios a nivel local, distrital y nacional como festivales, ferias, celebraciones, y recientemente en el Festival Rock al Parque 2019 con la participación de 4 bandas. Se encuentran en construcción los portafolios de los colectivos del componente Súbete a la Escena, los cuales serán socializados durante la Feria Conect-a en el mes de julio. </t>
  </si>
  <si>
    <t>1.37</t>
  </si>
  <si>
    <t xml:space="preserve">Lograr 81,000 atenciones a niños y niñas de primera infancia que disfrutan de experiencias artísticas en diferentes espacios de la Ciudad (encuentros grupales y espacios adecuados)
</t>
  </si>
  <si>
    <t xml:space="preserve">Luis Fernando Mejía </t>
  </si>
  <si>
    <t>Número atenciones a niños y niñas en el programa de atención integral a la primera infancia.</t>
  </si>
  <si>
    <t>Sumatoria de atenciones realizadas por IDARTES.</t>
  </si>
  <si>
    <t>Número atenciones a 79.900 niños y niñas atendidos en el programa de atención integral a la primera infancia.</t>
  </si>
  <si>
    <t>Número atenciones a 81.000 niños y niñas atendidos en el programa de atención integral a la primera infancia.</t>
  </si>
  <si>
    <t>Experiencias artísticas para la primera infancia</t>
  </si>
  <si>
    <t>Lograr 50,000 atenciones a niños y niñas de primera infancia que disfrutan de experiencias artísticas en diferentes espacios de la Ciudad (encuentros grupales y espacios adecuados)
Alcanzar 31,000 atenciones a niños y niñas en procesos de circulación y acceso a contenidos</t>
  </si>
  <si>
    <t>El Número atenciones a niños y niñas atendidos en el programa de atención integral a la primera infancia fueron 91,805.00 con un avance de meta 103.73%. Durante el año 2019 se realizaron atenciones a niños y niñas de primera infancia mediante encuentros grupales que iniciaron en el mes de marzo, alcanzando en el mes de diciembre un total de 57.828 niños, niñas y gestantes atendidos (10.453 atendidos en los laboratorios artísticos y 47.375 en otros espacios como jardines, colegios distritales, casas de pensamiento intercultural, hogares infantiles, hogares comunitarios, centros de desarrollo infantil (CDI), centros de desarrollo comunitario (CDC) o espacios no convencionales como salones comunales). En cuanto a grupos étnicos se atendieron 151 niños, niñas y gestantes afrodescendientes, 378 pertenecientes a comunidades indígenas, 2 Raizal y 3 de población ROM. En cuanto a sectores sociales: 344 pertenecen a comunidades rurales o campesinas, 322 a población con discapacidad, 311 víctimas del conflicto, (población atendida en el Centro Único de Recepción de Niños, Niñas y Adolescentes (CURNN) de la localidad de Los Mártires, y 13 privados de la libertad atendidos en la Cárcel El Buen Pastor). Con el propósito de dar cumplimiento a la meta de encuentros artísticos establecida para el 2019, IDARTES desde la Subdirección de Formación a través del Programa NIDOS, definió un modelo de atención en el que la ciudad de Bogotá fue dividida en 12 territorios, número que corresponde con la cantidad de gestores contratados para el trabajo en territorio durante la vigencia. Dicha distribución se realizó teniendo en cuenta la demanda de atención que históricamente ha tenido el proyecto, la densidad de población de primera infancia de cada localidad y la proximidad entre las localidades</t>
  </si>
  <si>
    <t>1.38</t>
  </si>
  <si>
    <t>Realizar 270,000 atenciones A niños, niñas y adolescentes en el marco del Programa Jornada Unica y Tiempo Escolar durante el cuatrienio</t>
  </si>
  <si>
    <t>Inst. Dist. de Recreación y Deporte - IDRD</t>
  </si>
  <si>
    <t>Martha Rodríguez</t>
  </si>
  <si>
    <t>martha.rodriguez@idrd.gov.co</t>
  </si>
  <si>
    <t>Número de atenciones a 30.000 niños, niñas y adolescentes en el marco del programa jornada única y tiempo escolar</t>
  </si>
  <si>
    <t>Número de atenciones a 21.017 niños, niñas y adolescentes en el marco del programa jornada única y tiempo escolar</t>
  </si>
  <si>
    <t>Tiempo escolar complementario</t>
  </si>
  <si>
    <t>Sesiones de clases de centros de interés en deporte y actividad física, exhibiciones, intercambios, conversatorios, clínicas deportivas, encuentros intramurales, encuentros deportivos ínter IED y festivales del desarrollo de habilidades específicas de cada centro de interés.A 31 de diciembre de 2019 se atendieron 72.500 estudiantes que corresponde al 104% de la meta proyectada para la vigencia, de este total 67.969 pertenecen a la población de infancia y adolescencia, 258 a juventud, 1.983 en condición de discapacidad y 2.290 en condición de víctimas y desplazamiento. Se destacan: la realización de las actividades (agenda técnica) del Proyecto de Cooperación entre Cuba y Colombia en el Skate Park Arena Movistar, Skate Park y Muro de Escalada UDS, Skate Park Fontanar del Rio e IDRD, del 10 al 14 de junio, la participación de 14 estudiantes del centro de interés de natación de las IED Juan Francisco Berbeo y Julio Garavito Armero en la vigésimo tercera Olimpiada Iberoamericana Especial FIDES en el CUR Compensar y la participación de 630 escolares de 22 IED en el Festival Distrital de Porras Festival de Verano 2019, en el Palacio de los Deportes y el evento de cierre del proyecto en el Coliseo de la Unidad Deportiva El Salitre con la participación de 5.000 beneficiados</t>
  </si>
  <si>
    <t>1.39</t>
  </si>
  <si>
    <t>Atender a 4,250 niños/as y adolescentes a través de la formación en patrimonio cultural dentro del programa de la jornada única y como estrategias de uso del
tiempo escolar</t>
  </si>
  <si>
    <t>Inst. Dist. De Patrimonio Cultural-IDPC</t>
  </si>
  <si>
    <t>Luz Patricia Quintanilla</t>
  </si>
  <si>
    <t>l.quintanilla@idpc.gov.co</t>
  </si>
  <si>
    <t>Número de atenciones a 1.179 niños, niñas y adolescentes en el marco del programa jornada única y tiempo escolar</t>
  </si>
  <si>
    <t>Número de atenciones a 68 niños, niñas y adolescentes en el marco del programa jornada única y tiempo escolar</t>
  </si>
  <si>
    <t>Formación en patrimonio cultural</t>
  </si>
  <si>
    <t>Atender a 4,250 niños/as y adolescentes a través de la formación en patrimonio
cultural dentro del programa de la jornada única y como estrategias de uso del
tiempo escolar durante el periodo 2016 - 2020.</t>
  </si>
  <si>
    <t xml:space="preserve">se ha logrado destacar la necesidad de incorporar la formación en patrimonio en el ámbito curricular, así como en la alianza con la Secretaría de Educación del Distrito, en los colegios y especialmente en los docentes, quienes adquieren conciencia de la importancia de apropiarse esta temática.
A través del programa “Civinautas”, se realizan procesos de formación en patrimonio cultural que buscan fortalecer y generar espacios pedagógicos centrados en la experiencia sensible que llevará a la reflexión individual y compartida del patrimonio (especialmente desde la relación entre sujeto, comunidad, memoria y territorio) y de las dinámicas que hacen posible el ejercicio de la ciudadanía.
</t>
  </si>
  <si>
    <t>1.40</t>
  </si>
  <si>
    <t>Atender 88,000 niños, niñas y adolescenestes en el marco del programa jornada
única y tiempo escolar</t>
  </si>
  <si>
    <t>Orquesta Filarmónica de Bogotá</t>
  </si>
  <si>
    <t>Adriana Tovar</t>
  </si>
  <si>
    <t>atovar@ofb.gov.co</t>
  </si>
  <si>
    <t>Número de atenciones a 17.600 niños, niñas y adolescentes en el marco del programa jornada única y tiempo escolar</t>
  </si>
  <si>
    <t>Número de atenciones a 15.918 niños, niñas y adolescentes en el marco del programa jornada única y tiempo escolar</t>
  </si>
  <si>
    <t>La filarmónica en la escuela y la ciudad</t>
  </si>
  <si>
    <t>Atender 88,000 niños, niñas y adolescenestes en el marco del programa jornada única y tiempo escolar</t>
  </si>
  <si>
    <t xml:space="preserve">El Proyecto Educativo de la Orquesta Filarmónica de Bogotá, está enfocado en la formación musical sinfónica para niños, niñas y adolescentes entre los 7 y 17 años, con una intensidad horaria de 4 a 6 horas semanales, en 3 Niveles de formación (básico, intermedio y avanzado) y 9 grados, en los cuales se ha realizado el proceso de clasificación de los niños de acuerdo con su nivel de formación. Desde la línea artística de los ensambles, se tiene como directriz la ejercida por Director Artístico de la OFB, con el propósito de lograr fusiones entre los ensambles del proyecto, las orquestas juveniles y la Orquesta Filarmónica de Bogotá.
Para la Vigencia 2019, se atendieron 22.528 niños, niñas y adolescentes en el marco del programa jornada única y tiempo escolar, correspondiente a un avance de meta del 103%.
</t>
  </si>
  <si>
    <t>1.41</t>
  </si>
  <si>
    <t xml:space="preserve">Diseñar e implementar las dos Rutas Integrales de atenciones así: Ruta Integral de atenciones para la Primera Infancia, y la  Ruta Integral de atenciones para la Infancia y Adolescencia.
</t>
  </si>
  <si>
    <t>Secretaría Integración Social</t>
  </si>
  <si>
    <t>Equipo Ruta Integral de Atenciones</t>
  </si>
  <si>
    <t>3279797 Ext. 1005</t>
  </si>
  <si>
    <t>vgutierrez@sdis.gov.co</t>
  </si>
  <si>
    <t>Diseño e implementación  de las rutas Integrales de Atenciones.</t>
  </si>
  <si>
    <t>Número de rutas Integrales de Atención diseñadas e implementadas /  dos Rutas e Integrales de atenciones (* 100%)</t>
  </si>
  <si>
    <t>_02_desarrollo_integral_desde_la_gestación_hasta_la_adolescencia</t>
  </si>
  <si>
    <t>_102_desarrollo_integral_desde_la_gestación_hasta_la_adolescencia</t>
  </si>
  <si>
    <t>Desarrollo Integral desde la Gestación hasta la adolescencia</t>
  </si>
  <si>
    <t>Meta 1: Diseñar e implementar una Ruta Integral de Atenciones desde la gestación hasta la adolescencia.</t>
  </si>
  <si>
    <t>La ciudad definió una RIA diseñada desde la gestación hasta la adolescencia, y avanzó en el proceso de implementación local y Distrital. 
•	Se cuenta con 28 atenciones para la primera infancia, incluyendo la etapa preconcepcional y hasta los 5 años, y un trabajo de concreción de las 221 acciones de corresponsabilidad. 
•	Se cuenta con 11 atenciones para infancia y adolescencia con sus 64 acciones de corresponsabilidad 
•	Se consolidó 1 mesa Distrital RIAPI (Primera Infancia Distrital) que se reúne una vez al mes, desde la cual se definió la línea técnica para la implementación de la RIA para primera infancia.  
•	Se consolidó 1 mesa Distrital RIAIA (Infancia y Adolescencia) que se reúne una vez por mes, desde la cual se definió la línea técnica para la implementación de la RIA para infancia y adolescencia.   
•	Se cuenta con 20 Mesas locales RIAPI (una por localidad) que se reúnen una vez por mes.
• A diciembre de 2019 se logró una atención en cupos de 196.763 niñas y niños de primera infancia a través de la Secretaría Distrital de Integración Social, la Secretaría de Educación del Distrito y el ICBF en Bogotá. Esta atención se realizó a través de los servicios ofertados por las entidades dirigidos a este grupo poblacional, en coherencia con la premisa de no apertura de nuevos servicios para garantía de las atenciones de la Ruta.</t>
  </si>
  <si>
    <t>1.42</t>
  </si>
  <si>
    <t>Atender integralmente con enfoque diferencial al100% de niños y niñas que se matriculan en los cupos ofertados en ámbitos institucionales de la entidad.</t>
  </si>
  <si>
    <t>Ana Rodríguez Tous  Lider Servicio jardines infantiles
Subdirección para la Infancia</t>
  </si>
  <si>
    <t>arodriguezt@sdis.gov.co</t>
  </si>
  <si>
    <t xml:space="preserve">% de niños y niñas de 0 a 5 años atendidos integralmente con enfoque diferencial en los cupos ofrecidos ámbitos institucionales. 
 </t>
  </si>
  <si>
    <t xml:space="preserve">(Número de niños y niñas  de 0 a 5 años, atendidos integralmente con enfoque diferencial  en ámbitos institucionales / Número total cupos ofertados para atender integralmente  y con enfoque diferencial a niños y niñas de 0 a 5 años en ámbitos institucionales) *100
 </t>
  </si>
  <si>
    <t>Meta 4:  Atender integralmente en 61241 cupos a niños y niñas de 0 a 5 años en ámbitos institucionales con enfoque diferencial.</t>
  </si>
  <si>
    <t xml:space="preserve">A diciembre de 2019, la SDIS dispuso de 361 Jardines Infantiles y Casas de Pensamiento Intercultural con capacidad de 53.018 cupos ofertados para la atención integral a la primera infancia de la ciudad, en ambientes institucionales donde se promueve el desarrollo integral de las niñas y los niños avanzando en el mejoramiento continuo de las condiciones de calidad en la prestación del servicio a través del trabajo sincronizado entre el nivel central y local. 
Se ha avanzado en la atención integral de 53.862 niñas y niños de la ciudad, en los jardines infantiles diurnos, nocturnos y casas de pensamiento intercultural.
</t>
  </si>
  <si>
    <t>1.43</t>
  </si>
  <si>
    <t xml:space="preserve">Atender integralmente a 15000 mujeres gestantes, niñas y niños de 0 a 2 años  en el servicio de creciendo en familias </t>
  </si>
  <si>
    <t xml:space="preserve">Adriana Hurtado 
Lider Servicio Creciendo en Familias
Subdiección para la infnacia </t>
  </si>
  <si>
    <t>ahurtado.creciendoenfamilia@gmail.com</t>
  </si>
  <si>
    <t>Mujeres gestantes, niñas y niños de 0 a 2 años, atendidos integralmente en el servicio creciendo en familia</t>
  </si>
  <si>
    <t>Sunatoria de mujeres gestantes, niños y niñas atendidas en el servicio creciendo en familias</t>
  </si>
  <si>
    <t>Meta 5: Atender integralmente a 15000 mujeres gestantes, niñas y niños de 0 a 2 años con enfoque diferencial</t>
  </si>
  <si>
    <t>A 2019 ese cuenta  con un lineamiento para la implementación del Servicio Creciendo en Familia, versión 0 oficializado en el Sistema Integrado de Gestión de la entidad por medio de Memorando I201943545 del 16 de agosto de 2019; Así las cosas, la ciudad cuenta con un servicio de atención integral  enfocado a potenciar el desarrollo infantil  ocurrido durante los primeros mil días de vida, a partir del acompañamiento familiar, reconociendo este periodo como la ventana de oportunidad para el desarrollo integral y transformación social , por el impacto que genera el fortalecimiento de capacidades de las madres, padres y cuidadores de niños  desde la gestación,  para el cuidado de la salud, la protección, crianza y corresponsabilidad.  
Madres, padres, cuidadores y agentes comunitarios de 22.579 niños y niñas atendidos durante la vigencia 2019 fueron  fortalecidos en sus capacidades para cuidar, educar y proteger a las niñas y niños en sus mil primeros días de vida, en los entornos hogar y espacio público.</t>
  </si>
  <si>
    <t>1.44</t>
  </si>
  <si>
    <t>Fortalecer las acciones en el distrito que favorezcan el desarrollo de capacidades de los niños, niñas y adolescentes para garantizar el goce efectivo de sus derechos.</t>
  </si>
  <si>
    <t>Atender integralmente al 100%  niñas, niños y adolescentes  riesgo o situación de trabajo infantil, que sean inscritos por padres o cuidadores  en los Centros Amar y la Estrategia Móvil para prevenir y erradicar el trabajo infantil.</t>
  </si>
  <si>
    <t>Claudia Luna Servicios Infancia</t>
  </si>
  <si>
    <t>cmirta@sdis.gov.co</t>
  </si>
  <si>
    <t>% de niños, niñas y adolescentes en riesgo o situación de trabajo infantil atendidos  en los Centros Amar y la Estrategia Móvil para prevenir y erradicar el trabajo infantil</t>
  </si>
  <si>
    <t>(No. de niños, niñas y adolescentes en riesgo o situación de trabajo infantil atendidos  en los Centros Amar y la Estrategia Móvil para prevenir y erradicar el trabajo infantil / No.de niños, niñas y adolescentes en riesgo o situación de trabajo infantil inscritos por padres y cuidadores  en los Centros Amar y la Estrategia Móvil para prevenir y erradicar el trabajo infantil)*100</t>
  </si>
  <si>
    <t>Meta 6 : Atender integralmente 43000 niños, niñas y adolescentes de 6 a 17 años y 11 Meses en riesgo o situación de trabajo infantil, victimas y/o afectados por el conflicto armado, o vinculados al Sistema de Responsabilidad Penal Adolescente en medio abierto  en el marco de la Ruta Integral de atenciones.</t>
  </si>
  <si>
    <t xml:space="preserve">
La SDIS ha realizado una apuesta para el fortalecimiento de la atención integral de las niñas, niños y adolescentes, en situación o riesgo de trabajo infantil ampliado mediante la ampliación de la cobertura de atención de los Centros Amar, pasando de contar con 1.140 cupos para el año 2017 a 1.170 cupos en el año 2019. Esta ampliación de treinta (30) cupos nuevos de los cuales veinte (20) para el Centro Amar Candelaria y diez (10) para el Centro Amar Mártires. Esto ha permitido abrir nuevos procesos de atención integral ante las necesidades que se han encontrado en estas localidades.  
Así mismo la Estrategia Móvil para la Prevención y Erradicación del Trabajo Infantil fue fortalecida, dado que pasó de tener cinco (5) equipos territoriales en el 2016 a contar con treinta (30) unidades territoriales para el 2019, para un total de (160) profesionales atendiendo en todas las localidades del Distrito. 
A partir de la identificación de 14.788 niñas, niños y adolescentes en situación o riesgo de trabajo infantil que fueron vinculados a los Centros Amar y fueron atendidos por la Estrategia Móvil, se generaron planes de atención individuales y familiares, que permitieron aportar a la visibilizar el trabajo infantil como un problemática social que afecta el goce pleno de derechos, por ello desde los componentes: Psicosocial, Pedagógico, gestión para la articulación y salubridad y nutrición se brindaron acciones integrales efectivas, oportunas, y con calidad para aportar a la erradicación progresiva del trabajo infantil ampliado.
</t>
  </si>
  <si>
    <t>1.45</t>
  </si>
  <si>
    <t>Formar a niños, niñas y adolescentes en uso creativo del tiempo, proyecto de vida y prevención de vulneraciones, en el marco de lo definido en la estrategia de prevención de vulneración de derechos</t>
  </si>
  <si>
    <t>Número de  niñas y adolescentes formados en  uso creativo del tiempo,proyecto de vida y prevención de vulneraciones en el marco de  la estrategia de prevención de vulneración de derechos</t>
  </si>
  <si>
    <t>sumatroria de  niños, niñas y adolescentes formados en en uso creativo del tiempo,proyecto de vida y prevención de vulneraciones en el marco de en la estrategia de prevención de vulneración de derechos</t>
  </si>
  <si>
    <t>Durante el año 2019  se formó a 4153 niñas, niños y adolescentes en uso creatipo del tiempo. 
Se llevaron a cabo acciones de fortalecimiento de capacidades y habilidades para prevención de vulneración de derechos en niñas, niños y adolescentes. Su propósito fue contribuir a lograr su empoderamiento como sujetos de derecho merecedores de toda la protección por parte del Estado, la Familia y la Sociedad y a la identificación de las herramientas para defenderse ante la adversidad y los riesgos de su entorno. Estas consistieron en la realización de talleres distribuidos temáticamente por rangos de edad: Comunicación Asertiva de 6 a 9 años, 11 meses, manejo de emociones de 10 a 13 años, 11 meses; autorreconocimiento de 14 a 15 años, 11 meses y Toma de decisiones de 16 a 17 años, 11 meses. Todas las temáticas fueron pensadas en términos de su contribución a los procesos de fortalecimiento de niños y adolescentes en los que respecta con su comprensión de las amenazas y su posibilidad de defenderse ante estas.</t>
  </si>
  <si>
    <t>1.46</t>
  </si>
  <si>
    <t xml:space="preserve">Atender en los Centros Forjar a 4500 adolescentes vinculados al SRPA remitidos por autoridades competentes del SRPA del Centro de Servicios Judiciales para adolescentes-  CESPA </t>
  </si>
  <si>
    <t>Número de adolescentes vinculados al sistema de responsabilidad penal, atendidos en los Centros Forjar</t>
  </si>
  <si>
    <t>Sumatoria de adolescentes vinculados al sistema de responsabilidad penal, atendidos en los Centros Forjar</t>
  </si>
  <si>
    <t>1355 adolescentes vinculados al Sistema de Responsabilidad Penal para Adolescentes- SRPA, fueron atendidos en el año 2019 a través del Servicio de Centro Forjar, cifra que corresponde al 90,3% de la meta proyectada para esta vigencia; la atención a la población vinculada al SRPA se realizó de acuerdo con las remisiones  efectuadas para la ejecución de las sanciones no privativas de la libertad, de Libertad Vigilada/Asistida y Prestación de Servicios a la Comunidad; así mismo, fueron atendidos adolescentes remitidos por el Instituto Colombiano de Bienestar Familiar derivados por las Defensorías de Familia adscritas al SRPA, para atenciones de apoyo al Restablecimiento en Administración de Justicia, mediante acciones psicosociales, pedagógicas, restaurativas y de gestión, para el ejercicio efectivo de los derechos de los adolescentes y el cumplimiento de las finalidades de la sanción, a partir de la implementación del Modelo de Atención Integral Especializada en medio socio familiar.</t>
  </si>
  <si>
    <t>1.47</t>
  </si>
  <si>
    <t>Atender a niñas, niños y adolescentes víctimas o afectados por el conflicto armado a traves de la estrategia Atrapasueños, para la atención de niñas, niños y adolescentes víctimas y afectados por el conflicto armado.</t>
  </si>
  <si>
    <t>Alexandra Niampira Moreno Enfoque Direrncial Infancia</t>
  </si>
  <si>
    <t>aniampira@sdis.gov.co</t>
  </si>
  <si>
    <t>Número de niños, niñas  y adolescentes víctimas y afectados por el conflicto armado atendidos a traves de la Estrategia atrapasueños.</t>
  </si>
  <si>
    <t>Sumatoria de niñas, niños y adolescentes víctimas y afectados por el conflicto armado atendidos en la Estrategia Atrapasueños</t>
  </si>
  <si>
    <t xml:space="preserve">La Administración Distrital, en el marco del cumplimiento del compromiso con la Infancia y la Adolescencia, ha logrado la atención en Casas de Memoria y Lúdica  2.571 y en el equipo territorial Papalotl de Sueños 10.918 víctimas o afectados por el conflicto armado, para un total de niña, niños y adolescentes únicos de 12.288 aportando a la garantía de sus derechos.
En línea con lo anterior, el distrito cuenta con la Estrategia Atrapasueños que tiene como objetivo llegar a niñas, niños y adolescentes víctimas y afectados por el conflicto armado aportando a la resignificación de posibles afectaciones que surgen en el marco del conflicto.
</t>
  </si>
  <si>
    <t>1.48</t>
  </si>
  <si>
    <t>Participación_con_incidencia</t>
  </si>
  <si>
    <t>Promover la participación con incidencia de las  niñas, niños y adolescentes  en escenarios y procesos distritales y locales  a partir de ejercicios de veeduría, control social y diálogo donde sean reconocidas y tenidas en cuenta sus voces para la toma de decisiones.</t>
  </si>
  <si>
    <t>Ana Milena Rozo Vargas Equipo Participación Subdirección para la Infancia</t>
  </si>
  <si>
    <t>anamilena.rozovargas@gmail.com</t>
  </si>
  <si>
    <t>Niños niñas y adolescentes que participacipan  en los Consejos Consultivos de Niños, niñas y adolescentes</t>
  </si>
  <si>
    <t xml:space="preserve">Sumatoria de niños niñas y adolescentes que participacipanen los Consejos Consultivos </t>
  </si>
  <si>
    <t xml:space="preserve">Se realizó a través de los Grupos Territoriales de Participación Infantil la construcción y consolidación de propuestas desde las cuales,  las niñas y los niños, buscan brindar alternativas de solución respecto las problemáticas que han identificado como factores que afectan de manera negativa, el ejercicio de sus derechos. Las 20 propuestas fueron presentadas en la Alcaldías Locales, en el marco de las sesiones de los Consejos Consultivos Locales de Niñez. Desde el Consejo Coinsultivo Distrital de NIños, NIñas y Adolescentes, se favorecío la presentación de propuestas e iniciativas respecto a situaciones tales como: Prevención de las maternidades y  paternidades tempranas; acciones propuestas para la implementación de la Política Pública; recomendaciones respecto a la posibilidad de mejorar la seguridad en calles y parques; sugerencias para la promoción de los derchos en la ciudad, entre otras.  En el marco del desarrollo de las acciones decritas hicieron parte un total de 2748  niñas y niños, con edades entre los 4 y 15 años, de esta manera se da cumplimiento a la proyección de participación de las niñas, los niños y adolescentes en las acciones desarrolladas por parte de la Secretaria de Integración Social, en un 626%. </t>
  </si>
  <si>
    <t>1.49</t>
  </si>
  <si>
    <t xml:space="preserve">Brindar asesoria técnica al talento humano vinculado a  los jardines infantiles públicos y privados, inscrtitos en el sistema integral  de registro de servicios sociales- SIRSS-, que la soliciten o requieren para dar cumplimiento de los estandares técnicos de educación inicial en la ciudad con el fin de lograr aumentar el porcentaje de cumplimiento de los estánderes en estas instituciones
</t>
  </si>
  <si>
    <t>Yamile León
Equipo Fortalecimiento técnico Infancia</t>
  </si>
  <si>
    <t>3279797 Ext 1005</t>
  </si>
  <si>
    <t>nleon@sdis.gov.co</t>
  </si>
  <si>
    <t xml:space="preserve">Jardines infantiles públicos y privados, inscrtitos en el sistema integral  de registro de servicios sociales- SIRSS- con asesoria técnica al talento humano vinculado. </t>
  </si>
  <si>
    <t>(Número de jardines infantiles atendidos/ numero de jardines que solicitan asesorría y o acpmpañamiento técnico )*100</t>
  </si>
  <si>
    <t>Meta 7: Alcanzar 76054 cupos de ámbito institucional con estándares de calidad superiores al 80%.</t>
  </si>
  <si>
    <t xml:space="preserve">
Durante la vigencia 2019 participaron de espacios grupales e individuales de asistencia técnica  2.606 personas que hacen parte de los Jardines Infantiles públicos, Casas de Pensamiento Intercultural y Jardines Infantiles privados, inscritos ante el Sistema de Información y Registro de Servicios Sociales-SIRSS de la SDIS.</t>
  </si>
  <si>
    <t>1.50</t>
  </si>
  <si>
    <t>Felices_de_ser_quienes_son</t>
  </si>
  <si>
    <t>Inclusión de 800 niñas, niños y adolescentes habitantes de territorios rurales, mediante la consolidación de un servicio de atención integral.</t>
  </si>
  <si>
    <t>ANIAMPIRA@SDIS.GOV.CO</t>
  </si>
  <si>
    <t>Niñas, niños, adolescentes habitantes en el contexto rural atendidos en el servicio</t>
  </si>
  <si>
    <t xml:space="preserve">Sumatoria de niñas, niños y adolescentes habitantes del contexto rural atendidos en el Servicio </t>
  </si>
  <si>
    <t>Meta 8: Atender integralmente 9800  niñas, niños y adolescentes pertenecientes a grupos poblacionales históricamente segregados.</t>
  </si>
  <si>
    <t xml:space="preserve">Se han atendido a 1294 habitantes de territorios rurales, mediante la implementación del Servicio Social Creciendo en Familia en la Ruralidad en las localidades de Ciudad Bolívar, Sumapaz, Usme, Santafé, Chapinero y Suba; movilizando tres ejes estructurantes Arraigo Campesino, Idiosincrasia Campesina y Transmisión Cultural, lo anterior fundamentado en acciones de corresponsabilidad del Estado, la Familia y Comunidad, y la implementación del Lineamiento Pedagógico y Curricular para la Educación Inicial en el Distrito.
</t>
  </si>
  <si>
    <t xml:space="preserve">El presupuesto total ejecutado para la Meta es $29.993.000.000  </t>
  </si>
  <si>
    <t>1.51</t>
  </si>
  <si>
    <t>Fortalecer los procesos de inclusión de  niñas, niños y adolescentes con discapacidad y alteraciones en el desarrollo en los serviciosque ofrece la Subdirección para la infancia</t>
  </si>
  <si>
    <t>Número de niños, niñas y adolescenrtes  con discapacidad y alteraciones en el desarrollo atendidos en  los servicios que ofrece la Subdirección para la infancia</t>
  </si>
  <si>
    <t>Sumatoria de niños, niñas y adolescenrtes pertenecientes a grupos poblacionales históricamente segregados atendidos   en  los servicios que ofrece la Subdirección para la infancia.</t>
  </si>
  <si>
    <t xml:space="preserve">Se han atendido a 4055 niñas, niños y adolescentes con discapacidad y alteraciones en el desarrollo mediante la la estrategia Entre Pares, la cual se moviliza a partir de tres ejes Identificación, participación con equidad y transición, estos ejes transversalizan la atención involucrando a las familias y profesionales responsables de la atención.
Entre Pares cuenta con 132 educadores especiales y 29 profesionales trasnversales a los servicios sociales, con el fin de avanzar en el acompañamiento y la realización de ajustes razonables que favorecen que las niñas, niños y adolescentes con discapacidad y alteraciones en el desarrollo participen en todos los escenarios en condiciones de equidad.
</t>
  </si>
  <si>
    <t>1.52</t>
  </si>
  <si>
    <t xml:space="preserve">Fortalecer los procesos de inclusión de  niñas, niños y adolescentes  pertenecientes a grupos etnicos en los jardines infantiles  </t>
  </si>
  <si>
    <t>Número de niños y niñas pertenecientes a grupos étnicos, atendidos en jardines infantiles</t>
  </si>
  <si>
    <t>Sumatoria de niños y niñas pertenecientes a  grupos étnicos, atendidos en jardines infantiles</t>
  </si>
  <si>
    <t xml:space="preserve">Se han atendido a 4841 niñas, niños y adolescentes con pertenencia étnica, específicamente, para la movilización de escenarios de recuperación y pervivencia cultural de los pueblos indígenas y comunidades afrodescendientes, negros, palenqueros y raizales, se cuenta respectivamente con el servicio social de Casas de Pensamiento Intercultural y la Estrategia de Pervivencia Cultural Afrodescendiente.
Se cuenta con 11 Casas de Pensamiento Intercultural ubicadas en diez localidades Ciudad Bolívar, Usme, San Cristóbal, Santafé, Los Mártires, Fontibón, Engativá, Bosa, Kennedy y Suba y una la Estrategia de Pervivencia Cultural Afrodescendiente denominada “Sawabona” que acompaña 92 Jardines Infantiles y Casas de Pensamiento.
</t>
  </si>
  <si>
    <t>1.53</t>
  </si>
  <si>
    <t>Fortalecer los procesos de inclusión de  niñas, niños y adolescentes  pertenecientes a población víctima o afectada por el conflicto armado, en los jardines infantiles</t>
  </si>
  <si>
    <t>Número de niños y niñas pertenecientes a  población víctima o afectada por el conflicto armado atendidos en en jardines infantiles</t>
  </si>
  <si>
    <t>Sumatoria de niños y niñas pertenecientes a afectada por el conflicto armado atendidos en en jardines infantiles</t>
  </si>
  <si>
    <t>Se ha atendido mediante los servicios ofertados por la Secretaria Distrital de Integración Social a 8.767 víctimas o afectados por el conflicto armado.Así mismo, mediante la implementación de la Estrategia Atrapasueños, se ha contado con el fortalecimiento a 40 jardines infantiles y Casas de Pensamiento Intercultural y la atención en Casas de Memoria y Lúdica a niñas y niños de primera infancia.
Así mismo, se fortaleció de manera integral y diferencial a la población víctima y afectada por el conflicto armado de primera infancia, mediante el acompañamiento a (40) Jardines Infantiles públicos y Casas de Pensamiento Intercultural, (40) sensibilización agentes educativos, (36) encuentros con familias, (119) propuestas en aula, (36) encuentros de cuidado emocional, (116) encuentros de laboratorios de paz y (38) cierres simbólicos, lo que enriquece las prácticas de atención de las niñas y niños en este ciclo vital.</t>
  </si>
  <si>
    <t>1.54</t>
  </si>
  <si>
    <t>Formar al 100% de  adolescentes en procesos de prevención de VIF en el marco de la Estrategia Entornos Protectores y Territorios Seguros</t>
  </si>
  <si>
    <t>Aleyda Gomez</t>
  </si>
  <si>
    <t>3279797
EXT 1911</t>
  </si>
  <si>
    <t>acgomez@sdis.gov.co</t>
  </si>
  <si>
    <t xml:space="preserve">Porcentaje de adolescentes formados en procesos de prevencion de VIF de la Estrategia </t>
  </si>
  <si>
    <t>(Número de adolescentes  formados en los procesos de prevencion de VIF/total de adolescentes vinculados a los procesos de formación )X 100</t>
  </si>
  <si>
    <t>_03_Igualdad_y_autonomía_para_una_Bogotá_incluyente</t>
  </si>
  <si>
    <t>Una ciudad para las familias</t>
  </si>
  <si>
    <t>Meta 6: capacitar 15000 funcionarios, funcionarias, lideres y liderezas y sociedad civil en prevención  de  violencia intrafamiliar.</t>
  </si>
  <si>
    <t>$872.341.795</t>
  </si>
  <si>
    <t>Durante la vigencia 2019, se formaron en procesos de prevención de violencia intrafamiliar y violencia sexual a través de la Estrategia denominada "Entornos protectores y territorios seguros" a 1311 adolescentes de 13 a 17 años de edad, de los cuales 679 son hombres y 632 son mujeres, de las localidades de Antonio Nariño, Barrios Unidos, Bosa, Candelaria, Ciudad Bolívar, Kennedy, Los Mártires, Puente Aranda, Santafé, Suba, Sumapaz, Teusaquillo y Usme.  La población adolescente formada en prevención corresponde principalmente a estudiantes de grados 8° a 11° de  Instituciones Educativas Distritales, toda vez que la Secretaria Distrital de Integración Social – SDIS en articulación y coordinación  con la Secretaria de Educación del Distrito, -SED  continua realizando  la implementación de la estrategia de prevención Entornos Protectores y Territorios Seguros, en el marco del Programa Integral para el Mejoramiento de Entornos Escolares -PIMEE de la SED,  en Instituciones Educativas del Distrito Capital.  
Los procesos de prevención permitieron a los adolescentes  reconocer y reflexionar acerca de los derechos humanos, potencializar procesos de deconstrucción y des-aprendizaje de prácticas culturales, de manejo de poder y control entre hombres y mujeres, y la comprensión de prácticas democráticas que facilitan la equidad en las relaciones familiares, lo que redunda en el ejercicio de dinámicas libres de violencia al interior de las familias; así mismo cada una de los participantes fueron empoderados en sus derechos, lograron adquirir y reforzar conocimientos en derechos sexuales y reproductivos,  normatividad, rutas de atención y competencias de las entidades en prevención y atención de violencia intrafamiliar y sexual en el Distrito.</t>
  </si>
  <si>
    <t>1.55</t>
  </si>
  <si>
    <t>Atender al 100% de niñas, niños y adolescentes con proceso de restablecimiento de derechos remitidos por Comisarias de Familia y Defensorías de Familia los Centros Proteger</t>
  </si>
  <si>
    <t>Edwin Alexander Prieto</t>
  </si>
  <si>
    <t>3279797
1010</t>
  </si>
  <si>
    <t>eprieto@sdis.gov.co</t>
  </si>
  <si>
    <t xml:space="preserve">Porcentaje de NNA con medida de restablecimiento de derechos atendidos en los Centros Proteger </t>
  </si>
  <si>
    <t>(Numero de NNA atendidos en Centros Proteger/Total de NNA remitidos por Comisaria de Familia y las Defensorías de Familia a los Centros Proteger) x 100</t>
  </si>
  <si>
    <t>Meta 8: Alcanzar la oportunidad  en el 100% de los casos de atención y protección a  víctimas de violencias al interior de las familias</t>
  </si>
  <si>
    <t>1.56</t>
  </si>
  <si>
    <t>Contribuir con la nutrición de los niños y niñas mediante la entrega del 100 % de los apoyos alimentarios solicitados  para infancia y adolescencia</t>
  </si>
  <si>
    <t>Erwin Rodriguez</t>
  </si>
  <si>
    <t>gbojaca@sdis.gov.co</t>
  </si>
  <si>
    <t>Número de Apoyos alimentarios solicitados para infancia y adolescenciaentregados</t>
  </si>
  <si>
    <t>(Número de apoyos alimentarios entregados s para infancia y adolescencia /Número de apoyos alimentarios solicitados para infancia y adolescencia ) *100</t>
  </si>
  <si>
    <t>_104_Bogotá_te_nutre</t>
  </si>
  <si>
    <t>Bogotá te nutre</t>
  </si>
  <si>
    <t>Meta 3: Entregar el 100 % de los apoyos alimentarios programados.</t>
  </si>
  <si>
    <t xml:space="preserve">El proyecto Bogotá te Nutre brinda apoyo alimentario a población en inseguridad alimentaria severa o moderada a través del servicio social de Comedores y los apoyos de complementación alimentaria: Bonos canjeables por alimentos y Canastas básicas, adicionalmente se realiza el suministro de alimentos crudos de manera transversal con otros proyectos de la SDIS en diferentes servicios sociales y modalidades de atención a población vulnerable en la ciudad. 
Durante el 2019 se han atendido 51.048 niños y niñas, y 5766 Adolescentes en los servicios sociales de Jardines Infantiles, centros proteger, centros crecer y Centros Amar mediante la modalidad de suministro de alimentos crudos
Para 2019 en el servicio de Comedores se han atendido alrededor de 15.025 niños y niñas, y 10423 adolescentes con un aporte nutricional del 40% de Los  requerimientos de  energía  y  nutrientes de  la población atendida. Así  mismo  se realiza  vigilancia  nutricional  y  promoción  en  estilos  de  vida  saludable.  </t>
  </si>
  <si>
    <t>Esta acción se enmarca en el avance de la meta 3 del proyecto Bogotá te Nutre cuyo avance se reporta de manera constante en el cuatrienio
La meta 3 tiene como objetivo: Suministrar apoyo alimentario a niños, niñas, mujeres gestantes y hogares identificados por la Secretaría Distrital de Integración Social en inseguridad alimentaria moderada y severa.
El presupuesto programado incluye el valor correspondiente de los conceptos de gasto: Intervención especializada en Infancia, primera infancia y adolescencia del servicio de comedores. Compra de alimentos en Infancia, primera infancia y adolescencia correspondientes a la entrega de  apoyos alimentarios de  Bonos, canastas y alimentos crudos*. Segun lo reportado en el SPI del proyecto 1098 "Bogotá te nutre".
(*El proyecto Bogotá te Nutre 1098 entrega los apoyos alimentarios en la modalidad de suministro de alimentos crudos en servicios sociales cuya gerencia pertenece a otros proyectos de la Secretaría de Integración Social, tales como: Desarrollo Integral desde la Gestación hasta la Adolescencia, Por una Ciudad Incluyente y sin barreras, Una Ciudad para las Familias, Prevención y Atención Integral del Fenómeno de Habitabilidad en Calle y Envejecimiento Digno, Activo y feliz)
Para el cálculo del Indicador se toma en cuenta la magnitud ejecutada y programada de los centros Crecer, Centros Proteger, Centros Amar y Jardines Infantiles.</t>
  </si>
  <si>
    <t>1.58</t>
  </si>
  <si>
    <t>Realizar procesos de gestión y articulación para la inclusión efectiva del 100% de niños, niñas y adolescentes con discapacidad remitidos para ser atendidos el entorno Educativo público distrital</t>
  </si>
  <si>
    <t>Proyecto de Discapacidad: Jenny Tibocha
Profesional Referente de Política Pública</t>
  </si>
  <si>
    <t>3279797 ext. 1238</t>
  </si>
  <si>
    <t>jtibocha@sdis.gov.co</t>
  </si>
  <si>
    <t>Porcentaje de niños, niñas y adolescentes con discapacidad incluidos efectivamente en el entorno educativo</t>
  </si>
  <si>
    <r>
      <t xml:space="preserve">(Total de niños, niñas y adolescentes con discapacidad incluidos  efectivamente en el entorno educativo / Total de niños, niñas y adolescentescon discapacidad identificados y remitidos al sistema educativo distrital) </t>
    </r>
    <r>
      <rPr>
        <sz val="10"/>
        <rFont val="Calibri"/>
        <family val="2"/>
      </rPr>
      <t xml:space="preserve"> *100</t>
    </r>
  </si>
  <si>
    <t>_107_Por_una_ciudad_incluyente_y_sin_barreras</t>
  </si>
  <si>
    <t>Por Una Ciudad Incluyente y Sin Barreras</t>
  </si>
  <si>
    <t xml:space="preserve">Incrementar a 2.000 personas con discapacidad con procesos de inclusión efectivos en el Distrito </t>
  </si>
  <si>
    <t xml:space="preserve">1541243988
</t>
  </si>
  <si>
    <t xml:space="preserve">*196 niños, niñas y adolescentes con discapacidad fueron incluidos efectivamente en el entorno educativo, durante la vigencia 2019.
*26 procesos de inclusión educativa fueron fallidos, por decisión de la familia o porque el entorno no era de inclusión real y efectiva. </t>
  </si>
  <si>
    <t>Se aclara que el presupuesto programado y ejecutado es para la inclusión de las personas con discapacidad en todo el curso de vida y el mismo, responde a una actividad en el Plan de Acción de la Política Pública de Discapacidad para el Distrito Capital</t>
  </si>
  <si>
    <t>1.59</t>
  </si>
  <si>
    <t xml:space="preserve">Inclusión del 100% de los niños, niñas y adolescentes con discapacidad  programados para ser atendidos en los  procesos de los Centros Crecer, Centro Renacer y Centros Avanzar </t>
  </si>
  <si>
    <t xml:space="preserve">Porcentaje  de niños, niñas y adolescentes con discapacidad  atendidos en los  procesos de los Centros Crecer, Centro Renacer y Centros Avanzar </t>
  </si>
  <si>
    <t>(Total de  niños, niñas y adolescentes con discapacidad atendidos en los  procesos de los Centros Crecer, Centro Renacer y Centros Avanzar  / 1610 de  niños, niñas y adolescentes con discapacidad programados para atención en  en los  procesos de los Centros Crecer, Centro Renacer y Centros Avanzar)*100</t>
  </si>
  <si>
    <t>Por una ciudad incluyente y sin barreras</t>
  </si>
  <si>
    <t>Meta 4: Atender 3289 personas con discapacidad en Centros Crecer, Centros de Protección, Centro Renacer y Centros Integrarte.</t>
  </si>
  <si>
    <t>* 1.614 niños, niñas y adolescentes con discapacidad fueron atendidos durante el 2019, en los servicios sociales del proyecto de la siguiente forma:
- 1.330 niños, niñas y adolescentes con discapacidad atendidos en Centros Crecer. 
- 222 niños, niñas y adolescentes con discapacidad atendidos en Centros Avanzar
- 62 niños, niñas y adolescentes con discapacidad y restablecimiento de derechos atendidos en el Centro Renacer.      
*Se contó con la participación de las personas con discapacidad del Servicio Social Centro Crecer en las Olimpiadas FIDES quienes participaron en las disciplinas de atletismo y natación.</t>
  </si>
  <si>
    <t>Se aclara que el presupuesto programado y ejecutado es para la atención de las personas con discapacidad en todo el curso de vida y el mismo, responde a una actividad en el Plan de Acción de la Política Pública de Discapacidad para el Distrito Capital.
El presupuesto programado acumulado tuvo variaciones, por asignación presupuestal y traslados de presupuesto al interior de la entidad.</t>
  </si>
  <si>
    <t>1.60</t>
  </si>
  <si>
    <r>
      <t>Inclusión del 100% de  los adolescentes vinculados a los procesos desarrollados  marco de la ruta de prevención para Jóvenes (RPJ, )en las  acciones de prevención realizadas</t>
    </r>
    <r>
      <rPr>
        <sz val="10"/>
        <rFont val="Calibri"/>
        <family val="2"/>
      </rPr>
      <t>.</t>
    </r>
  </si>
  <si>
    <t>Subdirección Juventud
Augusto Verney Forero Reyes</t>
  </si>
  <si>
    <t>3279797 ext.1923</t>
  </si>
  <si>
    <t>aforeror/@sdis.gov.co</t>
  </si>
  <si>
    <t>% deadolescentes incluidos en las  acciones de prevención realizadas en el marco de la ruta de prevención para Jóvenes (RPJ).</t>
  </si>
  <si>
    <t>(Número de adolesdentes incluìdos en en las  acciones de prevención realizadas en el marco de la ruta de prevención para Jóvenes (RPJ)/Número total de adolescentes  participantes en  las  acciones de prevención realizadas en el marco de la ruta de prevención para Jóvenes)*100</t>
  </si>
  <si>
    <t>Distrito Joven</t>
  </si>
  <si>
    <t>Meta1: Diseñar e implementar 1 ruta de prevención para Jóvenes (RPJ).</t>
  </si>
  <si>
    <t xml:space="preserve">Se logró incluir al 100% de los jovenes entre 13 y 17 años  a los procesos de prevencion desarrollados en el marco de la ruta de prevención para jovenes; a traves de las diferentes estrategias cop que cuenta el proyecto, como son: estrategia móvil, APP distrito joven, tralleres y otras actividades realizadas por los gestores de juventud., articulacio con otros sectores.
Lo que significa que en la vigencia se atendieron en actividades  de prevencion un total de 17011 jóvenes de 13 a 17 años de edad. 
 </t>
  </si>
  <si>
    <t xml:space="preserve">Se presento retraso debido a varias fallas técnicas presentadas en la plataforma, inconvenientes en la contratación de equipo y la inestabilidad en el soporte técnico.
Se presentó retraso debido a la rotación de personal de las entidades del Distrito quienes realizaban el papel de enlace
</t>
  </si>
  <si>
    <t>1.61</t>
  </si>
  <si>
    <t>Proveer 38 espacios adecuados y seguros para niños, niñas y adolescentes distribuídos entre nuevas construcciones, reforzamiento estructural y/o restitución, o adecuaciones de ajuste razonable</t>
  </si>
  <si>
    <t>Subdirección Plantas Físicas
Ingeniero Luis Pinzón</t>
  </si>
  <si>
    <t>3279797 Ext 1720</t>
  </si>
  <si>
    <t>lpinzón@sdis.gov.co</t>
  </si>
  <si>
    <t>% de espacios adecuados y seguros para niños, niñas y adolescentes distribuídos entre nuevas construcciones, reforzamiento estructural y/o restitución, o adecuaciones de ajuste razonable, realizados</t>
  </si>
  <si>
    <t>(Número de espacios adecuados y seguros para niños, niñas y adolescentes distribuídos entre nuevas construcciones, reforzamiento estructural y/o restitución, o adecuaciones de ajuste razonable, realizados / espacios adecuados y seguros para niños, niñas y adolescentes distribuídos entre nuevas construcciones, reforzamiento estructural y/o restitución, o adecuaciones de ajuste razonable proyectados)*100
 Se programó así:
2016 =  2
2017 = 4
2018 = 5
2019 = 17
2020 = 8</t>
  </si>
  <si>
    <t>Meta 1: Construir 13 Jardines Infantiles para la prestación del servicio de ámbito institucional a la primera infancia vulnerable de la ciudad
Meta 5: Realizar a 7 Jardines Infantiles el reforzamiento  estructural y/o restitución para la atención Integral a la primera infancia, en cumplimiento de la Norma Nsr-10. 
Meta 3: Construir 1 Centros Crecer para personas con discapacidad menores de 18 años que cumplan con la normatividad vigente.
Meta7: Adecuar a 17 Centros Crecer a condiciones de ajuste razonable para atención de menores de 18 años con discapacidad.
 Metas 12:  Avanzar en el 100% de etapa de preconstrucción para nuevos Jardines Infantiles  Meta 14: Avanzar en el 100% en la etapa de Preconstrucción para nuevo Centro Crecer para personas con discapacidad</t>
  </si>
  <si>
    <t>$143.207.918.892</t>
  </si>
  <si>
    <t>Durante  la vigencia 2019  se terminaron seis  (6)  jardínes infantiles denominados "Oso de anteojos", ubicado en la localidad de Fontibón, que permite la atención de 160 niñas y niños, y el Jardín Infantil "El Nogal" ubicado en la localidad de Barrios Unidos que permite la atención de 120 niñas y niños,  el jardin infantil "Jose A. Santamaria" ubicado en la localidad de Tunjuelito, que permite la atención de 200 niños y niñas,  el Jardin Infantil "Fortaleza" en la localidad de Usme, que permite la atención de 300 niños y niñas, Jardin Infantil "San José de Maryland" en la localidad de Bosa, que permite la atención de 300 niños y niñas, y el Jardin Infantil "Recreo" en la localidad de Bosa , que permite la atención de 300 niños y niñas.
Actualmente se encuentran en ejecución seis (6) obras, las cuales prevén ser terminadas en el periodo del Plan de Desarrollo.
Fue terminado el  reforzamiento estructural o reconstrucción de un (1) Jardín Infantil denominado "Rafael Pombo", ubicado en la localidad de Fontibón.
De otro lado, durante la vigencia 2019, se adelantó la intervención en modalidad de Adecuación a condiciones de ajuste razonable, de 10 Centros Crecer que prestan servicio para niños menores de 18 años con discapacidad; del mismo modo, adelanta la intervención de un (1) centro crecer en modalidad de reforzamiento estructural y/o restitución, el cual se encuentra en ejecución y pretende ser terminado en la vigencia 2020.</t>
  </si>
  <si>
    <t>El valor relacionado del presupuesto ejecutado, corresponde a aquel asignado a las metas 1,3,5,7 y 12 en su totalidad, las cuales incluyen varios conceptos de gasto.</t>
  </si>
  <si>
    <t>1.62</t>
  </si>
  <si>
    <t xml:space="preserve">Seguimiento al cumplimiento en 300 jardines de ámbito institucional  de por lo menos el 80% de de los requisitos de calidad de los servicios sociales.
</t>
  </si>
  <si>
    <t>Porcentaje jardines infantiles priorizados que cumplen con por lo menos el 80% de de los requisitos de calidad de los servicios sociales.</t>
  </si>
  <si>
    <t>(Número de jardines infantiles que cumplen con por lo menos el 80% de de los requisitos de calidad de los servicios sociales / Número de  jardines infantiles priorizados)*100</t>
  </si>
  <si>
    <t>_07_Eje_transversal_Gobierno_legítimo_fortalecimiento_local_y_eficiencia</t>
  </si>
  <si>
    <t>_45_Gobernanza_e_influencia_local_regional_e_internacional</t>
  </si>
  <si>
    <t>Transparencia, gestión pública y servicio a la ciudadanía</t>
  </si>
  <si>
    <t>Integración eficiente y transparente para todos</t>
  </si>
  <si>
    <t>Meta 3: Verificar que 300  Jardines  Infantiles de ámbito institucional cumplan Mínimo con el 80% de los requisitos de calidad de los servicios sociales.</t>
  </si>
  <si>
    <t>1.63</t>
  </si>
  <si>
    <t xml:space="preserve">Desarrollar procesos de formación con la estrategia Entre Pares, con el 100% de los  adolescentes identificados por los sectores que hacen parte del programa Distrital  de Prevención de la Maternidad y la Paternidad Temprana o por la SDIS en los diferentes servicios de Distrito </t>
  </si>
  <si>
    <t>Programa Prevención de la Paternidad y la maternidad Temprana
Paula  Sierra Velez</t>
  </si>
  <si>
    <t xml:space="preserve">
3279797 ext 1231</t>
  </si>
  <si>
    <t>correos : lramirezs@sdis.gov.co
A</t>
  </si>
  <si>
    <t>Porcentaje  de los  adolescentes identificados por los sectores que hacen parte del programa Distrital  de Prevención de la Maternidad y la Paternidad Temprana o por la SDIS en los diferentes servicios de distrito formados en  la estrategia Entre Pares</t>
  </si>
  <si>
    <t xml:space="preserve">(Número de adolescentes identificados por los sectores que hacen parte del programa Distrital  de Prevención de la Maternidad y la Paternidad Temprana o por la SDIS en los diferentes servicios de distrito, formados en  la estrategia Entre Pares/Número de adolescentes identificados por los sectores que hacen parte del programa Distrital  de Prevención de la Maternidad y la Paternidad Temprana o por la SDIS en los diferentes servicios de Distrito)*100. </t>
  </si>
  <si>
    <t>_01_Prevención_y_atención_de_la_maternidad_y_la_paternidad_tempranas</t>
  </si>
  <si>
    <t xml:space="preserve">_101_Prevención_y_atención_integral_de_la_paternidad_y_la_maternidad_temprana </t>
  </si>
  <si>
    <t xml:space="preserve">Prevención y atención a la paternidad y maternidad temprana. </t>
  </si>
  <si>
    <t>Meta 2: Implementar 1 estrategia Distrital de Prevención de la Maternidad y la Paternidad Temprana.</t>
  </si>
  <si>
    <t xml:space="preserve">La implementación de la Estrategia Entre Pares aporta al cumplimiento de la meta 2 del proyecto 1093 "Implementar una estrategia distrital de prevención de la maternidad y la paternidad temprana" en específico a la actividad "Implementar las acciones y estrategias de la SDIS para el programa transectorial de prevención de maternidad y paternidad temprana"
Esta estrategia fue implementada durante 2019 a través del convenio de cooperación internacional 8356 de 2019 entre Secretaría Distrital de Integración Social y la Organización de Estados Iberoamericanos. 
Al cierre del convenio de cooperación internacioonal 8356 de 2019, fueron formados/as 235adolescentes a través de la estrategia Entre Pares.
</t>
  </si>
  <si>
    <t>1.64</t>
  </si>
  <si>
    <t>Realizar intervenciones en entornos escolares priorizados con el fìn de fortalecerlos a través de mecanismos de promoción de la corresponsabilidad institucional y ciudadana.</t>
  </si>
  <si>
    <t>_Sector_Seguridad_Convivencia_y_Justicia</t>
  </si>
  <si>
    <t>Secretaría de Seguridad, Convivencia y Justicia</t>
  </si>
  <si>
    <t>Subsecretaría de Seguridad y Convivencia                               Dirección de Prevención y Cultura Ciudadana</t>
  </si>
  <si>
    <t>3779595 ext 1213</t>
  </si>
  <si>
    <t>maria.upegui@scj.gov.co</t>
  </si>
  <si>
    <t>Porcentaje de entornos escolares intervenidos en el Distrito Capital</t>
  </si>
  <si>
    <t>(Sumatoria de entornos escolares intervenidos/ Total  de entornos escolares priorizados)*100</t>
  </si>
  <si>
    <t>Pilar Construcción de comunidad y cultura ciudadana</t>
  </si>
  <si>
    <t>Seguridad y convivencia para todos</t>
  </si>
  <si>
    <t>Prevención y control del delito</t>
  </si>
  <si>
    <t xml:space="preserve">Prevención y control del delito en el distrito Capital
</t>
  </si>
  <si>
    <t>Implementar 100% una estrategia de prevención del delito a través de intervenciones sociales y situacionales  y la promoción de la cultura ciudadana, en el marco del PISCJ (Plan integral de Seguridad, convivencia y Justicia)</t>
  </si>
  <si>
    <t>$3.143.750.000 (Vigencia 2017 total presupuesto estrategia de Prevención)</t>
  </si>
  <si>
    <t>1.65</t>
  </si>
  <si>
    <t>Vincular y atender a adolescentes en un programa para prevenir el ingreso y la reincidencia en actividades delictivas  en el Sistema de Responsabilidad Penal para Adolescentes - SRPA</t>
  </si>
  <si>
    <t xml:space="preserve">Subsecretaría de Seguridad y Convivencia                               Dirección de Prevención y Cultura Ciudadana
</t>
  </si>
  <si>
    <t>Porcentaje de adolescentes atendidos en el programa de  prevención de ingreso y reincidencia en actividades delictivas en el Sistema de Responsabilidad Penal para Adolescentes - SRPA</t>
  </si>
  <si>
    <t>(Sumatoria de adolescentes que culminan el programa /Total de adolescentes priorizados para participar en el programa)*100</t>
  </si>
  <si>
    <t>1.66</t>
  </si>
  <si>
    <t xml:space="preserve">Priorizar adolescentes para la atención en el marco del  Programa Distrital de Justicia Juvenil Restaurativa (PDJJR) </t>
  </si>
  <si>
    <t>Subsecretaría de Acceso a la Justicia 
Dirección de Responsabilidad Penal Adolescentes</t>
  </si>
  <si>
    <t>3779595 ext 1211</t>
  </si>
  <si>
    <t>Alejandro.pelaez@scj.gov.co ilvia.cardenas@scj.gov.co</t>
  </si>
  <si>
    <t>Numero  de adolescentes seleccionados y atendidos  en el programa PDJJR  que  van  a resolver  sus conflictos con la ley ,  a través del programa de Justicia Juvenil Restaurativa</t>
  </si>
  <si>
    <t xml:space="preserve">Sumatoria de adolescentes atendidos que fueron priorizados para la atención PDJJR (resolución de conflictos con la ley)  </t>
  </si>
  <si>
    <t>_</t>
  </si>
  <si>
    <t>Justicia para todos: consolidación del Sistema Distrital de Justicia</t>
  </si>
  <si>
    <t>Mejoramiento y apoyo integral al Sistema Distrital de Justicia de Bogotá</t>
  </si>
  <si>
    <t>Justicia para todos</t>
  </si>
  <si>
    <t>Atender 400 jóvenes en conflicto con la ley a través del Programa Distrital de Justicia Juvenil Restaurativa
En 2017: 
Meta : 134 Adolescescentes
Meta alcanzada: 139</t>
  </si>
  <si>
    <t>$300,000,000 Vigencia 2017</t>
  </si>
  <si>
    <t>1.67</t>
  </si>
  <si>
    <t>Implementar el Modelo de atención para Adolescentes privados de la  libertad en Bogotá, con Enfoque Diferencial y Restaurativo .</t>
  </si>
  <si>
    <t>Alejandro.pelaez@scj.gov.co                                       ilvia.cardenas@scj.gov.co</t>
  </si>
  <si>
    <t>Porcentaje de implementación  del Modelo de atención para Adolescentes privados de la  libertad en Bogotá, con Enfoque Diferencial y Restaurativo.</t>
  </si>
  <si>
    <t xml:space="preserve">(Sumatoria de fases implementadas  del Modelo de Atención  para Adolescentes privados de la  libertad  en Bogotá, con enfoque diferencial y Restaurativo/total de fases a implementar del Modelo de Atención  para Adolescentes privados de la  libertad  en Bogotá, con enfoque diferencial y Restaurativo)*100 </t>
  </si>
  <si>
    <t>Implementar el 100% del Modelo de Atención Diferencial para Adolescentes y Jóvenes que ingresan al SRPA</t>
  </si>
  <si>
    <t>1.68</t>
  </si>
  <si>
    <t xml:space="preserve">Formar a las adolescentes que asistan a las salas TIC de las casas de igualdad en promoción de derechos para las mujeres a travez de las herramientas TIC </t>
  </si>
  <si>
    <t>_Sector_Mujer</t>
  </si>
  <si>
    <t>Secretaría de la Mujer</t>
  </si>
  <si>
    <t>Dirección de de Gestión del Conocimiento: 
Director: Cesar Pinzón Medina
Enlace: Rocio Durán Mahecha</t>
  </si>
  <si>
    <t>3169001- ext 1017</t>
  </si>
  <si>
    <t>cpinzon@sdmujer.gov.co
rduran@sdmujer.gov.co</t>
  </si>
  <si>
    <t xml:space="preserve">Adolescentes que asisten a las salas TIC de las casas de Igualdad de oportunidades formadas en temas de promoción, reconocimiento y apropiación de sus derechos </t>
  </si>
  <si>
    <t>(Número adolescentes que asisten a las salas TIC de las casas de Igualdad de oportunidades formadas en temas de promoción, reconocimiento y apropiación de sus derechos/ Número adolescentes que asisten a las salas TIC de las casas de Igualdad de oportunidades) *100</t>
  </si>
  <si>
    <t>xxx</t>
  </si>
  <si>
    <t>Gestión del conocimiento con enfoque de género en el Distrito Capital</t>
  </si>
  <si>
    <t>Meta 2: Formar 20000 mujeres (niñas, adolescentes y adultas) en temas de promoción, reconocimiento y apropiación de sus derechos a través del uso de herramientas Tic y metodologías participativas</t>
  </si>
  <si>
    <t xml:space="preserve">El presupuesto ejecutado no cuenta con una disriminacion especifica para mujeres adolescentes </t>
  </si>
  <si>
    <t xml:space="preserve">
Para el primer semestre del 2019 se reportan 1,078  mujeres entre los 9 y los 17 años, formadas en derechos de las mujeres a través del uso de herramientas TIC. Por su parte, en el segundo semestre se alcanzó una formación de 2.683 mujeres. Es decir, para la vigencia 2019 se formaron 3.761 mujeres a través del curso seguridad digital en colegios públicos y privados, en articulación con la Secretaría Distrital de Educación y procesos coeducativos. 
Este proceso  buscó promover el uso seguro y responsable de las Tecnologías de Información y Comunicación, así como prevenir las violencias contra las mujeres en los espacios digitales a través de procesos coeducativos y promover que niñas, niños y adolescentes se conviertan en agentes movilizadores de espacios seguros en las instituciones educativas públicas y privada con las que se trabaja. Las personas encargadas de implementar el modelo pedagógico diseñado por la Dirección de Gestión del Conocimiento son las faciltiadoras de los Centros de Inclusión Digita (salas TIC)</t>
  </si>
  <si>
    <t xml:space="preserve">Se cuenta con una guia metodológica y pedagógica en Seguridad Digital para el abordaje de niñas, niños y adolescentes en el marco de modelos coeducativos. 
Las institución educativa son referenciadas por la Secretaria Distrital de Educación, con quienes se concertan los espacios y cronogramas para establecer las condiciones técnologícas propicias para el aprendizaje
La Secretaría Distrital de la Mujer, no tiene su presupuesto desagregado ni por población ni por acción, por esta razón se informa el presupuesto programado por meta asociada según informe SEGPLAN (Cifras en millones de pesos)
Así mismo se realizó ajuste en las cifras de presupuesto programado de acuerdo al presupuesto real para la meta asociada a la actividad. </t>
  </si>
  <si>
    <t>1.69</t>
  </si>
  <si>
    <t xml:space="preserve">Fortalecer en derechos de las mujeres a las  adolescentes que participan en los consejos estudiantiles, consejos consultivos de niños y niñas y adolescentes vinculadas a la plataforma de juventud . </t>
  </si>
  <si>
    <t xml:space="preserve">Dirección de Enfoque Diferencial:
Directora Rose Hernandez
Enlace: Katherine Camargo </t>
  </si>
  <si>
    <t>rhernanadez@sdmujer.gov.co
dkcamargo@sdmujer.gov.co</t>
  </si>
  <si>
    <t xml:space="preserve">Porcentaje de  adolescentes participantes en consejos estudiantiles, consejos consultivos de niños y niñas y adolescentes vinculadas a la plataforma de juventud, fortalecidas en derechos de las mujeres </t>
  </si>
  <si>
    <t>Número de  adolescentes participantes en consejos estudiantiles, consejos consultivos de niños y niñas y adolescentes vinculadas a la plataforma de juventud, fortalecidas en derechos / Número  de las mujeres participantes en consejos estudiantiles, consejos consultivos de niños y niñas y adolescentes vinculadas a la plataforma de juventud*100</t>
  </si>
  <si>
    <t>Mujeres protagonistas activas y empoderadas</t>
  </si>
  <si>
    <t xml:space="preserve">Fortalecer 500 Mujeres que participan en Instancias Distritales. </t>
  </si>
  <si>
    <t>Dentro de los resultados obtenidos del proceso de formación a mujeres, se logró la certificar la participación  de un total de 36 mujeres adolescentes en sus diferencias y diversidad, quienes assistieron a mínimo 40 horas de formación; de estas 9 asistieron a los procesos con Mujeres Afrocolombianas, 3 a los procesos con mujeres Campesinas, 2 pertenecientes al pueblo Gitanas, 4 mujeres Embera, y 18 en el proceso desarrollado para mujeres jóvenes ncon la Uni-Monserrate. 
Adicionalmente, se identificaron las particularidades y necesidades de cada uno de los grupos poblacionales, logrando construir un total de 206 guías metodológicas pertinentes a cada sector de las mujeres diversas. 
Dentro de las fortalezas adquiridas encontramos la articulación con instituciones educativas que faciliten espacios propicios para la realización de los procesos, además, que otorguen certificación a las mujeres, ya que, para ellos es fundamental demostrar su cualificación en estos temas debido que se encuentran en construcción de su proyecto de vida. 
Así mismo, es una fortaleza la posibilidad de cualificar a las mujeres jóvenes para su participación e incidencia, ya que esto permite mayor participación, posibilidad de relevos generacionales en instancias de participación, posicionamiento de agendas diferenciales en distintos escenarios y apertura de nuevos espacios políticos con las voces de las mujeres.</t>
  </si>
  <si>
    <t>La Secretaría Distrital de la Mujer, no tiene su presupuesto desagregado ni por población ni por acción, por esta razón se informa el presupuesto programado por meta asociada según informe SEGPLAN (Cifras en millones de pesos) Se cambio el nombre del proyecto así como el nombre y formula del indicador.
Así mismo se realizó ajuste en las cifras de presupuesto programado de acuerdo al presupuesto real para la meta asociada a la actividad.  
2016 y 2017 meta proyecto 1067 y 2018, 2019 y 2020 meta proyecto 7527</t>
  </si>
  <si>
    <t>1.70</t>
  </si>
  <si>
    <t>Contribuir a la generación de una cultura turìstica responsable mediante  la inclusión de  niños, niñas y adolescentes en el programa nacional de colegios amigos del turismo</t>
  </si>
  <si>
    <t>_Sector_Desarrollo_Económico_Industria_y_Turismo</t>
  </si>
  <si>
    <t>Instituto Distrital de Turismo-IDT</t>
  </si>
  <si>
    <t>Paola Andrea Medina Orna 
Subdirectora Gestión de Destino</t>
  </si>
  <si>
    <t>paola.medina@idt.gov.co</t>
  </si>
  <si>
    <t xml:space="preserve">Niños, niñas y adolescentes incluidos en el  programa nacional de colegios amigos del turismo </t>
  </si>
  <si>
    <t xml:space="preserve">Sumatoria de niños, niñas y adolescentes incluidos el programa nacional de colegios amigos del turismo en el periodo evaluado </t>
  </si>
  <si>
    <t>ND</t>
  </si>
  <si>
    <t>5. Desarrollo económico basado en el conocimiento</t>
  </si>
  <si>
    <t>37.  Consolidar el turismo como factor de desarrollo, confianza y felicidad para Bogotá Región</t>
  </si>
  <si>
    <t>175. Fortalecimiento de los productos turísticos y de la cadena de valor del turismo de Bogotá</t>
  </si>
  <si>
    <t>Bogotá destino turístico competitivo y sostenible</t>
  </si>
  <si>
    <t xml:space="preserve">
Capacitar 20000 prestadores de Servicios turísticos y conexos en cultura turística 
</t>
  </si>
  <si>
    <t xml:space="preserve">
Presupuesto total meta: 
$1.054.446.547 del cual aproximadamente se destinará $47.505.215  para el desarrollo de esta accion en la vigencia 2017
Para el año 2018 se reporta un presupuesto de $ 794.603.940</t>
  </si>
  <si>
    <t xml:space="preserve">Durante los días 1 y 2 de noviembre de 2019 se celebró en Bogotá el Primer Encuentro Nacional y décimo Encuentro distrital de Estudiantes de los Colegios Amigos del Turismo, en las instalaciones del Centro Social de Agentes y Patrulleros, con la participación de 293 estudiantes de Colegios Amigos del Turismo. Este encuentro busca principalmente  generar cultura turística, fomentar la apropiación del territorio, motivar la profesionalización en turismo y contribuir en la construcción de proyectos de vida para los jóvenes.
Adicionalmente con el ánimo de promover el uso de la bicicleta en la población infantil, se priorizó la programación de Bicirecorridos con estudiantes de Colegios Amigos del Turismo, en el marco de lo cual, a lo largo de 2019,  se beneficiaron 119 niñas, niños y adolescentes quienes visitaron en bici el Parque Mirador de los Nevados, la Feria Internacional del Libro y el Distrito Graffiti.
</t>
  </si>
  <si>
    <t>El presupuesto programado para 2019 correspondiente a la meta anual "Capacitar 4.000 prestadores de servicios turísticos y conexos, en cultura turística" del proyecto de inversión 1036 "Bogotá Destino Turístico Competitivo y Sostenible", corresponde a $429.732.309. Resulta importante aclarar que en el marco de la meta se beneficia a empresarios, jóvenes, comunidad, adulto mayor, taxistas, entre otros. En este sentido, se estima que los recursos programados para el  beneficio de  niñas, niños y adolescentes  con el programa nacional de colegios amigos del turismo, a través de eventos de socialización e intercambio de experiencias equivalen al 6% del presupuesto de la meta.</t>
  </si>
  <si>
    <t>1.71</t>
  </si>
  <si>
    <t>Realizar intervenciones en 10678 entornos escolares priorizados con el fìn de fortalecerlos a través de mecanismos de promoción de la corresponsabilidad institucional y ciudadana.</t>
  </si>
  <si>
    <t>Instituto Colombiano de Bienestar Familiar</t>
  </si>
  <si>
    <t>Dirección de Protección Yadira Susa</t>
  </si>
  <si>
    <t>Porcentaje de entornos escolares intervenidos en el Distrito Capital para fortalecerlos a través de mecanismos de promociòn de la corresponsabilidad institucional y ciudadana.</t>
  </si>
  <si>
    <t>(Número de entornos escolares intervenidos en el Distrito Capital para fortalecerlos a través de mecanismos de promociòn de la corresponsabilidad institucional y ciudadana./ Total  de entornos escolares priorizados para ser fortalecidos a través de mecanismos de promociòn de la corresponsabilidad institucional y ciudadana.)*100</t>
  </si>
  <si>
    <t>4102-1500-3</t>
  </si>
  <si>
    <t>Prevención y promoción para la protección integral de los derechos  de la niñez y adolescencia al nivel nacional a niños, niñas y adolescentes de 6 a 18 años.</t>
  </si>
  <si>
    <t xml:space="preserve">Brindar atencion a NNA entre las edad de 6 a 18 años, mediante el programa Generaciones con bienestar mediante el fortalecimiento de su proyecto de vida y prevencion de diferentes tipos de vulneracion mediante acciones ludico pedagogicas.  </t>
  </si>
  <si>
    <t xml:space="preserve">$1.184.406.578 
</t>
  </si>
  <si>
    <t>1.72</t>
  </si>
  <si>
    <t xml:space="preserve">Promoción de la protección integral y proyectos de vida de los niños, las niñas y los adolescentes, a partir de su empoderamiento como sujetos de derechos y del fortalecimiento de la corresponsabilidad de la familia, la sociedad y el Estado, propiciando la consolidación de entornos protectores para los niños, niñas y adolescentes. </t>
  </si>
  <si>
    <t>sara.calderon@icbf.gov.co</t>
  </si>
  <si>
    <t xml:space="preserve">Atención en  protección integral a niños, niñas y adolescentes en riesgo o situacion de vulneracion </t>
  </si>
  <si>
    <t>Numero de NNA beneficados en el programa Generaciones con Bienestar  inicialmente *4400 posteriomente adicion un total de *5700  incluida poblacion Etnica</t>
  </si>
  <si>
    <t>4102-1500-3-0-101</t>
  </si>
  <si>
    <t xml:space="preserve">Generaciones con bienestar </t>
  </si>
  <si>
    <t xml:space="preserve">$1.489.280.400 
</t>
  </si>
  <si>
    <t>1.73</t>
  </si>
  <si>
    <t>Implementar y fortalecer acciones de atención integral orientadas a garantizar el servicio de eduacación inicial a niñas y niños menores de 5 años y hasta los seis años en el grado de transición donde exista este servicio en medio institucional.</t>
  </si>
  <si>
    <t xml:space="preserve">
Regional Bogotá Primera infancia
Sara Calderon</t>
  </si>
  <si>
    <t>Niños y niñas atendidos en educación inicial</t>
  </si>
  <si>
    <t>SumatoriaNiños y niñas atendidos  en educación inicial</t>
  </si>
  <si>
    <t>4102-1500-4-0</t>
  </si>
  <si>
    <t>ASISTENCIA A LA PRIMERA INFANCIA A NIVEL NACIONAL.</t>
  </si>
  <si>
    <t>. Garantizar el servicio de educación inicial a niñas y niños menores de 5 años y hasta los seis años en el grado de transición donde exista este servicios, en   medio institucional.
. Garantizar el acceso preferente a niñas y niños menores de 5 años, hijos de personas registradas como victimas del estado.
. Niñas y niños hijos de trabajadores cuyas circunstancias no permitan el cuidado en sus hogares y se encuentren en riesgo de vulneración de sus derechos.
. Niñas y niños que no acceden a ningún servicio de educación inicial y no cuenten con red de apoyo para su cuidado y educación.
. Niñas y niños con discapacidad sensoria-visual o auditiva-física y cognitiva</t>
  </si>
  <si>
    <t>1.74</t>
  </si>
  <si>
    <t>Implementar y fortalecer acciones de atención integral dirigida a niños y adolescentes entre 6 y 18 años en situación de vulneración de derechos, incluyendo aquellos mayores de 18 años, con derechos inobservados, amenazados o vulnerados, que al cumplir la mayoría de edad se encontraban en proceso administrativo de restablecimiento de derechos.</t>
  </si>
  <si>
    <t xml:space="preserve">yadira,susa@icbf.gov.co </t>
  </si>
  <si>
    <t>Sumatoria niños, niñas y adolescentes con derechos vulnerados atendidos</t>
  </si>
  <si>
    <t>SIN REPORTE</t>
  </si>
  <si>
    <t>4102-1500-3-0-101 4102-1500-3</t>
  </si>
  <si>
    <t>Ubicación inicial  Protección -acciones para preservar y restituir el ejercicio integral de los derechos de la niñez y la familia</t>
  </si>
  <si>
    <t>. Niños, niñas y adolescentes  de 0 a 18 años con  derechos inobservados, amenazados o vulnerados  en general.
. Niños, niñas y adolescentes  de 6 a 18 años con  derechos inobservados, amenazados o vulnerados  victimas de violencia sexual dentro y fuera del conflicto armado y/o victimas de trata
. Niños, niñas y adolescentes  de 6 a 18 años con  derechos inobservados, amenazados o vulnerados , huérfanos como consecuencia del conflicto armado.
. Mayores de 18 años, con derechos inobservados, amenazados o vulnerados, que al cumplir la mayoría de edad se encontraba en proceso administrativo de restablecimiento de derechos.</t>
  </si>
  <si>
    <t>1.76</t>
  </si>
  <si>
    <t xml:space="preserve">niños, niñas y adolescentes  victimas del conflicto armado  derechos vulnerados atendidos </t>
  </si>
  <si>
    <t>Sumatoria de niños, niñas y adolescentes con derechos vulnerados atendidos</t>
  </si>
  <si>
    <t>SIN INFORMACION</t>
  </si>
  <si>
    <t>4102-1500-3-0-105</t>
  </si>
  <si>
    <t>Restablecimiento en la administración de justicia</t>
  </si>
  <si>
    <t>Niños, niñas y adolescentes de 0 a 18 años, con derechos  inobservados, amenazados o vulnerados, victimas del conflicto armado</t>
  </si>
  <si>
    <t>1.77</t>
  </si>
  <si>
    <t>#Niños y niñas atendidos  en educación inicial</t>
  </si>
  <si>
    <t>1.78</t>
  </si>
  <si>
    <t>Implementar y fortalecer acciones de atención integral orientadas a garantizar el servicio de eduacación inicial a niñas y niños menores de 5 años y hasta los seis años en el grado de transición.</t>
  </si>
  <si>
    <t>Atención a niños y niñas menores de seis años en modalidad integral</t>
  </si>
  <si>
    <t># Niños y niñas menores de seis años atenidos en modalidad integral/ total de niño y niñas de seis años</t>
  </si>
  <si>
    <t>4102-1500-4-0-101</t>
  </si>
  <si>
    <t>INTEGRAL</t>
  </si>
  <si>
    <t>Esta dirigida a las niñas y los niños de primera infancia, prioritariamente, en el rango de edad de dos (2) años a menores de cinco (5) años y hasta los seis (6) años de edad en el grado de transición.  Sin perjuicio de lo anterior, podrán ser atendidos niños y niñas entre los seis (6) meses y los dos (2) años de edad, cuando su condición lo amerite y la unidad del servicio cuente con las condiciones requeridas para atender esta población.</t>
  </si>
  <si>
    <t xml:space="preserve"> $145.890.997.388 
</t>
  </si>
  <si>
    <t>1.79</t>
  </si>
  <si>
    <t xml:space="preserve">Realizar procesos formativos y asesorías  personalizadas con familias de acuerdo con lo requerido.  </t>
  </si>
  <si>
    <t>Atención a niños y niñas menores de seis años en modalidad Comunitaria</t>
  </si>
  <si>
    <t>Niños y niñas menores de seis años atenidos en modalidad integral</t>
  </si>
  <si>
    <t>4102-1500-4-0-102</t>
  </si>
  <si>
    <t>Tradicional comunitaria</t>
  </si>
  <si>
    <t>Mujeres gestantes y madres en periodo de lactancia de niños y niñas  hasta  los seis (6) meses de edad;  y niños y niñas mayores de seis (6) meses y menores de 5 años.Niños y niñas mayores de 6 meses y menores de 5 años. Niños y niñas menores de 5 años, en condiciones de riesgo y vulnerabilidad.</t>
  </si>
  <si>
    <t xml:space="preserve">$125.336.752.319 
</t>
  </si>
  <si>
    <t>1.80</t>
  </si>
  <si>
    <t xml:space="preserve">Realizar procesos formativos, encuentros en el hogar y asesorías  personalizadas de acuerdo con lo requerido con los usuarios en los CDI familiar. </t>
  </si>
  <si>
    <t>Atención a mujeres lactantes, niños y niñas</t>
  </si>
  <si>
    <t xml:space="preserve">Sumatoria Mujeres lactantes, niños y niñas atendidos </t>
  </si>
  <si>
    <t>4102-1500-5-0</t>
  </si>
  <si>
    <t>APOYO FORMATIVO A LA FAMILIA PARA SER GARANTE DE DERECHOS A NIVEL NACIONAL.</t>
  </si>
  <si>
    <t>1.81</t>
  </si>
  <si>
    <t>Movilización y participación cerca de dos mil niños, niñas y adolescentes</t>
  </si>
  <si>
    <t>Word Visión</t>
  </si>
  <si>
    <t>Claudia Montealegre</t>
  </si>
  <si>
    <t>claudia_liliana_montealegre@wvi.org.co</t>
  </si>
  <si>
    <t>Movilización  y participación social infantil</t>
  </si>
  <si>
    <t>Sumatoria de niños y niñas que participan y se movilizan en la PPIA</t>
  </si>
  <si>
    <t>Movilización y particiáción cerca de dos mil niños, niñas y adolescentes</t>
  </si>
  <si>
    <t>5.000.000</t>
  </si>
  <si>
    <t>1.82</t>
  </si>
  <si>
    <t xml:space="preserve">
Contribuir con la nutrición de los niños y niñas mediante la entrega del 100 % de los bonos para alimenos solicitados por el servicio creciendo en familias (incluye creciendo en familias rurales) </t>
  </si>
  <si>
    <t>Gladys Bojacá</t>
  </si>
  <si>
    <t xml:space="preserve">    </t>
  </si>
  <si>
    <t xml:space="preserve">Número de Apoyos alimentarios solicitados por el servicio creciendo en familias </t>
  </si>
  <si>
    <t>(Número de apoyos alimentarios entregados a  creciendo en familias /Número de apoyos alimentarios solicitados por el servicio creciendo en familias</t>
  </si>
  <si>
    <t>Esta acción se enmarca en el avance de la meta 3 del proyecto Bogotá te Nutre cuyo avance se reporta de manera constante en el cuatrienio
La meta 3 tiene como objetivo: Suministrar apoyo alimentario a niños, niñas, mujeres gestantes y hogares identificados por la Secretaría Distrital de Integración Social en inseguridad alimentaria moderada y severa.
(*Esta modalidad también atiende a población en otros grupos etários, desde los 13 años hasta mayores de 60, por lo tanto tanto para la programación como la ejecución presupuestal se están tomando en cuenta apoyos que van dirigidos a esta población (Bonos ambito Familiar) y no exclusivamente a infancia y adolescencia.</t>
  </si>
  <si>
    <t>2.1</t>
  </si>
  <si>
    <t>Eje_2_Bogotá_construye_ciudad_con_los_Niños_Niñas_y_Adolescentes</t>
  </si>
  <si>
    <t>Escenarios_para_la_ciudadanía.</t>
  </si>
  <si>
    <t>2, Movilización para la transformación de representaciones sociales que posibiliten el ejercicio pleno de derechos de los niños, niñas y adolescentes.</t>
  </si>
  <si>
    <t xml:space="preserve">Promover a los niños, niñas y adolescentes como sujetos activos en sus propias transformaciones urbano, rural mediante el desarrollo de acciones intencionadas. </t>
  </si>
  <si>
    <t xml:space="preserve">Desarrollar procesos de formación en los temas priorizados por los Consejos Consultivos Locales de Niños, Niñas y Adolescentes </t>
  </si>
  <si>
    <t>_Sector_Gobierno</t>
  </si>
  <si>
    <t>Instituto Distrital de la Participación y Acción Comunal - IDPAC</t>
  </si>
  <si>
    <t>Catalina Fonseca</t>
  </si>
  <si>
    <t>cfonseca@participacionbogota.gov.co</t>
  </si>
  <si>
    <t>Porcentaje de Consejos Consultivos Locales de Niños, Niñas y Adolescentes que se beneficiaron de procesos de formación.</t>
  </si>
  <si>
    <t>(Sumatoria de Consejos Consultivos   Locales de Niños, Niñas y Adolescentes que se beneficiaron de pocesos de formación /Total de Consejos Consultivos Locales de Niños, Niñas y Adolescentes  que solicitaron procesos de formación)*100</t>
  </si>
  <si>
    <t>Formación para una participación ciudadana incidente en los asuntos públicos de la ciudad</t>
  </si>
  <si>
    <t>Formar 23.585  Ciudadanos en los Procesos de Participación</t>
  </si>
  <si>
    <t>2.2</t>
  </si>
  <si>
    <t>Promover a los niños, niñas y adolescentes como sujetos activos en sus propias transformaciones urbano, rural mediante el desarrollo de acciones.</t>
  </si>
  <si>
    <t>Asesorar técnicamente a Organizaciones que trabajan por los niños, niñas y adolescentes.</t>
  </si>
  <si>
    <t xml:space="preserve">Nùmero de Organizaciones  que trabajan por los niños, niñas y adolescentes asesoradas técnicamente </t>
  </si>
  <si>
    <t>Sumatoria de Organizaciones que trabajan por los niños, niñas y adolescentes asesoradas técnicamente.</t>
  </si>
  <si>
    <t>Fortalecimiento a las organizaciones para la participación incidente en la ciudad</t>
  </si>
  <si>
    <t>Fortalecer 50 organizaciones de nuevas expresiones en espacios de participación</t>
  </si>
  <si>
    <t>2.3</t>
  </si>
  <si>
    <t>Movilización_social.</t>
  </si>
  <si>
    <t>World Visión</t>
  </si>
  <si>
    <t>Buscar la participación y apropiación comunitaria del estado de bienestar y protección de los niños y niñas desde un marco de derechos y capacidades, apoyados por una red de socios que amplíen la incidencia y el impacto en la localidad</t>
  </si>
  <si>
    <t>Movilización y participáción cerca de dos mil niños, niñas y adolescentes</t>
  </si>
  <si>
    <t>3.1</t>
  </si>
  <si>
    <t>Eje_3_Gobernanza_por_la_calidad_de_vida_de_la_infancia_y_la_adolescencia</t>
  </si>
  <si>
    <t>Acciones_intencionadas_y_diferenciales_de_protección_de_NNA_gestionadas_de_manera_integral.</t>
  </si>
  <si>
    <t>3, Fortalecimiento de la corresponsabilidad de las familias, sociedad y estado hacía la protección integral de la infancia y adolescencia.</t>
  </si>
  <si>
    <t>Diseñar e implementar  un sistema  de información que permita el seguimiento niño a niño de las 28 atenciones integrales priorzadas para  la primera infancia.</t>
  </si>
  <si>
    <t>Númerode atenciones integrales priorzadas para  la primera infancia con seguimiento niño a niño.</t>
  </si>
  <si>
    <t xml:space="preserve">Sumatoria  de atenciones integrales priorzadas para  la primera infancia con seguimiento niño a niño diseñadas e implementadas. </t>
  </si>
  <si>
    <t>Meta 3: Diseñar e implementar 1 herramienta de información que permita el seguimiento niño a niño.</t>
  </si>
  <si>
    <t xml:space="preserve">El Sistema de Seguimiento Niño a Niño –SSNN- culminó sus etapas de construcción y puesta en marcha (Fase de Análisis y Diseño, fase de construcción, fase de pruebas y fase se puesta en producción) en diciembre de 2019, mostrando los siguientes logros : 
•	Se definió y se construyó un modelo estándar para la codificación de los datos en el sistema de acuerdo con lo definido con las entidades en las diferentes mesas técnicas realizadas.
•	Se generó una plataforma para asegurar la calidad de la data reportada por las entidades, construyendo un repositorio digital (base de datos) para la centralización de los datos de las 20 atenciones para la primera infancia, que van desde la gestación hasta los 6 años y 9 meses, que se van a manejar en el sistema.
•	Se documentó el diseño de componentes de software e infraestructura, decisiones de arquitectura, modelo de datos y escenarios de calidad del Sistema Información de Seguimiento Niño a Niño para cumplir con los requerimientos funcionales y los atributos de calidad que permiten que la solución sea escalable, tenga alta disponibilidad, mantenga la información segura, y permita inter operar con otras soluciones.
•	El sistema implementado permite recolectar la información estructurada y estandarizada de las atenciones que se estructuraron en el marco de la RIAPI y que han sido materializadas a través de los servicios prestado s por parte de las entidades participantes del convenio
•	El sistema implementado permite generar reportes que describen: Las atenciones prestadas en los años 2017, 2018 y 2019 por las entidades y la cantidad de atenciones prestadas en las localidades.
</t>
  </si>
  <si>
    <t>El presupuesto es el mismo que se definió para la acción 1.41 y se incluyó en esa acción</t>
  </si>
  <si>
    <t>3.3</t>
  </si>
  <si>
    <t>Las_familias_con_vínculos_seguros_corresponsables_en_la_generación_de_condiciones_para_el_desarrollo_de_los_NNA.</t>
  </si>
  <si>
    <t>Fortalecer la corresponsabilidad de las familias, la sociedad y el estado hacía la protección integral de la primera infancia, infancia y adolescencia, mediante la realización de acciones intencionadas y diferenciales.</t>
  </si>
  <si>
    <t>Diseñar e implementar una metodología de monitoreo y seguimiento a la corresponsabilidad de las familias </t>
  </si>
  <si>
    <t xml:space="preserve">Yamile León
Equipo Fortalecimiento técnico </t>
  </si>
  <si>
    <t>3279797 ext. 1004</t>
  </si>
  <si>
    <t>calavarezg@sdis.gov.co</t>
  </si>
  <si>
    <t>Porcentaje de implementación de la metodología de seguimiento a la corresponsabilidad de las familias</t>
  </si>
  <si>
    <t xml:space="preserve"> (Sumatoria de fases o pasos implementados /Total de fases o pasos a implementar)*100</t>
  </si>
  <si>
    <t>01_Igualdad_ de Calidad_ de_ Vida_</t>
  </si>
  <si>
    <t>Desarrollo integral desde la gestación hasta la adolescencia</t>
  </si>
  <si>
    <t>Meta 2: Diseñar e implementar una metodología de monitoreo y seguimiento a la corresponsabilidad de las familias </t>
  </si>
  <si>
    <t xml:space="preserve">A diciembre de 2019 se cuenta con (10) diez módulos actualizados que conforman el Currículo de Formación para Familias; este ejercicio posibilita el avance en acciones de fortalecimiento sobre las capacidades de las familias para que las niñas y los niños de primera infancia gocen efectivamente de sus derechos, acercándonos cada vez más a la visión de contar con una ciudad en donde las niñas y los niños, sin excepción, cuenten con un entorno familiar que garantice su felicidad, calidad de vida, integralidad del ser y la vivencia plena de sus derechos. 
En la implementación de la metodología con familias y las narrativas experienciales con niñas, niños, familias y talento humano,  la co-construcción guiada por los resultados obtenidos, se convirtieron en la base para el planteamiento de los ajustes y propuestas de otras formas de fortalecer el rol protector de las familias.Los documentos soporte son resultado de las mesas de trabajo desarrolladas con los profesionales en psicología que acompañan los jardines infantiles y las casas de pensamiento intercultural y profesionales de diferentes áreas de la Subdirección para la infancia de la Secretaría Distrital de Integración Social
</t>
  </si>
  <si>
    <t>3.4</t>
  </si>
  <si>
    <t>Diseñar e implementar la Ruta Integral de atenciones desde la Gestación hasta la Adolescencia, por etapas (Primera infancia - infancia y adolescencia).</t>
  </si>
  <si>
    <t>3279797 ext 1005
3166913753</t>
  </si>
  <si>
    <t>Porcentaje de Diseño e implementación de las fases de la ruta Integral de Atenciones.</t>
  </si>
  <si>
    <t>Número de fases de la ruta Integral de Atenciones diseñada e implementada /  Número total de fases previstas en el diseño y para la implementació de la ruta Integral de Atenciones (* 100%)</t>
  </si>
  <si>
    <t xml:space="preserve"> 17 %.</t>
  </si>
  <si>
    <t>_02_Desarrollo_integral_desde_la_gestación_hasta_la_adolescencia</t>
  </si>
  <si>
    <t>_102_Desarrollo_integral_desde_la_gestación_hasta_la_adolescencia</t>
  </si>
  <si>
    <t xml:space="preserve">Desarrollo Integral desde la gestación hasta la adolescencia. </t>
  </si>
  <si>
    <t xml:space="preserve">•	Apropiación de la línea técnica de la RIA desde la gestación hasta la adolescencia por parte de técnicos de los niveles Distrital y local.
•	Coordinación y articulación entre los sectores de la Administración Distrital y el Instituto Colombiano de Bienestar Familiar – ICBF para potenciar y visibilizar los avances en la implementación de las 28 atenciones a primera infancia y las 11 atenciones para infancia y adolescencia. </t>
  </si>
  <si>
    <t>3.6</t>
  </si>
  <si>
    <t>Sociedad_civil_personas_y_organizaciones_de_la_ciudad_corresponsables_de_la_garantía_de_los_derechos_de_NNA.</t>
  </si>
  <si>
    <t>6.6</t>
  </si>
  <si>
    <t>Participación y apropiación comunitaria del estado de bienestar y protección de los niños y niñas desde un marco de derechos y capacidades, apoyados por una red de socios que amplíen la incidencia y el impacto en la localidad</t>
  </si>
  <si>
    <t>1.500.000</t>
  </si>
  <si>
    <t>El presupuesto total de la meta 6 es:  $62.635.734.351
El presupuesto ejecutado meta es : $49.601.841.793</t>
  </si>
  <si>
    <t xml:space="preserve">Durante la vigencia 2019 se realizó la atención integral a 654 niños que corresponde al 100% de los niños, niñas que ingresaron a los Centros Proteger en proceso de restablecimiento de derechos con medida de ubicación institucional, remitidos a través de autoridad competente  Comisaria/o  de Familia  y Defensor  de Familia,  atendiendo el marco de la  protección integral, restablecimiento de  los derechos vulnerados bajo los principios de igualdad, diversidad y equidad dando cumplimiento al marco legal existente.
Cada una de las acciones que se realizaron en el proceso de atención de los niños y niñas atendidos en los Centros proteger,  garantizaron sus derechos  y se consolidaron planes  de atención individual (PAI), a partir de los cuales  y en trabajo coordinado con los equipos interdisciplinario permitieron superar las  situaciones  de vulnerabilidad  disminuyendo los tiempos institucionalización, generando  en las  familias factores protectores, herramientas para el cuidado, desarrollo de potencialidades y habilidades que puedan mantenerse en el tiempo. 
</t>
  </si>
  <si>
    <t xml:space="preserve"> $4.609.745.226.</t>
  </si>
  <si>
    <t>$1.303.474.733.</t>
  </si>
  <si>
    <t xml:space="preserve">Para la vigencia 2019 se programo el seguimiento  a 280  intituciones públicas que cumplieran o superaran el 80%  de cumplimiento en los estandares de caidad. En el 2019 se logro cumplir la meta cuatrenio toda vez que se obtuvo un resultado de 345 instituciones públicas en las cuales se dio un cumplimiento igual o superior al  80%.  
 La verificación de los estándares de calidad en los jardines infantiles públicos permite brindar un servicio con calidad a los niños y niñas de la ciudad.
</t>
  </si>
  <si>
    <t xml:space="preserve">   El presupuesto ejecutado de la meteta 2 con corte a 31 de dici es $2.695.540.900</t>
  </si>
  <si>
    <t xml:space="preserve">
 Bonos correspondientes  aBonos Gestantes, Bajo Peso, Creciendo en familia y Rurales: se beneficiaron a 24.615 participantes, de los cuales 15.676 recibieron bono alimentario creciendo en familia y 8.939 recibieron bono alimentario en gestac• Bonos correspondientes al proyecto 1096 “Desarrollo Integral desde la Gestación Hasta la Adolescencia” (Bonos Gestantes, Bajo Peso, Creciendo en familia y Rurales) se beneficiaron a 24.615 participantes, de los cuales 15.676 recibieron bono alimentario creciendo en familia y 8.939 recibieron bono alimentario en gestación.</t>
  </si>
  <si>
    <t xml:space="preserve">Este presupuesto es el mismo presentado en la acción 1.41 razón por la cual no suma </t>
  </si>
  <si>
    <t>n/a</t>
  </si>
  <si>
    <t xml:space="preserve">Durante el año 2019 se impactaron alrededor de 500 niñas y niños de organizaciones sociales de las localidades de: Ciudad Bolívar, Tunjuelito, Usme, Kennedy, Usaquén, Fontibón, Sumapaz, Santa Fe, Engativá, entre otras. Así como también algunas actividades interinstitucionales entre organizaciones sociales y los Consejos Locales de Niños, Niñas y Adolescentes como Sumapaz, Fontibón, Engativá, Usme y Chapinero, que consistieron en variaciones de las metodologías de Juguemos en el Bosque, y las jornadas pedagógicas que desarrolló la Gerencia de Escuela de la Participación.
Siendo este el panorama durante el año 2019, el propósito de ambas entidades fue generar un escenario de articulación donde se pudieran identificar elementos comunes del discurso y la metodología para realizar un ejercicio de formación robusto y consistente con los NNA de los GTPI. 
En este sentido, se desarrollan las jornadas pedagógicas con los Grupos Territoriales de Participación (GTPI) de la localidad de Tunjuelito enfocada en el tema ambiental y en Sumapaz con el tema ‘Respira Vidad’, que busca reflexionar a través del juego sobre la importancia del cuidado del Ambiente, en articulación con la referente de la Política Pública de Infancia de SDIS y la Gerencia de Escuela del IDPAC.
</t>
  </si>
  <si>
    <t xml:space="preserve">El presupuesto programado y ejecutado corresponde a la sumatoria de los años 2016, 2017, 2018 y 2019. 
El valor del presupuesto ejecutado para 2019 corresponde a la sumatoria de los costos de cada proceso de formación de la Escuela de Participación del IDPAC. </t>
  </si>
  <si>
    <t xml:space="preserve">El presupuesto programado y ejecutado corresponde a la sumatoria de los años 2016, 2017, 2018 y 2019. 
Frente al presupuesto ejecutado para 2019 se estima el valor ejecutado por el referente y el apoyo en el tema de niñez del IDPAC. </t>
  </si>
  <si>
    <t xml:space="preserve">Fortalecimiento a 3 organizaciones sociales que posibilitan el ejercicio pleno de los NNA en las localidades de: Ciudad Bolívar, Tunjuelito y Kennedy, donde se han generado escenarios de movilización que posibilitan la transformación de representaciones sociales de los NNA sobre el autocuidado y cuidado a partir del entendimiento del cuerpo como primer territorio y asimismo del barrio y la localidad como lugares donde tienen derecho a la participación y a la diversidad. 
1. Externado Madre de Dios. Barrio Rocío Alto
Caracterización del Centro Infantil Externado Madre de Dios, en las que se identifican posibles acciones de fortalecimiento a la organización, especialmente respecto a la concerniente a las convocatorias del IDPAC y en general al portafolio de estímulos distritales. 
Una vez se caracterizó, se realizó el proceso de formación en ‘Construcción de Paz’, de la Gerencia de Escuela de la Participación, dirigido a adolescentes de la Fundación Externado Madre de Dios, la primera sesión se  socializó que se va a desarrollar durante las 6 jornadas, también se realizó un ejercicio de cartografía identificando los lugares peligrosos y seguros en su entorno.
Se participó en la segunda sesión de formación en ‘Construcción de Paz’, de la Gerencia de Escuela de la Participación, se realizó un ejercicio en el que los niños y niñas identificaron aspectos positivos y negativos a través de la música, programas de televisión, películas y dichos sobre situaciones de violencias, cultura de paz, vulneración y garantías de derechos entre otros, de desde niñez se apoyó la actividad con la logística desarrollo delas actividades y articulación entre Gerencia de Escuela de la Participación y la fundación.
2. Fundación Mizizi Ya Ma Babù
Se asistió a la reunión de articulación con la Fundación MIZZI Ya Mababu, en la localidad de Ciudad Bolívar, con el fin de concretar fechas para iniciar con el Taller Juguemos en el Bosque con los niños y niñas de la fundación. Se realiza la primera sesión de Juguemos en el Bosque, en la que se hace el juego de fútbol a 4 tiempos buscando generar acuerdos comunes para que el juego se desarrolle de manera más armónica y en el cuarto tiempo se haga un balance de qué acciones se puede mejorar de manera colectiva y cómo contribuir a esta mejoría desde la individualidad de cada niño.  
Se realiza la segunda sesión de Juguemos en el Bosque “mi entorno y yo”, en la que se trabajan dos juegos de reconocimiento de la localidad y el cuerpo como primer territorio, y se trabaja con el rompecabezas de Bogotá, en la que las niñas y niños reconocen las localidades de la ciudad y se genera una reflexión sobre la oferta institucional que existe para NNA en el distrito capital.  Además. se asiste al Festival Venezuela Aporta con las niñas y niños de la fundación Mizizi Ya ma Ba bú de Ciudad Bolívar, Potosí 
Se realizó la última sesión de Juguemos en el Bosque con aproximadamente 25 NNA pertenecientes a la organización afro Mizizi Ya Ma Babú del barrio Potosí localidad Ciudad Bolívar, en la que se facilitó la actividad "las etnias y mi ciudad” en el marco de la estrategia Vive la Diversidad, Termina con la Discriminación.
3. Fundación Amigos de Jesús
Con la Fundación Amigos de Jesús de la localidad de Kennedy se está desarrollando actualmente el taller de Juguemos en el Bosque, que consta de 3 a 5 sesiones, dependiendo de la capacidad de avance grupal. Por solicitud de las líderes de la Fundación, se están desarrollando temas de cuidado y autocuidado relacionados con la Prevención de la Maternidad y la Paternidad Temprana, a través del proyecto de vida, cartografía social y la utilización de herramientas literarias y musicales, aprovechando también la biblioteca de la fundación. 
Se participó con la convocatoria de niños y niñas de la Fundación Amigos de Jesús y María de la localidad de Kennedy en `Venezuela Aporta’ que se realizó en el parque de los Hippies, con el fin de visibilizar los emprendimientos, gastronomía y a artistas de venezolanos que viven en la ciudad. Por otro lado, se desarrolló la primera sesión de Juguemos en el Bosque, con la Fundación Amigos de Jesús, donde se desarrolla el módulo “mi cuerpo: mi barrio, mi territorio.” con alrededor de 20 NNA de la localidad de Kennedy. 
Se realiza la segunda sesión de Juguemos en el Bosque, en la se realiza un cómic para la resolución de un conflicto y se reconocen distintos tipos de violencias y formas de prevenirlas o evitarlas en los contextos de las niñas y los niños. Y se realiza la tercera sesión de Juguemos en el Bosque, en la se profundiza en la creación de un cómic para la resolución de un conflicto. Cada niña y niño participante expone su producción gráfica y se revisa mediante plenaria cómo resolver el conflicto.  
Se realizó el cuarto taller de Juguemos en el Bosque, en el que se desarrolla la temática de Vive la Diversidad y Termina con la Discriminación a través de ejercicios lúdicos con la música. Se hacen juegos de percusión corporal y se entonan canciones de manera colectiva que reivindican el papel de las mujeres en la sociedad, a través de la canción arroz con leche.  Se realizó la última sesión de Juguemos en el Bosque con aproximadamente 30 NNA de la Fundación Amigos de Jesús, localidad de Kennedy. En articulación con grupo de los referentes de discapacidad se desarrolla la actividad de Fútbol Sonoro, en el marco de la estrategia Vive la Diversidad, Termina con la Discriminación. 
El 31 de octubre se celebró el Día de los Niños y Niñas de la Fundación,  desde niñez se realizó el Concéntrese por la Participación en el que se reflexiona sobre el conocimiento de los derechos de NNA y se realiza mascaras.
Resultados obtenidos a partir del indicador:
 (Punto de partida son los datos que consignó en la matriz plan de acción en resultado del indicador año 2018 - columna Z-  y/o los Avances frente a la meta del proyecto –columna AM):
Se impactaron alrededor de 200 niñas y niños, siendo más alta la participación de las niñas en un 6% con relación a la de los niños, lo que evidencia la necesidad de construir campañas con un enfoque de género mucho más acorde a las realidades territoriales de las niñas entre los 7 a los 12 años de edad. Por otro lado, los acercamientos a los grupos infantiles étnicos que se realizaron gracias a las articulaciones realizadas por las referentes de la Gerencia de Etnias posibilitaron la interacción y el reconocimiento de las realidades de las niñas, niños y adolescentes rom, indígenas y afros, lo que es un insumo fundamental para el fortalecimiento del enfoque diferencial de la campaña, aunado al enfoque de discapacidad y de género que se desarrolló y se identificó durante la implementación de la misma.  
Las organizaciones sociales que se beneficiaron de estas acciones fueron: Buena Semilla, Funcispac, Mujeres Guerreras, La Peña, el Cabildo Quichwa de Engativá, el Colegio El Verjón, Fundación Bacatá, Fundación San Enrique de Osso, Fundación Black Sombra, Corporación ASOSPRAM (Asociación Social por la Recuperación Ambiental), Fundación Amigos de Jesús, Fundación Ángeles (FUNAN), Comunidad Rom de Kennedy, Fundación Mizizi Ya Ma Babú y Colectivo Raíces. Algunas actividades de promoción y fortalecimiento como salidas al páramo de Sumapaz, a la Biblioteca El Parque, entre otras, lograron realizarse en articulación con la Secretaría de Integración Social y el grupo de participación infantil, quienes facilitaron transporte, refrigerios y recursos humanos para el buen desarrollo de estas acciones.
</t>
  </si>
  <si>
    <t>2,680,374,433</t>
  </si>
  <si>
    <t>Las metas anuales, corresponden al estimativo de participación de población general en acciones de educación ambiental realizadas desde la Secretaría Disrtital de Ambiente, en donde para el año 2019, el 70% corresponde a la participación de  niños, niñas y adolescentes.
En la columna AL, fila 41, se reporta el presupuesto ejecutado, por la línea de educación ambiental, en el  año 2019. La información del presupuesto ejecutado no es acumulada, esta corresponde a lo que se ejecuto solo en 2019.</t>
  </si>
  <si>
    <t xml:space="preserve">Se cumplió con el 100.7% de la meta propuesta para el año 2019, de 750.000 viajes. </t>
  </si>
  <si>
    <t>Cabe aclarar que, el presupuesto ejecutado que se menciona, esta asociado a los recursos netamente de la Secretaría de Movilidad, por tal motivo, para saber el acumulado total se debe tener conocimiento de los recursos destinados por parte de Secretaría de Educación.</t>
  </si>
  <si>
    <t>7.025.955.58</t>
  </si>
  <si>
    <t>En el año 2019, en las actividades de formación en seguridad vial desarrolladas por la OACCM participaron 118.780 niñas, niños y adolescentes, dentro de la meta de 600.000 personas formadas</t>
  </si>
  <si>
    <t>No se tiene una meta de formación específica para niños, niñas y adolescentes formados en temas de seguridad vial, la meta "600.000 personas formadas en temas de seguridad vial"  beneficia a toda la población, por tal motivo el indicador siempre se reporta como 100% ejecutado.
La Secretaría de Movilidad no ejecuta los recursos para poblaciones específicas, los proyectos son para todas las poblaciones. En total durante el año 2019 el presupuesto ejecutado en las actividades de formación en seguridad vial en el marco del proyecto 1004 fue de $ 7.025.955.581 para la meta de formación de "600.000 personas formadas en temas de seguridad vial"</t>
  </si>
  <si>
    <t>La Secretaría Distrital de Movilidad en búsqueda de la protección integral  de la población menor de edad y de alta vulnerabilidad, desarrolla diversas actividades en el marco de los operativos Ruta Pila y enfocadas en el transporte escolar, como  son los controles de ecología y medio ambiente,  pruebas de embriaguez, presencia de ingenieros mecánicos  y la implementación de  dispositivos de radares de velocidad; con estas acciones preventivas y correctivas la Secretaría Distrital de Movilidad hace parte activa y promueve  la política internacional de seguridad vial, los instrumentos internacionales de Derechos Humanos, lo contenido en la Constitución Política y en las leyes nacionales e internacionales que contemplan la transversalidad en beneficio de la población de infancia y adolescencia.</t>
  </si>
  <si>
    <t xml:space="preserve"> En las 61 IED se adelantaron en 2019 las siguientes acciones: Asistir a la mesa de entornos Escolares: 161; Gestión y seguimiento de Prevención situacional (UAESP-Ambiental-Estado de vías- Entidades Competentes): 246; Hacer acompañamiento y sensibilización a la entrada y salida de las IED a través de la entrega de tips.: 4166; Implementar la actividad cultural del plan de acción de la instancia de participación del entorno: 238; Realizar actividad de control integral, en entornos escolares con esquema de atención diferenciada: 10; Realizar la encuesta de caracterización del entorno: 241; Realizar planes de registro a personas: 746</t>
  </si>
  <si>
    <t xml:space="preserve">El presupuesto jecutado de $223.239.260 corresponde a la vigencia de 2019, no es acumulado del cuatrienio </t>
  </si>
  <si>
    <t>En la estrategia de jovenes se atendio un total de 2232 jovenes. En “Cuenta Hasta 10” durante el 2019 atendió a 1889 jóvenes que asistieron al menos al  50% de las sesiones. Para la estrategia de “en la juega” 343 jóvenes asistieron al menos al 50% de las sesiones. Otros resultados: Acompañar las Implementaciones en la juega: 125; Asistir a los comites operativos de juventud locales: 109.</t>
  </si>
  <si>
    <t>Con corte del 1 de enero a 31 de diciembre de 2019 se reporta un logro de vinculación de 268 adolescentes / jóvenes así: 
LÍNEA 1. Principio de Oportunidad con suspensión de procedimiento a prueba. 
Se acompañaron 177 audiencias de legalización de principio de oportunidad en la modalidad de suspensión de procedimiento a prueba, y se atendieron un total de 106 victimas (personas naturales) y 9 victimas (personas juridica.) 
LÍNEA 2. Programa justicia restaurativa en el colegio 
Tras la intervención del programa se logró la atención de 6 adolescentes en conflicto con la ley penal con caso cerrado, al tiempo que 4 victimas en un total de 4 colegios. 
LÍNEA 3. Justicia restaurativa en conciliaciones masivas 
Se apoya a la Unidad de Responsabilidad Penal Adolescente, de la Fiscalía seccional, en la organización, convocatoria y realización de jornadas masivas de conciliación. Previo a las conciliaciones se realizan talleres que se enfocan en explicar los conceptos de responsabilización, reparación y reintegración, así como en ilustrar los beneficios de resolver los conflictos por la vía del diálogo; plantean también reflexiones sobre los roles de los padres y los adolescentes en las situaciones de conflicto. Todo esto, como preparación para afrontar la conciliación como una experiencia formadora. En el marco de estas jornadas se conto con la participacion de 85 adolescentes que infringieron la ley penal.</t>
  </si>
  <si>
    <t>Para el cumplimiento de esta meta, la Secretaría, como ente territorial en materia de responsabilidad penal adolescente ha avanzado en la documentación e implementación de estrategias que dan respuesta a las áreas de atención planteadas en el modelo distrital, a partir de un ejercicio de revisión y análisis de (i) legislación, (ii) lineamientos del ICBF, (iii) literatura de experiencias y entrevistas con expertos nacionales e internacionales; (iv) de las situaciones expuestas por los miembros del Comité Distrital de Coordinación de Responsabilidad Penal Adolescente; (v) de la supervisión del CAE Bosconia, (vi) del ejercicio piloto de etnografía en el CAE Bosconia y; (vii) del fortalecimiento a la atención integral en el CAE Jóvenes del futuro. 
Se trabajó en la consolidación de la primera versión del documento MODELO DISTRITAL DE ATENCIÓN DIFERENCIAL PARA ADOLESCENTES Y JÓVENES QUE INGRESAN AL SRPA CON SANCIÓN PRIVATIVA DE LA LIBERTAD, profundizando en aspectos relevantes que propone la Secretaría. El documento está compuesto de los siguientes capítulos: Antecedentes, Capitulo I. Marco normativo, Capitulo II. Diagnóstico, Capítulo III. Marco conceptual, Capítulo IV. Modelo operativo, Capítulo V. Metodología de atención. "</t>
  </si>
  <si>
    <t xml:space="preserve">56.934 Niños y niñas </t>
  </si>
  <si>
    <t>$6´869.302.921</t>
  </si>
  <si>
    <t xml:space="preserve">Cupos permanentes Presupuesto Nacional
</t>
  </si>
  <si>
    <t>Cupos permanentes</t>
  </si>
  <si>
    <t>aacostae@sdis.gov.co</t>
  </si>
  <si>
    <t>Oficina de Inspección y Vigilancia 
Ana Mercedes Acosta 
Lider Equipo</t>
  </si>
  <si>
    <t xml:space="preserve">3.996. </t>
  </si>
  <si>
    <t xml:space="preserve">Para el periodo comprendido entre el 1 enero al 31 de diciembre de 2019, se atendió a (129 niños, niñas y adolescentes victimas de conflicto armado,  que fueron vinculados a Proceso Administrativo de Restablecimiento de derechos – PARD con medida de ubicación en modalidades especializadas para la atención a víctimas de conflicto armado. </t>
  </si>
  <si>
    <t xml:space="preserve">• El ICBF garantiza el restablecimiento de derechos vulnerados a los niños, niñas, adolescentes y familias y la reparación del daño causado, en el marco de la constitución nacional, los tratados internacionales y el código de la infancia y la adolescencia, a través de procesos de atención directa, integración y fortalecimiento familiar, gestión e inclusión social.
De acuerdo con el reporte del Sistema de Información Misional- SIM, para el periodo comprendido entre el 1 enero al 31 de diciembre de 2019, 3.996 niños, niñas y adolescentes, fueron vinculados a Proceso Administrativo de Restablecimiento de derechos – PARD, por motivo de ingreso violencia sexual. </t>
  </si>
  <si>
    <t xml:space="preserve">
iños, niñas y adolescentes vinculados a PARD por motivo de ingreso Violencia Sexual</t>
  </si>
  <si>
    <t>Implementar y fortalecer medidas de restablecmiento de derechos dirigidas a niños, niñas y adolescentes de 0 a 18 años, con derechos  inobservados, amenazados o vulnerados, victimas del conflicto armado.</t>
  </si>
  <si>
    <t>55677 Niños y niñas
Servicio especial para la primera infancia – Grado transición con atención Integral – Cajas de Compensación-SED</t>
  </si>
  <si>
    <t>Se benéfica a más de 300 Niños, Niñas y Adolescentes, donde se incluyó población con discapacidad, sector rural y territorios con alertas tempranas.</t>
  </si>
  <si>
    <t>La Estrategia entornos protectores para el año 2019 se programó, esta se va a convertir en modalidad Generaciones 2,0e</t>
  </si>
  <si>
    <t>No etaba programado en las acciones iniciales</t>
  </si>
  <si>
    <t xml:space="preserve">56934 Niños y Niñas
Modalidad integral: se brinda la atención en los siguientes servicios: Centros de Desarrollo Infantil -CDI, Hogares Infantiles -HI, Hogares Empresariales, Desarrollo Infantil en Establecimientos de Reclusión -DIER, y en la modalidad Familiar en el servicio Desarrollo Infantil en Medio Familiar- DIMF. </t>
  </si>
  <si>
    <t>90.84%</t>
  </si>
  <si>
    <t>De enero a diciembre de 2019, se registraron un total de 1053 muertes perinatales, lo que evidencia una disminución de 20 casos en comparación con lo reportado durante el mismo periodo el año inmediatamente anterior (n=1073). El 69,5% (n=732) fueron muertes fetales y el 30,4% (n=321) muertes neonatales tempranas. 
La mayor proporción de muertes perinatales se presentó en la localidad de Kennedy (n=157), seguida por la localidad de Suba (n=149) y la localidad de Ciudad Bolívar (n=114). Las UPZ donde se presentó el mayor número de muertes en el periodo fueron: El Rincón (n=49), Patio Bonito (n= 48) y Tibabuyes (n=47). El 30,3% (n=320) de las muertes se presentaron en la Subred Norte, el 28,5% (n=301) en la Subred Sur Occidente, el 19,6% (n=207) en la Subred Sur y el 17,1% (n=181) en la Subred Centro Oriente; y el (n=44) restante sin información. 
De acuerdo a la condición de afiliación al SGSSS, las muertes perinatales reportadas ocurrieron en 58,1% (n=612) en población del régimen contributivo, 19% (n=200) en población del régimen subsidiado, el 21_% (n=227) en población pobre no asegurada, el 1,1% (n=12) en el régimen de excepción y n=2 que registra sin información. 
La Tasa de Mortalidad Perinatal acumulada a diciembre de 2019, registró 12,3 por 1.000 nacidos vivos más fetales, lo que evidencia un leve aumento de 0.1 puntos porcentuales en comparación al mismo periodo del año inmediatamente anterior que registró 12,2 por 1.000 nacidos vivos más fetales. 
Para el mes de diciembre de 2019, el comportamiento de Tasa de Mortalidad Perinatal (muertes por 1.000 NV + fetales) en las localidades del Pareto se distribuye así: Ciudad Bolívar, 12,6 (n=114), Kennedy 13,2 (n=157), Bosa 10,1 (n=90), Suba 12,4 (n=149) y Engativá 11,2 (n=87).
Acumulado al mes de diciembre, las localidades del Pareto presentaron 597 casos, lo cual representa el 56,7% de las mortalidades perinatales del Distrito Capital registradas para el año 2019, mientras en el mismo periodo del año 2018 se registraron 585 casos que representaban el 54,5% de la mortalidad perinatal en la capital. 
En el marco de la implementación del Plan de Salud Pública de Intervenciones Colectivas, se continua la implementación de acciones integrales en los diferentes espacios de vida cotidiana, con especial atención a las mujeres gestantes, puérperas y sus recién nacidos realizando intervenciones promocionales, informativas y educativas, en especial en el Espacio Vivienda, en donde a través de planes familiares se orienta y acompaña en el proceso de cuidado de la salud de mujeres gestantes y de recién nacidos, que incluye fomento en la lactancia materna, uso de métodos anticonceptivos para prevenir el embarazo subsiguiente y pautas de crianza, entre otros temas.
Gestión de Programas y Acciones
1.867 asistencias técnicas a IPS, profundizando contenidos en los siguientes temas: Acceso y consulta para la atención Preconcepcional; Regulación de la Fecundidad; Control Prenatal; Interrupción Voluntaria del Embarazo; Prevención de la Transmisión materno infantil de VIH, Sífilis, Hepatitis B; Tamizaje Chagas; Puerperio y cuidados del recién nacido; Temáticas de articulación interdimensiones; como parte de la implementación de la Ruta Materno Perinatal- RIAMP. 2.457 casos reportados al SIRC para atención de la Ruta 1 "Mujer gestante o en puerperio", 1.492 atenciones efectivas. 1.635 casos identificados según criterios de la estrategia Ángeles Guardianes.
De los 6.599 eventos obstétricos atendidos en la IPS con recién nacido vivo, 5.990 ingresan a la ruta de promoción y mantenimiento de la salud.
Vigilancia en Salud Pública
Depuración bases de datos SIVIGILA para el evento 560 (mortalidad perinatal) con corte a semana epidemiológica 6.746 identificando 855 casos de muerte perinatal con residencia en la subred, correspondiente a: 535 muertes fetales, y 324 neonatales. Se realizaron 405 Investigaciones epidemiológicas de campo y 66 unidades de análisis.
Espacio Vivienda
Desde la gestión de riesgo se identificaron 797 mujeres gestantes sin control prenatal, 316 canalizadas para activación de ruta específica, 617 con asignación de cita, y 151 asistieron de manera efectiva. Desde el componente de gestión de riesgo se identificaron 39 recién nacidos sin consulta de control y seguimiento en el programa de atención del recién nacido (siete primeros días de vida) de los cuales 18 fueron canalizados y 13 recibieron atención efectiva. Se realiza implementación del plan familiar en 24.315 familias. Se realizan actividades orientadas a la promoción y mantenimiento de la salud de 4.766 mujeres gestantes y el cuidado de 4.546 recién nacidos.
Espacio Educativo
Realización de 1.660 sesiones del ciclo 1 en temas relacionados con derechos sexuales y derechos reproductivos, con 40.800 estudiantes. Realización de 2.495 sesiones del ciclo 2 en temas relacionados con derechos sexuales y derechos reproductivos, con 70.295 estudiantes. Realización de 3.099 sesiones del ciclo 3 en temas relacionados con derechos sexuales y derechos reproductivos, con 88.953 estudiantes. Realización de 2.405 sesiones del ciclo 4 en temas relacionados con derechos sexuales y derechos reproductivos, con 65.506 estudiantes.
Dirección de Provisión de Servicios de Salud: 67 Visitas para la socialización o seguimiento a la implementación de las RPMS en su componente de recién nacido) o materno perinatal -Resolución 3280 de 2018-, a 23 IPS (19 IPS privadas, 7 USS) y 22 EAPB. 14 visitas de intensificación para la reducción de la mortalidad perinatal en 8 IPS Privadas, 4 Públicas y 8 EAPB. 88 visitas del componente perinatal, realizando acciones de fortalecimiento y seguimiento a la calidad de la atención neonatal en 30 IPS (26 privadas y 13 USS). 36 asistencias técnicas - estrategia de intensificación en Morbilidad Neonatal Extrema a 24 IPS. 84 visitas del componente de SSR–TMI, en el marco de la RIAS de PyMS y de la RIAS de infecciosas 22 EAPB, 29 IPS privadas y 17 USS. 92 unidades de análisis de: mortalidad perinatal 44 casos a 9 USS y 25 IPS privadas, Sífilis congénita 35 casos a 16 USS y 6 IPS Privadas, y TMI de VIH 9 casos a 6 USS y 5 privadas. Fortalecimiento de competencias: a profesionales de enfermería y medicina de SSO en: RMP Nacimiento humanizado, RPMS, lactancia materna, sífilis congénita, adaptación y reanimación neonatal. Simulacros nacimiento humanizado, adaptación y reanimación neonatal. Total participantes: 160. 51 capacitaciones en red de prestación de servicios y ASCON, en los temas de: MIAS, RIAS MP, signos de alarma y cuidados del recién nacidos, intervención de enfermería en el manejo de los eventos de TMI de sífilis, VIH y hepatitis B, prematurez, adaptación y reanimación neonatal y técnicas de lactancia materna. Total capacitados: 2989. 104 simulacros/talleres en –Nacimiento humanizado, adaptación y reanimación neonatal - Total capacitados: 1259 en las 4 SISS y 30 IPS privadas. 114 Mesas de trabajo/44 comités materno perinatales de las 4 SISS con el fin de abordar temas de fortalecimiento en atención perinatal y la implementación del MIAS en lo correspondiente a las RIAS materno perinatal y RPMS.</t>
  </si>
  <si>
    <t>Desde nivel central en la gestión de las acciones con acumulado mes de diciembre se cuenta con un acumulado de 11 reuniones del comité materno infantil.  Se mantiene un acumulado de 877 personas entrenadas y certificadas en Asesoría para Prueba Voluntaria (APV). Se realiza entrega de 1.611.765 unidades de condones masculinos entregados por la SDS en espacios de sensibilización en prevención de ITS. Se entregaron un total de 9.430 condones femeninos entregados por donación del Fondo de Poblaciones a las Subredes. 10 seguimientos a las Subredes Integradas de Servicios de Salud frente a la Estrategia de Eliminación de la Transmisión Materno Infantil. Seguimiento a profesionales de las subredes en espacio de fortalecimiento a 42 profesionales en prevención combinada en VIH.  Se han desarrollaron 24 unidades de análisis de sífilis congénita.
Gestión de Programas y Acciones
1.862 asistencias técnicas en IPS con fortalecimiento de temas en SSR, 541 Pruebas con resultado positivo para sífilis realizadas por los equipos del PIC. 709 seguimientos realizados con inicio de tratamiento por la por la estrategia "Embarazados, todos sin sífilis" 21.887 pruebas rápidas de Sífilis realizadas por parte de los equipos PIC en el PSPIC. 985.245 condones entregados en procesos educativos. Canalizaciones y activación de ruta según el Sistema de Referencia y Contrareferencia (SIRC): 180 personas con prueba rápida de sífilis positiva sin intervención.
Espacio Vivienda
Implementación de acciones en 5.313 familias de las cuales en 3.732 se han realizado acciones orientadas a la promoción de derechos sexuales y reproductivos. Se realizaron 1.201 seguimientos a gestantes con diagnóstico de Sífilis canalizadas por vigilancia epidemiológica, 274 Instituciones intervenidas con identificación del riesgo individual y activación de ruta (unidades de atención a habitante de calle, casa de refugio LGBT, centros carcelarios, sistema penal y adolescente, casas de igualdad de oportunidades), 627 con primera dosis de penicilina y 803 con tratamiento completo. abordando 17.166 individuos, y realizando 2.387 pruebas rápidas de Sífilis. de las cuales 148 fueron con resultado positivo y se inicia proceso de canalización para acceso a inicio de tratamiento. En las instituciones de protección de protección integral se tamizaron para sífilis 171 gestantes.
Espacio Público
Se realizaron 11.667 pruebas de tamizaje para Sífilis por localidad, en el espacio público 62 fueron pruebas positivas para población LGBTI, y 41 fueron pruebas positivas a mujeres en centros de escucha. Se realizaron 571 pruebas rápidas de Sífilis para población Habitante de Calle de las cuales 57 fueron pruebas positivas para esta población. Desarrollo de acciones colectivas para el abordaje integral de una sexualidad responsable, incentivando prácticas de autocuidado, así como el acceso oportuno al control prenatal en los Barrios Promotores: Danubio Azul I y II Sector; Rincón de Suba; Bosque Calderón; Engativá Centro; Verbenal; Las Cruces; Moralba; Egipto; La favorita; Jazmín Occidental; María Paz; Laureles; Villa Gloria; Paraíso; Las Acacias; Ciudadela Bolonia; Rivera; con la participación de 2.388 personas. 
242 Intervenciones grupales a Barras futboleras en Derechos Sexuales y Reproductivos (ITS) con la participación de 1.062 mujeres y 2.518 hombres pertenecientes a Barras futboleras. Desarrollo de acciones colectivas para el abordaje integral de una sexualidad responsable, incentivando prácticas de autocuidado, así como el acceso oportuno al control prenatal en los Barrios Promotores: La favorita; Danubio Azul I y II Sector; Bosque Calderón; Rincón de Suba; Las cruces; Moralba; Rivera; Jazmín Occidental; Paraíso; Verbenal; Engativá Centro; Ciudadela Bolonia; Egipto; Las Acacias; Laureles; María Paz;
Gobernanza
Información, educación y comunicación (IEC) se realizaron: 70 procesos de diseño y divulgación de información a nivel subred para las jornadas, campañas y actividades comunicativas en sexualidad responsable, 284 actividades en redes sociales, 13 en medios de comunicación y 65 piezas comunicativas.
Vigilancia en Salud Pública
Seguimiento a 325 Unidades de análisis institucionales de Sífilis congénita, en 147 UPGD. 1.122 Intervenciones Epidemiológicas de Campo IEC realizadas de acuerdo a la notificación de eventos: Sífilis gestacional y Sífilis congénita, 144 asistencias técnicas a UPGD críticas, en el fortalecimiento de Algoritmo diagnóstico; Ajustes relacionados con ingreso de laboratorio; Fortalecimiento técnico de la notificación en SIVIGILA; Lineamientos de Sífilis gestacional y congénita; Guía de práctica clínica de Sífilis gestacional y congénita; Ajustes de base de datos para definición de casos; Procesos críticos relacionados con el evento. 
Personas canalizadas identificadas en las IEC: 1.124 a espacios de vida, y 266 otros, cuales Programas de Promoción y Detección temprana. 304 Reuniones con referente PyD, espacios de vida cotidiana, estrategia de eliminación de la transmisión materno infantil de ITS, donde se desarrollaron los siguientes temas relacionados con Revisión de indicadores de impacto para la medición de las estrategias implementadas dentro del plan de intensificación de sífilis gestacional y congénita; Articulación para el análisis y seguimiento de la implementación de la ruta materno perinatal en la red; Análisis de los casos de sífilis congénita presentados en la red para planeación de intervenciones inmediatas de acuerdo a los hallazgos; Análisis de los indicadores de la red materno relacionados con la estrategia de transmisión materno infantil.
Espacio Trabajo
2.773 pruebas de SÍFILIS realizadas a personas vinculadas o en actividades sexuales pagas con 56 pruebas reactivas para SÍFILIS.
Dirección de Provisión de Servicios de Salud: 26 visitas de asistencia técnica del componente Materno para la implementación de la estrategia de intensificación de sífilis Convenio 704282 de 2018 Unal-FFDS, a 10 IPS privadas. 74 visitas del componente de Salud Sexual y Reproductiva – Transmisión Materno Infantil por sífilis - para fortalecimiento y seguimiento a la calidad de la atención en el marco de la RIAS de PyMS y de la RIAS de infecciosas en 23 IPS (19 privadas, 17 USS) y 21 EAPB. 33 Unidades de análisis de Sífilis congénita a 7 IPS (3 privadas y 7 USS públicas). Fortalecimiento de competencias en el marco del MIAS: Fortalecimiento a profesionales de enfermería y medicina en el marco del proceso de inducción de Servicio Social Obligatorio en los temas de: RIAS materno perinatal, atención preconcepcional y prenatal, sífilis gestacional y sífilis congénita Total participantes: 200. 36 capacitaciones, 1991 capacitados de IPS privadas, públicas y EAPB priorizadas, con énfasis en los temas de: RIAS Materno Perinatal, y Resolución 3280 de 2018 que incluye la prevención, diagnóstico y tratamiento de la transmisión de sífilis.  77 mesas de trabajo / 43 comités materno perinatales de las SISS Sur, Centro Oriente, Norte y Sur Occidente; con el fin de abordar temas que aportan al fortalecimiento de la atención materno perinatal y la implementación del MIAS en lo correspondiente a las RIAS materno perinatal y de promoción y mantenimiento –SSR y recién nacido-; entre ellos: curso virtual de la RIAS materno perinatal, seguimiento a las acciones realizadas del grupo materno perinatal de DPSS e interdependencias, seguimiento a eventos de transmisión materno infantil, plan de acción materno perinatal de la red pública distrital, plan de intensificación, indicadores resolución 3280 de 2018 que incluyen el seguimiento al diagnóstico y tratamiento oportuno de la sífilis gestacional y congénita.</t>
  </si>
  <si>
    <t>23.90%</t>
  </si>
  <si>
    <t>2675 Niños, Niñas y Adolscentes en el programa Generaciones con Bienestar</t>
  </si>
  <si>
    <t>En la vigencia 2019 Generaciones con Bienestar atendió el 100% de NNA programados</t>
  </si>
  <si>
    <t>convenios</t>
  </si>
  <si>
    <t>La Acción: "Implementar y fortalecer acciones de atención integral dirigida a niños y adolescentes entre 6 y 18 años en situación de vulneración de derechos, incluyendo aquellos mayores de 18 años, con derechos inobservados, amenazados o vulnerados, que al cumplir la mayoría de edad se encontraban en proceso administrativo de restablecimiento de derechos." No cuenta con meta programada, dado que se atende por demanda</t>
  </si>
  <si>
    <t>a Acción "Implementar y fortalecer medidas de restablecmiento de derechos dirigidas a niños, niñas y adolescentes de 0 a 18 años, con derechos  inobservados, amenazados o vulnerados, victimas del conflicto armado." No cuenta con meta programada, dado que se atiende por demanda</t>
  </si>
  <si>
    <t xml:space="preserve">Convenios </t>
  </si>
  <si>
    <t>62818 Niños y Niñas
Modalida Comunitaria:  HCBF,HCB agrupado y Fami</t>
  </si>
  <si>
    <t>311 Usuarios atendidos en la modalidad FAMI</t>
  </si>
  <si>
    <t>88.29%</t>
  </si>
  <si>
    <t>88.12%</t>
  </si>
  <si>
    <t>26.55%</t>
  </si>
  <si>
    <t>Sin meta para 2019</t>
  </si>
  <si>
    <t>El presupuesto reportado es el programado y ejecutado en  la vigencia 2019 (no acumulado cuatrienio)
La línea 106, es una línea de escucha la cual atiende población general donde se priorizan los Niños Niñas y Adolescentes para atención no presencial de diferentes situaciones de la vida cotidiana.
. Las atenciones que se reportan en la actividad corresponden a intervenciones que incluyen las de prevención y promoción, por lo cual no se pueden reportar en la meta dado que esta hace referencia solamente a casos de alto riesgo.
La magnitud de la meta puede fluctuar debido a que cada mes varían las situaciones de alto riesgo identificadas, así como la efectividad de las respuesta.
Debido al aumento de las atenciones y de las remisiones de niños, niñas y adolescentes identificados por la Línea 106 en alto riesgo durante el presente año, se dio inicio a un proceso de fortalecimiento del seguimiento institucional a partir del mes de octubre de 2019, que permitirá actualizar la información sobre casos efectivamente atendidos en los lugares a donde fueron remitidos.</t>
  </si>
  <si>
    <t>El presupuesto reportado es el programado y ejecutado en  la vigencia 2019 (no acumulado cuatrienio)
La información reportada es preliminar y con corte al mes de  noviembre de 2019 (fuente: reporte de las subredes al proyecto de inversión – espacio vivienda) dado que a la fecha aún no se cuenta con la información actualizada por parte de las subredes prestadoras de servicios de salud.</t>
  </si>
  <si>
    <t>El presupuesto reportado es el programado y ejecutado en  la vigencia 2019 (no acumulado cuatrienio)
Fuente: SISVAN ESCOLAR 2019. La magnitud representa la proporción de escolares y adolescentes que presentan sobrepeso u obesidad, durante el segundo tamizaje de colegios públicos y privados intervenidos en el 2019.</t>
  </si>
  <si>
    <t>El presupuesto reportado es el programado y ejecutado en  la vigencia 2019 (no acumulado cuatrienio)
Para el periodo enero-junio 2019 datos preliminares se registraron 11 muertes maternas menos que en 2014, equivalente a una variación de -78,6% de los casos y una variación absoluta de -35,3 muertes maternas por 100.000 nacidos vivos, con respecto a 2014.
Dado que la meta para el cuatrienio del Plan de Desarrollo es reducir el diferencial en un 50%, para 2019 se programó una reducción diferencial de acumulativa del 50% y para 2018 se programó una reducción diferencial acumulativa del 35%, por 6 lo que se estima hipotéticamente para el periodo enero-junio 2019, una meta de reducción diferencial acumulativa del 42,5% obtenida de [35+((50-35)/2)],  alcanzando en el periodo enero-junio 2019, En las localidades del pareto, donde se concentra el 70% de los casos de mortalidad materna: Engativá, Suba, Ciudad Bolívar, Bosa y Kennedy, una disminución diferencial real de -78,6%, es decir, se alcanzó la meta y se superó.</t>
  </si>
  <si>
    <t>El presupuesto reportado es el programado y ejecutado en  la vigencia 2019 (no acumulado cuatrienio)
Respecto al resultado del indicador para la vigencia 2019: Se reporta  0% , en razón a que para el corte de primer semestre del año 2019, no se alcanzó la meta programada para dicha vigencia. Se precisa que el dato reportado en número de casos es preliminar, puesto que se está a la espera de la información oficial por parte del DANE para el año 2019. 
En el período enero-junio 2019 dato preliminar se registraron 303 muertes perinatales (entre las veintidós (22) semanas de gestación y/o 500 gramos de peso y siete (7) días de vida) y 24.873 nacimientos + fetales, estimándose una tasa de 12,2 muertes perinatales por 1.000 NV + fetales; de otra parte, en el período enero-junio 2014 se registraron 349 muertes perinatales y 29.679 nacimientos + fetales, estimándose una tasa de 11,8 muertes perinatales por 1.000 NV+ fetales.
Enero-junio 2019 Tasa 12,2 muertes perinatales por 1000 NV más fetales, comparada con la tasa 11,8 muertes perinatales por 1000 NV más fetales periodo enero-junio 2014 (línea de base), equivalente a un aumento de +0,4 muertes perinatales por 1000 NV más fetales. De otra parte, meta programada Pareto periodo 2019 (mediana asimétrica) tasa de 11,56 muertes perinatales por 1000 NV más fetales (definida en el acuerdo 645 de 9 de junio 2016), por lo que se estima hipotéticamente para el periodo enero-junio 2019, una meta tasa de 11,75 muertes perinatales por 1000 nacidos vivos más fetales, obtenida de [meta programada 2018 - ((meta programada 2018 – meta programada 2019) /2)] =[11,95 - ((11,95 – 11,56)/2)]=11,75; es decir, se registró un aumento de 0,45 muertes perinatales por 1000 NV más fetales, con respecto a la tasa periodo enero-junio 2014 definitivo (línea de base) de 11,8 muertes perinatales por 1000 NV más fetales.
En detalle las localidades del Pareto: Kennedy 85 muertes perinatales, Suba 62 muertes perinatales, Ciudad Bolívar 56 muertes perinatales, Bosa 54 muertes perinatales y Engativá 46 muertes perinatales.
Dado que la meta para el cuatrienio del Plan de Desarrollo es reducir el diferencial en un 33,3%, para 2019 se programó un diferencial acumulado del 33%, alcanzando en el periodo enero-junio 2019 un aumento diferencial de +2,64%, obtenida al comparar [(+0,4% / -0,05%) * (-33%)], es decir, no se alcanzó la meta, en el corte enero a junio de 2019 acorde a los cálculos realizados con las bases preliminares del RUAF_ND.
Fuente 2019: Base de datos SDS y aplicativo Web RUAF_ND, datos PRELIMINARES (corte 08-01-2020) ajustado 15-01-2020 
Fuente 2018: Base de datos SDS y aplicativo Web RUAF_ND, datos PRELIMINARES. - ajustado 01-2019.
Es importante resaltar que los datos de casos de mortalidad son preliminares y pueden cambiar mes a mes, como resultado de la depuración y ajuste de casos por parte de los generadores del dato.</t>
  </si>
  <si>
    <t xml:space="preserve">El presupuesto reportado es el programado y ejecutado en  la vigencia 2019 (no acumulado cuatrienio)
Estos datos son preliminares y pueden cambiar e ingresar casos de nacimientos de meses anteriores, debido a que existen demoras en los procesos de reporte de las IPS o a procesos de depuración del DANE 
Fuente: Base de datos SDS y aplicativo Web RUAF_ND, datos PRELIMINARES. Año 2019 Ajustado 15-01-2020  (Corte 12-01-2020) </t>
  </si>
  <si>
    <t xml:space="preserve">
El presupuesto reportado es el programado y ejecutado en  la vigencia 2019 (no acumulado cuatrienio).
Respecto al resultado del indicador para la vigencia 2019: se precisa que no se cumplió la reducción en la incidencia de sífilis congénita programada para el año 2019, por lo cual se reporta 0% de avance en la meta. 
El comportamiento de este indicador se ha visto afectado por el fenómeno migratorio en la ciudad y las barreras de acceso dadas por la condición de migración  irregular, generando condiciones que contribuyen a la no captación temprana de las gestantes y la inoportunidad en el diagnóstico y tratamiento.
Asi mismo, es importante tener en cuenta que son datos preliminares, ya que al revisar los casos y hacer unidades de análisis se pueden ajustar en residencia, nacionalidad o descartar los casos.</t>
  </si>
  <si>
    <t>El presupuesto reportado es el programado y ejecutado en  la vigencia 2019 (no acumulado cuatrienio)
Fuente 2019: Base de datos SDS y aplicativo Web RUAF_ND, datos PRELIMINARES (corte 08-01-2020) ajustado 15-01-2020. Fuente 2018: Base de datos SDS y aplicativo Web RUAF_ND, datos PRELIMINARES.- ajustado enero del 2019
Es importante resaltar que los datos de casos de mortalidad son preliminares y pueden cambiar mes a mes, como resultado de la depuración y ajuste de casos por parte de los generadores del dato.</t>
  </si>
  <si>
    <t xml:space="preserve">El presupuesto reportado es el programado y ejecutado en  la vigencia 2019 (no acumulado cuatrienio)
Se esta en la espera de resolución del Ministerio de Salud para implementación de pruebas rapidas de hepatitis B en espacios territoroales. </t>
  </si>
  <si>
    <t>El presupuesto reportado es el programado y ejecutado en  la vigencia 2019 (no acumulado cuatrienio)
Es importante mencionar que los datos reportados son preliminares, posterior a unidades de análisis y estudio sistemático, se ha realizado descarte de casos por no cumplir con criterios para su clasificación y cursar con comorbilidades en donde el proceso respiratorio agudo no forma parte de la causa directa de muerte. Actualmente  se encuentra en programación unidades de análisis de algunos de los casos reportados en el acumulado al mes de noviembre, de igual manera nos encontramos a la espera de resultados finales de necropsias clínicas, las mismas generaran ajustes y enmiendas  que modificaran los registros finales de las bases de datos.</t>
  </si>
  <si>
    <r>
      <t xml:space="preserve">Se registró la participación de </t>
    </r>
    <r>
      <rPr>
        <b/>
        <sz val="10"/>
        <rFont val="Calibri Light"/>
        <family val="2"/>
        <scheme val="major"/>
      </rPr>
      <t>260040</t>
    </r>
    <r>
      <rPr>
        <sz val="10"/>
        <rFont val="Calibri Light"/>
        <family val="2"/>
        <scheme val="major"/>
      </rPr>
      <t xml:space="preserve"> niños, niñas y adolescentes en actividades de educación ambiental, disgregados por su contexto de ejecución, en donde </t>
    </r>
    <r>
      <rPr>
        <u/>
        <sz val="10"/>
        <rFont val="Calibri Light"/>
        <family val="2"/>
        <scheme val="major"/>
      </rPr>
      <t>129465</t>
    </r>
    <r>
      <rPr>
        <sz val="10"/>
        <rFont val="Calibri Light"/>
        <family val="2"/>
        <scheme val="major"/>
      </rPr>
      <t xml:space="preserve"> participaron en las actividades realizadas desde las Aulas Ambientales y </t>
    </r>
    <r>
      <rPr>
        <u/>
        <sz val="10"/>
        <rFont val="Calibri Light"/>
        <family val="2"/>
        <scheme val="major"/>
      </rPr>
      <t>130575</t>
    </r>
    <r>
      <rPr>
        <sz val="10"/>
        <rFont val="Calibri Light"/>
        <family val="2"/>
        <scheme val="major"/>
      </rPr>
      <t xml:space="preserve"> en las 20 localidades de Bogotá.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</si>
</sst>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_);[Red]\(&quot;$&quot;\ #,##0\)"/>
    <numFmt numFmtId="165" formatCode="_(&quot;$&quot;\ * #,##0.00_);_(&quot;$&quot;\ * \(#,##0.00\);_(&quot;$&quot;\ * &quot;-&quot;??_);_(@_)"/>
    <numFmt numFmtId="166" formatCode="_-&quot;$&quot;* #,##0_-;\-&quot;$&quot;* #,##0_-;_-&quot;$&quot;* &quot;-&quot;_-;_-@_-"/>
    <numFmt numFmtId="167" formatCode="_-&quot;$&quot;* #,##0.00_-;\-&quot;$&quot;* #,##0.00_-;_-&quot;$&quot;* &quot;-&quot;??_-;_-@_-"/>
    <numFmt numFmtId="168" formatCode="0.0%"/>
    <numFmt numFmtId="169" formatCode="&quot;$&quot;#,##0"/>
    <numFmt numFmtId="170" formatCode="#,##0_ ;\-#,##0\ "/>
    <numFmt numFmtId="171" formatCode="_-* #,##0\ _€_-;\-* #,##0\ _€_-;_-* &quot;-&quot;??\ _€_-;_-@_-"/>
    <numFmt numFmtId="172" formatCode="&quot;$&quot;\ #,##0"/>
    <numFmt numFmtId="173" formatCode="_-&quot;$&quot;* #,##0_-;\-&quot;$&quot;* #,##0_-;_-&quot;$&quot;* &quot;-&quot;??_-;_-@_-"/>
    <numFmt numFmtId="174" formatCode="#,##0\ _€"/>
    <numFmt numFmtId="175" formatCode="_-* #,##0\ &quot;€&quot;_-;\-* #,##0\ &quot;€&quot;_-;_-* &quot;-&quot;\ &quot;€&quot;_-;_-@_-"/>
    <numFmt numFmtId="176" formatCode="_-* #,##0.00\ _€_-;\-* #,##0.00\ _€_-;_-* &quot;-&quot;??\ _€_-;_-@_-"/>
    <numFmt numFmtId="177" formatCode="_-&quot;$&quot;\ * #,##0_-;\-&quot;$&quot;\ * #,##0_-;_-&quot;$&quot;\ * &quot;-&quot;??_-;_-@_-"/>
  </numFmts>
  <fonts count="35">
    <font>
      <sz val="11"/>
      <color theme="1"/>
      <name val="Calibri"/>
      <family val="2"/>
      <scheme val="minor"/>
    </font>
    <font>
      <sz val="11"/>
      <color theme="1"/>
      <name val="Calibri"/>
      <family val="2"/>
      <scheme val="minor"/>
    </font>
    <font>
      <b/>
      <sz val="36"/>
      <name val="Calibri"/>
      <family val="2"/>
    </font>
    <font>
      <b/>
      <sz val="10"/>
      <name val="Calibri"/>
      <family val="2"/>
    </font>
    <font>
      <sz val="10"/>
      <name val="Calibri"/>
      <family val="2"/>
    </font>
    <font>
      <sz val="10"/>
      <name val="Calibri Light"/>
      <family val="2"/>
      <scheme val="major"/>
    </font>
    <font>
      <b/>
      <sz val="12"/>
      <name val="Calibri Light"/>
      <family val="2"/>
      <scheme val="major"/>
    </font>
    <font>
      <b/>
      <sz val="10"/>
      <name val="Calibri Light"/>
      <family val="2"/>
      <scheme val="major"/>
    </font>
    <font>
      <b/>
      <sz val="10"/>
      <name val="Calibri Light"/>
      <family val="2"/>
    </font>
    <font>
      <b/>
      <sz val="8"/>
      <name val="Calibri Light"/>
      <family val="2"/>
      <scheme val="major"/>
    </font>
    <font>
      <sz val="10"/>
      <name val="Calibri"/>
      <family val="2"/>
      <scheme val="minor"/>
    </font>
    <font>
      <sz val="11"/>
      <color indexed="8"/>
      <name val="Calibri"/>
      <family val="2"/>
    </font>
    <font>
      <sz val="10"/>
      <name val="Arial"/>
      <family val="2"/>
    </font>
    <font>
      <sz val="9"/>
      <name val="Calibri"/>
      <family val="2"/>
      <scheme val="minor"/>
    </font>
    <font>
      <sz val="11"/>
      <color rgb="FF9C6500"/>
      <name val="Calibri"/>
      <family val="2"/>
      <scheme val="minor"/>
    </font>
    <font>
      <sz val="11"/>
      <name val="Calibri"/>
      <family val="2"/>
      <scheme val="minor"/>
    </font>
    <font>
      <u/>
      <sz val="8.0500000000000007"/>
      <color theme="10"/>
      <name val="Calibri"/>
      <family val="2"/>
    </font>
    <font>
      <u/>
      <sz val="8.0500000000000007"/>
      <name val="Calibri"/>
      <family val="2"/>
    </font>
    <font>
      <u/>
      <sz val="10"/>
      <name val="Calibri"/>
      <family val="2"/>
      <scheme val="minor"/>
    </font>
    <font>
      <u/>
      <sz val="11"/>
      <color theme="11"/>
      <name val="Calibri"/>
      <family val="2"/>
      <scheme val="minor"/>
    </font>
    <font>
      <b/>
      <sz val="12"/>
      <name val="Calibri"/>
      <family val="2"/>
    </font>
    <font>
      <sz val="12"/>
      <name val="Calibri"/>
      <family val="2"/>
    </font>
    <font>
      <u/>
      <sz val="10"/>
      <name val="Calibri"/>
      <family val="2"/>
    </font>
    <font>
      <b/>
      <sz val="10"/>
      <name val="Calibri"/>
      <family val="2"/>
      <scheme val="minor"/>
    </font>
    <font>
      <sz val="9"/>
      <color rgb="FF000000"/>
      <name val="Arial"/>
      <family val="2"/>
    </font>
    <font>
      <sz val="11"/>
      <color rgb="FF000000"/>
      <name val="Calibri"/>
      <family val="2"/>
      <scheme val="minor"/>
    </font>
    <font>
      <b/>
      <sz val="12"/>
      <name val="Arial"/>
      <family val="2"/>
    </font>
    <font>
      <b/>
      <sz val="11"/>
      <name val="Calibri Light"/>
      <family val="2"/>
      <scheme val="major"/>
    </font>
    <font>
      <sz val="12"/>
      <name val="Calibri"/>
      <family val="2"/>
      <scheme val="minor"/>
    </font>
    <font>
      <sz val="11"/>
      <name val="Calibri"/>
      <family val="2"/>
    </font>
    <font>
      <sz val="10"/>
      <name val="Calibri Light"/>
      <family val="1"/>
      <scheme val="major"/>
    </font>
    <font>
      <sz val="10"/>
      <name val="Calibri cuerpo"/>
    </font>
    <font>
      <u/>
      <sz val="10"/>
      <name val="Calibri Light"/>
      <family val="2"/>
      <scheme val="major"/>
    </font>
    <font>
      <sz val="11"/>
      <name val="Calibri"/>
      <family val="2"/>
      <charset val="1"/>
    </font>
    <font>
      <sz val="11"/>
      <name val="Arial"/>
      <family val="2"/>
    </font>
  </fonts>
  <fills count="9">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EB9C"/>
      </patternFill>
    </fill>
    <fill>
      <patternFill patternType="solid">
        <fgColor theme="9" tint="0.79998168889431442"/>
        <bgColor indexed="64"/>
      </patternFill>
    </fill>
    <fill>
      <patternFill patternType="solid">
        <fgColor rgb="FFFFFF00"/>
        <bgColor indexed="64"/>
      </patternFill>
    </fill>
    <fill>
      <patternFill patternType="solid">
        <fgColor theme="4" tint="-0.249977111117893"/>
        <bgColor rgb="FF99CCFF"/>
      </patternFill>
    </fill>
    <fill>
      <patternFill patternType="solid">
        <fgColor rgb="FFF8CBAD"/>
        <bgColor rgb="FF000000"/>
      </patternFill>
    </fill>
  </fills>
  <borders count="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s>
  <cellStyleXfs count="44">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43" fontId="11" fillId="0" borderId="0" applyFont="0" applyFill="0" applyBorder="0" applyAlignment="0" applyProtection="0"/>
    <xf numFmtId="0" fontId="1" fillId="0" borderId="0"/>
    <xf numFmtId="0" fontId="14" fillId="4" borderId="0" applyNumberFormat="0" applyBorder="0" applyAlignment="0" applyProtection="0"/>
    <xf numFmtId="0" fontId="16" fillId="0" borderId="0" applyNumberFormat="0" applyFill="0" applyBorder="0" applyAlignment="0" applyProtection="0">
      <alignment vertical="top"/>
      <protection locked="0"/>
    </xf>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1" fillId="0" borderId="0" applyFont="0" applyFill="0" applyBorder="0" applyAlignment="0" applyProtection="0"/>
    <xf numFmtId="176"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75" fontId="11" fillId="0" borderId="0" applyFont="0" applyFill="0" applyBorder="0" applyAlignment="0" applyProtection="0"/>
    <xf numFmtId="165" fontId="11" fillId="0" borderId="0" applyFont="0" applyFill="0" applyBorder="0" applyAlignment="0" applyProtection="0"/>
    <xf numFmtId="0" fontId="12" fillId="0" borderId="0"/>
  </cellStyleXfs>
  <cellXfs count="208">
    <xf numFmtId="0" fontId="0" fillId="0" borderId="0" xfId="0"/>
    <xf numFmtId="0" fontId="3" fillId="0" borderId="0" xfId="0" applyFont="1" applyFill="1" applyBorder="1" applyAlignment="1">
      <alignment horizontal="center"/>
    </xf>
    <xf numFmtId="0" fontId="4" fillId="0" borderId="0" xfId="0" applyFont="1" applyFill="1" applyBorder="1" applyAlignment="1">
      <alignment horizontal="center"/>
    </xf>
    <xf numFmtId="17" fontId="3" fillId="2" borderId="0" xfId="0" applyNumberFormat="1" applyFont="1" applyFill="1" applyBorder="1" applyAlignment="1">
      <alignment horizontal="center"/>
    </xf>
    <xf numFmtId="0" fontId="5" fillId="0" borderId="0" xfId="0" applyFont="1" applyFill="1" applyBorder="1"/>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17" fontId="3" fillId="2" borderId="0" xfId="0" applyNumberFormat="1" applyFont="1" applyFill="1" applyBorder="1" applyAlignment="1">
      <alignment horizontal="left" vertical="top"/>
    </xf>
    <xf numFmtId="0" fontId="15" fillId="0" borderId="0" xfId="0" applyFont="1" applyFill="1" applyBorder="1"/>
    <xf numFmtId="0" fontId="5" fillId="0" borderId="0" xfId="0" applyFont="1" applyFill="1" applyBorder="1" applyAlignment="1">
      <alignment wrapText="1"/>
    </xf>
    <xf numFmtId="2" fontId="5" fillId="0" borderId="0" xfId="0" applyNumberFormat="1" applyFont="1" applyFill="1" applyBorder="1"/>
    <xf numFmtId="2" fontId="15" fillId="0" borderId="0" xfId="0" applyNumberFormat="1" applyFont="1" applyFill="1" applyBorder="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4" xfId="0" applyFont="1" applyFill="1" applyBorder="1" applyAlignment="1">
      <alignment vertical="center" wrapText="1"/>
    </xf>
    <xf numFmtId="0" fontId="10" fillId="0" borderId="4" xfId="0" applyFont="1" applyFill="1" applyBorder="1" applyAlignment="1">
      <alignment horizontal="left" vertical="top" wrapText="1"/>
    </xf>
    <xf numFmtId="43" fontId="5" fillId="0" borderId="4" xfId="1" applyFont="1" applyFill="1" applyBorder="1" applyAlignment="1">
      <alignment horizontal="center" vertical="center" wrapText="1"/>
    </xf>
    <xf numFmtId="0" fontId="10" fillId="0" borderId="4" xfId="0" applyFont="1" applyFill="1" applyBorder="1" applyAlignment="1">
      <alignment horizontal="center" vertical="center" wrapText="1"/>
    </xf>
    <xf numFmtId="172" fontId="10" fillId="0" borderId="4" xfId="0" applyNumberFormat="1"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169" fontId="10" fillId="0" borderId="4" xfId="0" applyNumberFormat="1" applyFont="1" applyFill="1" applyBorder="1" applyAlignment="1">
      <alignment horizontal="center" vertical="center" wrapText="1"/>
    </xf>
    <xf numFmtId="0" fontId="20" fillId="0" borderId="4" xfId="0" applyFont="1" applyFill="1" applyBorder="1" applyAlignment="1"/>
    <xf numFmtId="0" fontId="21" fillId="0" borderId="4" xfId="0" applyFont="1" applyFill="1" applyBorder="1" applyAlignment="1"/>
    <xf numFmtId="14" fontId="21" fillId="2" borderId="4" xfId="0" applyNumberFormat="1" applyFont="1" applyFill="1" applyBorder="1" applyAlignment="1">
      <alignment vertical="center"/>
    </xf>
    <xf numFmtId="0" fontId="20" fillId="0" borderId="4" xfId="0" applyFont="1" applyFill="1" applyBorder="1" applyAlignment="1">
      <alignment horizontal="left" vertical="center"/>
    </xf>
    <xf numFmtId="0" fontId="8" fillId="3" borderId="4" xfId="0" applyFont="1" applyFill="1" applyBorder="1" applyAlignment="1">
      <alignment horizontal="center" vertical="center" wrapText="1"/>
    </xf>
    <xf numFmtId="0" fontId="8" fillId="3" borderId="4" xfId="0" applyFont="1" applyFill="1" applyBorder="1" applyAlignment="1" applyProtection="1">
      <alignment horizontal="center" vertical="center" wrapText="1"/>
      <protection locked="0"/>
    </xf>
    <xf numFmtId="0" fontId="3"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10" fontId="10" fillId="0" borderId="4" xfId="5"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7" fillId="0" borderId="4" xfId="11" applyFont="1" applyFill="1" applyBorder="1" applyAlignment="1" applyProtection="1">
      <alignment horizontal="center" vertical="center" wrapText="1"/>
    </xf>
    <xf numFmtId="14" fontId="10" fillId="0" borderId="4" xfId="0" applyNumberFormat="1" applyFont="1" applyFill="1" applyBorder="1" applyAlignment="1">
      <alignment horizontal="center" vertical="center"/>
    </xf>
    <xf numFmtId="0" fontId="10" fillId="0" borderId="4" xfId="0" applyFont="1" applyFill="1" applyBorder="1" applyAlignment="1" applyProtection="1">
      <alignment horizontal="center" vertical="center" wrapText="1"/>
    </xf>
    <xf numFmtId="9" fontId="10" fillId="0" borderId="4" xfId="0" applyNumberFormat="1" applyFont="1" applyFill="1" applyBorder="1" applyAlignment="1" applyProtection="1">
      <alignment horizontal="center" vertical="center" wrapText="1"/>
    </xf>
    <xf numFmtId="168" fontId="10" fillId="0" borderId="4" xfId="0" applyNumberFormat="1" applyFont="1" applyFill="1" applyBorder="1" applyAlignment="1">
      <alignment horizontal="center" vertical="center" wrapText="1"/>
    </xf>
    <xf numFmtId="9" fontId="15" fillId="0" borderId="4" xfId="5" applyFont="1" applyFill="1" applyBorder="1" applyAlignment="1">
      <alignment horizontal="center" vertical="center"/>
    </xf>
    <xf numFmtId="10" fontId="12" fillId="0" borderId="4" xfId="0" applyNumberFormat="1" applyFont="1" applyFill="1" applyBorder="1" applyAlignment="1">
      <alignment horizontal="center" vertical="center" wrapText="1"/>
    </xf>
    <xf numFmtId="10" fontId="12" fillId="0" borderId="4" xfId="0"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9" fontId="10" fillId="0" borderId="4" xfId="6" applyFont="1" applyFill="1" applyBorder="1" applyAlignment="1" applyProtection="1">
      <alignment horizontal="center" vertical="center" wrapText="1"/>
    </xf>
    <xf numFmtId="3" fontId="10" fillId="0" borderId="4" xfId="0" applyNumberFormat="1" applyFont="1" applyFill="1" applyBorder="1" applyAlignment="1">
      <alignment horizontal="center" vertical="center" wrapText="1"/>
    </xf>
    <xf numFmtId="9" fontId="10" fillId="0" borderId="4" xfId="7" applyNumberFormat="1" applyFont="1" applyFill="1" applyBorder="1" applyAlignment="1" applyProtection="1">
      <alignment horizontal="center" vertical="center" wrapText="1"/>
    </xf>
    <xf numFmtId="9" fontId="10" fillId="0" borderId="4" xfId="5" applyNumberFormat="1" applyFont="1" applyFill="1" applyBorder="1" applyAlignment="1" applyProtection="1">
      <alignment horizontal="center" vertical="center" wrapText="1"/>
    </xf>
    <xf numFmtId="168" fontId="12" fillId="0" borderId="4" xfId="0" applyNumberFormat="1" applyFont="1" applyFill="1" applyBorder="1" applyAlignment="1">
      <alignment horizontal="left" vertical="center" wrapText="1"/>
    </xf>
    <xf numFmtId="9" fontId="15" fillId="0" borderId="4" xfId="5" applyFont="1" applyFill="1" applyBorder="1" applyAlignment="1">
      <alignment horizontal="center" vertical="center" wrapText="1"/>
    </xf>
    <xf numFmtId="0" fontId="10" fillId="0" borderId="4" xfId="0" applyFont="1" applyFill="1" applyBorder="1" applyAlignment="1" applyProtection="1">
      <alignment horizontal="center" vertical="center" wrapText="1"/>
      <protection locked="0"/>
    </xf>
    <xf numFmtId="9" fontId="12" fillId="0" borderId="4" xfId="0" applyNumberFormat="1" applyFont="1" applyFill="1" applyBorder="1" applyAlignment="1">
      <alignment horizontal="left" vertical="center" wrapText="1"/>
    </xf>
    <xf numFmtId="170" fontId="10" fillId="0" borderId="4" xfId="8" applyNumberFormat="1" applyFont="1" applyFill="1" applyBorder="1" applyAlignment="1" applyProtection="1">
      <alignment horizontal="center" vertical="center" wrapText="1"/>
    </xf>
    <xf numFmtId="1" fontId="10" fillId="0" borderId="4" xfId="8" applyNumberFormat="1" applyFont="1" applyFill="1" applyBorder="1" applyAlignment="1" applyProtection="1">
      <alignment horizontal="center" vertical="center" wrapText="1"/>
    </xf>
    <xf numFmtId="0" fontId="12" fillId="0" borderId="4" xfId="0" applyNumberFormat="1"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14" fontId="15" fillId="0" borderId="4" xfId="10" applyNumberFormat="1" applyFont="1" applyFill="1" applyBorder="1" applyAlignment="1">
      <alignment horizontal="center" vertical="center"/>
    </xf>
    <xf numFmtId="2" fontId="10" fillId="0" borderId="4" xfId="0" applyNumberFormat="1" applyFont="1" applyFill="1" applyBorder="1" applyAlignment="1" applyProtection="1">
      <alignment horizontal="center" vertical="center" wrapText="1"/>
    </xf>
    <xf numFmtId="9" fontId="10" fillId="0" borderId="4" xfId="9"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2" fontId="10" fillId="0" borderId="4" xfId="0" applyNumberFormat="1" applyFont="1" applyFill="1" applyBorder="1" applyAlignment="1">
      <alignment horizontal="left" vertical="center" wrapText="1"/>
    </xf>
    <xf numFmtId="14" fontId="10" fillId="0" borderId="4" xfId="9" applyNumberFormat="1" applyFont="1" applyFill="1" applyBorder="1" applyAlignment="1">
      <alignment horizontal="center" vertical="center" wrapText="1"/>
    </xf>
    <xf numFmtId="0" fontId="10" fillId="0" borderId="4" xfId="9" applyFont="1" applyFill="1" applyBorder="1" applyAlignment="1">
      <alignment horizontal="center" vertical="center" wrapText="1"/>
    </xf>
    <xf numFmtId="0" fontId="10" fillId="0" borderId="4" xfId="9" applyFont="1" applyFill="1" applyBorder="1" applyAlignment="1">
      <alignment horizontal="left" vertical="center" wrapText="1"/>
    </xf>
    <xf numFmtId="0" fontId="4" fillId="0" borderId="4" xfId="0" applyFont="1" applyFill="1" applyBorder="1" applyAlignment="1">
      <alignment vertical="center" wrapText="1"/>
    </xf>
    <xf numFmtId="10" fontId="10" fillId="0" borderId="4"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xf>
    <xf numFmtId="14" fontId="5" fillId="0" borderId="4" xfId="0" applyNumberFormat="1" applyFont="1" applyFill="1" applyBorder="1" applyAlignment="1">
      <alignment horizontal="center" vertical="center"/>
    </xf>
    <xf numFmtId="14" fontId="10" fillId="0" borderId="4" xfId="0" applyNumberFormat="1" applyFont="1" applyFill="1" applyBorder="1" applyAlignment="1">
      <alignment horizontal="center" vertical="center" wrapText="1"/>
    </xf>
    <xf numFmtId="1" fontId="10" fillId="0" borderId="4" xfId="9" applyNumberFormat="1" applyFont="1" applyFill="1" applyBorder="1" applyAlignment="1">
      <alignment horizontal="center" vertical="center" wrapText="1"/>
    </xf>
    <xf numFmtId="0" fontId="10" fillId="0" borderId="4" xfId="9"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14" fontId="18" fillId="0" borderId="4" xfId="11" applyNumberFormat="1" applyFont="1" applyFill="1" applyBorder="1" applyAlignment="1" applyProtection="1">
      <alignment horizontal="center" vertical="center" wrapText="1"/>
    </xf>
    <xf numFmtId="9" fontId="5" fillId="0" borderId="4" xfId="5" applyFont="1" applyFill="1" applyBorder="1" applyAlignment="1">
      <alignment horizontal="center" vertical="center"/>
    </xf>
    <xf numFmtId="0" fontId="10" fillId="0" borderId="4" xfId="0" applyFont="1" applyFill="1" applyBorder="1" applyAlignment="1">
      <alignment vertical="center" wrapText="1"/>
    </xf>
    <xf numFmtId="0" fontId="15" fillId="0" borderId="4" xfId="0" applyFont="1" applyFill="1" applyBorder="1" applyAlignment="1">
      <alignment horizontal="center" vertical="center" wrapText="1"/>
    </xf>
    <xf numFmtId="0" fontId="18" fillId="0" borderId="4" xfId="11" applyFont="1" applyFill="1" applyBorder="1" applyAlignment="1" applyProtection="1">
      <alignment horizontal="center" vertical="center" wrapText="1"/>
    </xf>
    <xf numFmtId="41" fontId="10" fillId="0" borderId="4" xfId="2" applyFont="1" applyFill="1" applyBorder="1" applyAlignment="1">
      <alignment horizontal="center" vertical="center" wrapText="1"/>
    </xf>
    <xf numFmtId="9" fontId="10" fillId="0" borderId="4" xfId="5" applyFont="1" applyFill="1" applyBorder="1" applyAlignment="1">
      <alignment horizontal="center" vertical="center" wrapText="1"/>
    </xf>
    <xf numFmtId="171" fontId="10" fillId="0" borderId="4" xfId="1" applyNumberFormat="1" applyFont="1" applyFill="1" applyBorder="1" applyAlignment="1">
      <alignment horizontal="left" vertical="center" wrapText="1"/>
    </xf>
    <xf numFmtId="43" fontId="15" fillId="0" borderId="4" xfId="10" applyNumberFormat="1" applyFont="1" applyFill="1" applyBorder="1" applyAlignment="1">
      <alignment horizontal="center" vertical="center" wrapText="1"/>
    </xf>
    <xf numFmtId="9" fontId="15" fillId="0" borderId="4" xfId="10" applyNumberFormat="1" applyFont="1" applyFill="1" applyBorder="1" applyAlignment="1">
      <alignment horizontal="center" vertical="center"/>
    </xf>
    <xf numFmtId="0" fontId="10" fillId="0" borderId="4" xfId="0" applyFont="1" applyFill="1" applyBorder="1" applyAlignment="1">
      <alignment horizontal="left" vertical="center"/>
    </xf>
    <xf numFmtId="166" fontId="10" fillId="0" borderId="4" xfId="4"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10" fillId="0" borderId="4" xfId="4"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left" vertical="top" wrapText="1"/>
    </xf>
    <xf numFmtId="0" fontId="10" fillId="0" borderId="4" xfId="0" applyFont="1" applyFill="1" applyBorder="1" applyAlignment="1">
      <alignment horizontal="center" vertical="top" wrapText="1"/>
    </xf>
    <xf numFmtId="0" fontId="22" fillId="0" borderId="4" xfId="11" applyFont="1" applyFill="1" applyBorder="1" applyAlignment="1" applyProtection="1">
      <alignment horizontal="left" vertical="top" wrapText="1"/>
    </xf>
    <xf numFmtId="14" fontId="12" fillId="0" borderId="4" xfId="0" applyNumberFormat="1" applyFont="1" applyFill="1" applyBorder="1" applyAlignment="1">
      <alignment horizontal="center" vertical="center"/>
    </xf>
    <xf numFmtId="0" fontId="10" fillId="0" borderId="4" xfId="11" applyFont="1" applyFill="1" applyBorder="1" applyAlignment="1" applyProtection="1">
      <alignment horizontal="left" vertical="top" wrapText="1"/>
    </xf>
    <xf numFmtId="0" fontId="17" fillId="0" borderId="4" xfId="11" applyFont="1" applyFill="1" applyBorder="1" applyAlignment="1" applyProtection="1">
      <alignment horizontal="left" vertical="top" wrapText="1"/>
    </xf>
    <xf numFmtId="171" fontId="10" fillId="0" borderId="4" xfId="1" applyNumberFormat="1" applyFont="1" applyFill="1" applyBorder="1" applyAlignment="1">
      <alignment horizontal="center" vertical="center" wrapText="1"/>
    </xf>
    <xf numFmtId="43" fontId="13" fillId="0" borderId="4" xfId="1" applyFont="1" applyFill="1" applyBorder="1" applyAlignment="1">
      <alignment horizontal="center" vertical="center" wrapText="1"/>
    </xf>
    <xf numFmtId="43" fontId="10" fillId="0" borderId="4" xfId="1" applyFont="1" applyFill="1" applyBorder="1" applyAlignment="1">
      <alignment horizontal="center" vertical="center" wrapText="1"/>
    </xf>
    <xf numFmtId="0" fontId="10" fillId="0" borderId="4" xfId="0" applyNumberFormat="1" applyFont="1" applyFill="1" applyBorder="1" applyAlignment="1">
      <alignment horizontal="center" vertical="top" wrapText="1"/>
    </xf>
    <xf numFmtId="14" fontId="12" fillId="0" borderId="4" xfId="0" applyNumberFormat="1" applyFont="1" applyFill="1" applyBorder="1" applyAlignment="1">
      <alignment horizontal="center" vertical="top"/>
    </xf>
    <xf numFmtId="0" fontId="18" fillId="0" borderId="4" xfId="11" applyFont="1" applyFill="1" applyBorder="1" applyAlignment="1" applyProtection="1">
      <alignment horizontal="left" vertical="top" wrapText="1"/>
    </xf>
    <xf numFmtId="14" fontId="17" fillId="0" borderId="4" xfId="11" applyNumberFormat="1" applyFont="1" applyFill="1" applyBorder="1" applyAlignment="1" applyProtection="1">
      <alignment horizontal="center" vertical="center"/>
    </xf>
    <xf numFmtId="0" fontId="5" fillId="0" borderId="4" xfId="0" applyFont="1" applyFill="1" applyBorder="1"/>
    <xf numFmtId="1" fontId="10" fillId="0" borderId="4" xfId="5" applyNumberFormat="1" applyFont="1" applyFill="1" applyBorder="1" applyAlignment="1">
      <alignment horizontal="center" vertical="center" wrapText="1"/>
    </xf>
    <xf numFmtId="1" fontId="12" fillId="0" borderId="4" xfId="5" applyNumberFormat="1" applyFont="1" applyFill="1" applyBorder="1" applyAlignment="1">
      <alignment horizontal="center" vertical="center" wrapText="1"/>
    </xf>
    <xf numFmtId="171" fontId="10" fillId="0" borderId="4" xfId="1" applyNumberFormat="1" applyFont="1" applyFill="1" applyBorder="1" applyAlignment="1">
      <alignment horizontal="left" vertical="top" wrapText="1"/>
    </xf>
    <xf numFmtId="0"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169" fontId="10" fillId="6" borderId="4" xfId="0" applyNumberFormat="1" applyFont="1" applyFill="1" applyBorder="1" applyAlignment="1">
      <alignment horizontal="center" vertical="center" wrapText="1"/>
    </xf>
    <xf numFmtId="9" fontId="10" fillId="0" borderId="4" xfId="5" applyFont="1" applyFill="1" applyBorder="1" applyAlignment="1">
      <alignment horizontal="left" vertical="center" wrapText="1"/>
    </xf>
    <xf numFmtId="9" fontId="10" fillId="0" borderId="4" xfId="5" applyFont="1" applyFill="1" applyBorder="1" applyAlignment="1">
      <alignment horizontal="center" vertical="center"/>
    </xf>
    <xf numFmtId="0" fontId="5" fillId="0" borderId="4" xfId="5" applyNumberFormat="1" applyFont="1" applyFill="1" applyBorder="1" applyAlignment="1">
      <alignment horizontal="center" vertical="center"/>
    </xf>
    <xf numFmtId="1" fontId="10" fillId="0" borderId="4" xfId="0" applyNumberFormat="1" applyFont="1" applyFill="1" applyBorder="1" applyAlignment="1">
      <alignment horizontal="left" vertical="center" wrapText="1"/>
    </xf>
    <xf numFmtId="42" fontId="10" fillId="0" borderId="4" xfId="4" applyFont="1" applyFill="1" applyBorder="1" applyAlignment="1">
      <alignment horizontal="center" vertical="center" wrapText="1"/>
    </xf>
    <xf numFmtId="0" fontId="23" fillId="0" borderId="4" xfId="0" applyFont="1" applyFill="1" applyBorder="1" applyAlignment="1">
      <alignment horizontal="center" vertical="center"/>
    </xf>
    <xf numFmtId="0" fontId="17" fillId="0" borderId="4" xfId="11" applyFont="1" applyFill="1" applyBorder="1" applyAlignment="1" applyProtection="1">
      <alignment horizontal="center" vertical="center"/>
    </xf>
    <xf numFmtId="0" fontId="5" fillId="0" borderId="4" xfId="0" applyFont="1" applyFill="1" applyBorder="1" applyAlignment="1">
      <alignment horizontal="center" vertical="top" wrapText="1"/>
    </xf>
    <xf numFmtId="0" fontId="5" fillId="0" borderId="4"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9" fontId="15" fillId="0" borderId="4" xfId="0" applyNumberFormat="1" applyFont="1" applyFill="1" applyBorder="1" applyAlignment="1">
      <alignment horizontal="center" vertical="center"/>
    </xf>
    <xf numFmtId="9" fontId="10" fillId="0" borderId="4" xfId="0" applyNumberFormat="1" applyFont="1" applyFill="1" applyBorder="1" applyAlignment="1">
      <alignment horizontal="center" vertical="center"/>
    </xf>
    <xf numFmtId="0" fontId="17" fillId="0" borderId="4" xfId="11" applyFont="1" applyFill="1" applyBorder="1" applyAlignment="1" applyProtection="1">
      <alignment vertical="center" wrapText="1"/>
    </xf>
    <xf numFmtId="10" fontId="10" fillId="0" borderId="4" xfId="5" applyNumberFormat="1" applyFont="1" applyFill="1" applyBorder="1" applyAlignment="1">
      <alignment horizontal="center" vertical="center"/>
    </xf>
    <xf numFmtId="3" fontId="24" fillId="0" borderId="0" xfId="0" applyNumberFormat="1" applyFont="1"/>
    <xf numFmtId="6" fontId="10" fillId="6" borderId="4" xfId="4" applyNumberFormat="1" applyFont="1" applyFill="1" applyBorder="1" applyAlignment="1">
      <alignment horizontal="center" vertical="center" wrapText="1"/>
    </xf>
    <xf numFmtId="42" fontId="25" fillId="8" borderId="3" xfId="4" applyFont="1" applyFill="1" applyBorder="1"/>
    <xf numFmtId="169" fontId="0" fillId="0" borderId="0" xfId="0" applyNumberFormat="1"/>
    <xf numFmtId="6" fontId="0" fillId="0" borderId="0" xfId="0" applyNumberFormat="1"/>
    <xf numFmtId="177" fontId="10" fillId="0" borderId="4" xfId="3" applyNumberFormat="1" applyFont="1" applyFill="1" applyBorder="1" applyAlignment="1">
      <alignment horizontal="center" vertical="center" wrapText="1"/>
    </xf>
    <xf numFmtId="44" fontId="10" fillId="0" borderId="4" xfId="3" applyFont="1" applyFill="1" applyBorder="1" applyAlignment="1">
      <alignment horizontal="center" vertical="center" wrapText="1"/>
    </xf>
    <xf numFmtId="171" fontId="10" fillId="0" borderId="4" xfId="1" applyNumberFormat="1" applyFont="1" applyFill="1" applyBorder="1" applyAlignment="1">
      <alignment vertical="center" wrapText="1"/>
    </xf>
    <xf numFmtId="6" fontId="10" fillId="0" borderId="4" xfId="4" applyNumberFormat="1" applyFont="1" applyFill="1" applyBorder="1" applyAlignment="1">
      <alignment horizontal="center" vertical="center" wrapText="1"/>
    </xf>
    <xf numFmtId="0" fontId="10" fillId="0" borderId="4" xfId="5" applyNumberFormat="1" applyFont="1" applyFill="1" applyBorder="1" applyAlignment="1">
      <alignment horizontal="center" vertical="center" wrapText="1"/>
    </xf>
    <xf numFmtId="174" fontId="10" fillId="0" borderId="4" xfId="0" applyNumberFormat="1" applyFont="1" applyFill="1" applyBorder="1" applyAlignment="1">
      <alignment horizontal="center" vertical="center" wrapText="1"/>
    </xf>
    <xf numFmtId="9" fontId="10" fillId="0" borderId="4" xfId="0" applyNumberFormat="1" applyFont="1" applyFill="1" applyBorder="1" applyAlignment="1">
      <alignment horizontal="left" vertical="center" wrapText="1"/>
    </xf>
    <xf numFmtId="41" fontId="10" fillId="0" borderId="4" xfId="0" applyNumberFormat="1" applyFont="1" applyFill="1" applyBorder="1" applyAlignment="1">
      <alignment horizontal="center" vertical="center" wrapText="1"/>
    </xf>
    <xf numFmtId="3" fontId="10" fillId="0" borderId="4" xfId="0" applyNumberFormat="1" applyFont="1" applyFill="1" applyBorder="1" applyAlignment="1">
      <alignment horizontal="left" vertical="center" wrapText="1"/>
    </xf>
    <xf numFmtId="173" fontId="10" fillId="0" borderId="4" xfId="3" applyNumberFormat="1" applyFont="1" applyFill="1" applyBorder="1" applyAlignment="1">
      <alignment horizontal="center" vertical="center" wrapText="1"/>
    </xf>
    <xf numFmtId="41" fontId="5" fillId="0" borderId="4" xfId="2" applyFont="1" applyFill="1" applyBorder="1" applyAlignment="1">
      <alignment vertical="center" wrapText="1"/>
    </xf>
    <xf numFmtId="9" fontId="5" fillId="0" borderId="4" xfId="1" applyNumberFormat="1" applyFont="1" applyFill="1" applyBorder="1" applyAlignment="1">
      <alignment horizontal="center" vertical="center" wrapText="1"/>
    </xf>
    <xf numFmtId="0" fontId="5" fillId="0" borderId="4" xfId="0" applyFont="1" applyFill="1" applyBorder="1" applyAlignment="1">
      <alignment vertical="top" wrapText="1"/>
    </xf>
    <xf numFmtId="0" fontId="10" fillId="0" borderId="4" xfId="0" applyFont="1" applyFill="1" applyBorder="1" applyAlignment="1">
      <alignment vertical="top" wrapText="1"/>
    </xf>
    <xf numFmtId="168" fontId="10" fillId="0" borderId="4" xfId="5" applyNumberFormat="1" applyFont="1" applyFill="1" applyBorder="1" applyAlignment="1">
      <alignment horizontal="center" vertical="center" wrapText="1"/>
    </xf>
    <xf numFmtId="168" fontId="12" fillId="0" borderId="4" xfId="0" applyNumberFormat="1" applyFont="1" applyFill="1" applyBorder="1" applyAlignment="1">
      <alignment horizontal="center" vertical="center" wrapText="1"/>
    </xf>
    <xf numFmtId="168" fontId="5" fillId="0" borderId="4" xfId="5"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7" borderId="4" xfId="0" applyFont="1" applyFill="1" applyBorder="1" applyAlignment="1">
      <alignment horizontal="center" vertical="center" wrapText="1"/>
    </xf>
    <xf numFmtId="10" fontId="10" fillId="0" borderId="4" xfId="5" applyNumberFormat="1" applyFont="1" applyFill="1" applyBorder="1" applyAlignment="1">
      <alignment vertical="center" wrapText="1"/>
    </xf>
    <xf numFmtId="14" fontId="10" fillId="0" borderId="4" xfId="0" applyNumberFormat="1" applyFont="1" applyFill="1" applyBorder="1" applyAlignment="1">
      <alignment vertical="center"/>
    </xf>
    <xf numFmtId="0" fontId="10" fillId="0" borderId="4" xfId="0" applyFont="1" applyFill="1" applyBorder="1" applyAlignment="1" applyProtection="1">
      <alignment vertical="center" wrapText="1"/>
      <protection locked="0"/>
    </xf>
    <xf numFmtId="9" fontId="4" fillId="0" borderId="4" xfId="0" applyNumberFormat="1" applyFont="1" applyFill="1" applyBorder="1" applyAlignment="1">
      <alignment horizontal="center" vertical="center" wrapText="1"/>
    </xf>
    <xf numFmtId="9" fontId="4" fillId="0" borderId="4" xfId="0" applyNumberFormat="1" applyFont="1" applyFill="1" applyBorder="1" applyAlignment="1">
      <alignment vertical="center" wrapText="1"/>
    </xf>
    <xf numFmtId="9" fontId="4" fillId="0" borderId="4" xfId="0" applyNumberFormat="1" applyFont="1" applyFill="1" applyBorder="1" applyAlignment="1">
      <alignment vertical="center"/>
    </xf>
    <xf numFmtId="41" fontId="4" fillId="0" borderId="4" xfId="2" applyFont="1" applyFill="1" applyBorder="1" applyAlignment="1">
      <alignment horizontal="center" vertical="center" wrapText="1"/>
    </xf>
    <xf numFmtId="6" fontId="15" fillId="0" borderId="4" xfId="3" applyNumberFormat="1" applyFont="1" applyFill="1" applyBorder="1"/>
    <xf numFmtId="173" fontId="15" fillId="0" borderId="4" xfId="0" applyNumberFormat="1" applyFont="1" applyFill="1" applyBorder="1"/>
    <xf numFmtId="0" fontId="10" fillId="0" borderId="4" xfId="0" applyFont="1" applyFill="1" applyBorder="1" applyAlignment="1">
      <alignment horizontal="justify" vertical="center"/>
    </xf>
    <xf numFmtId="0" fontId="6" fillId="0" borderId="4" xfId="0" applyFont="1" applyFill="1" applyBorder="1" applyAlignment="1">
      <alignment horizontal="center" vertical="center" wrapText="1"/>
    </xf>
    <xf numFmtId="10" fontId="26" fillId="0" borderId="4" xfId="0" applyNumberFormat="1" applyFont="1" applyFill="1" applyBorder="1" applyAlignment="1">
      <alignment horizontal="center" vertical="center" wrapText="1"/>
    </xf>
    <xf numFmtId="14" fontId="23" fillId="0" borderId="4" xfId="0" applyNumberFormat="1" applyFont="1" applyFill="1" applyBorder="1" applyAlignment="1">
      <alignment horizontal="center" vertical="center"/>
    </xf>
    <xf numFmtId="0" fontId="20" fillId="2" borderId="4" xfId="0" applyNumberFormat="1" applyFont="1" applyFill="1" applyBorder="1" applyAlignment="1">
      <alignment horizontal="center" vertical="center"/>
    </xf>
    <xf numFmtId="0" fontId="5" fillId="0" borderId="0" xfId="0" applyFont="1" applyFill="1" applyBorder="1" applyAlignment="1">
      <alignment horizontal="left" vertical="top"/>
    </xf>
    <xf numFmtId="0" fontId="5" fillId="0" borderId="1" xfId="0" applyFont="1" applyFill="1" applyBorder="1"/>
    <xf numFmtId="0" fontId="7" fillId="0" borderId="1" xfId="0" applyFont="1" applyFill="1" applyBorder="1" applyAlignment="1">
      <alignment horizontal="centerContinuous" vertical="center"/>
    </xf>
    <xf numFmtId="0" fontId="7" fillId="0" borderId="1" xfId="0" applyFont="1" applyFill="1" applyBorder="1" applyAlignment="1">
      <alignment horizontal="centerContinuous" vertical="center" wrapText="1"/>
    </xf>
    <xf numFmtId="0" fontId="7" fillId="0" borderId="1" xfId="0" applyFont="1" applyFill="1" applyBorder="1" applyAlignment="1">
      <alignment horizontal="left" vertical="top" wrapText="1"/>
    </xf>
    <xf numFmtId="0" fontId="7" fillId="3" borderId="4" xfId="0" applyFont="1" applyFill="1" applyBorder="1" applyAlignment="1">
      <alignment horizontal="left" vertical="top" wrapText="1"/>
    </xf>
    <xf numFmtId="0" fontId="10" fillId="0" borderId="0" xfId="0" applyFont="1" applyFill="1" applyBorder="1"/>
    <xf numFmtId="3" fontId="28" fillId="0" borderId="4" xfId="0" applyNumberFormat="1" applyFont="1" applyFill="1" applyBorder="1" applyAlignment="1">
      <alignment vertical="center"/>
    </xf>
    <xf numFmtId="4" fontId="28" fillId="0" borderId="4" xfId="0" applyNumberFormat="1" applyFont="1" applyFill="1" applyBorder="1" applyAlignment="1">
      <alignment vertical="center"/>
    </xf>
    <xf numFmtId="0" fontId="15" fillId="0" borderId="4" xfId="0" applyFont="1" applyFill="1" applyBorder="1" applyAlignment="1">
      <alignment horizontal="left" vertical="top" wrapText="1"/>
    </xf>
    <xf numFmtId="0" fontId="12" fillId="0" borderId="4" xfId="0" applyFont="1" applyFill="1" applyBorder="1" applyAlignment="1" applyProtection="1">
      <alignment horizontal="left" vertical="top" wrapText="1"/>
    </xf>
    <xf numFmtId="9" fontId="13" fillId="0" borderId="4" xfId="0" applyNumberFormat="1" applyFont="1" applyFill="1" applyBorder="1" applyAlignment="1">
      <alignment horizontal="center" vertical="center" wrapText="1"/>
    </xf>
    <xf numFmtId="0" fontId="29" fillId="0" borderId="4" xfId="0" applyFont="1" applyFill="1" applyBorder="1" applyAlignment="1">
      <alignment horizontal="left" vertical="top" wrapText="1"/>
    </xf>
    <xf numFmtId="3" fontId="10" fillId="0" borderId="4" xfId="9" applyNumberFormat="1" applyFont="1" applyFill="1" applyBorder="1" applyAlignment="1">
      <alignment vertical="center" wrapText="1"/>
    </xf>
    <xf numFmtId="10" fontId="30" fillId="0" borderId="4" xfId="19" applyNumberFormat="1" applyFont="1" applyFill="1" applyBorder="1" applyAlignment="1">
      <alignment horizontal="right" vertical="center"/>
    </xf>
    <xf numFmtId="0" fontId="10" fillId="0" borderId="4" xfId="9" quotePrefix="1" applyFont="1" applyFill="1" applyBorder="1" applyAlignment="1">
      <alignment vertical="center" wrapText="1"/>
    </xf>
    <xf numFmtId="3" fontId="30" fillId="0" borderId="4" xfId="9" applyNumberFormat="1" applyFont="1" applyFill="1" applyBorder="1" applyAlignment="1">
      <alignment vertical="center" wrapText="1"/>
    </xf>
    <xf numFmtId="0" fontId="31" fillId="0" borderId="4" xfId="0" applyFont="1" applyFill="1" applyBorder="1" applyAlignment="1">
      <alignment vertical="center" wrapText="1"/>
    </xf>
    <xf numFmtId="0" fontId="5" fillId="0" borderId="4" xfId="0" applyFont="1" applyFill="1" applyBorder="1" applyAlignment="1">
      <alignment wrapText="1"/>
    </xf>
    <xf numFmtId="42" fontId="15" fillId="0" borderId="4" xfId="4" applyFont="1" applyFill="1" applyBorder="1"/>
    <xf numFmtId="0" fontId="10" fillId="0" borderId="4" xfId="0" applyFont="1" applyFill="1" applyBorder="1" applyAlignment="1">
      <alignment horizontal="justify" vertical="center" wrapText="1"/>
    </xf>
    <xf numFmtId="0" fontId="33" fillId="0" borderId="4" xfId="0" applyFont="1" applyFill="1" applyBorder="1" applyAlignment="1">
      <alignment wrapText="1"/>
    </xf>
    <xf numFmtId="0" fontId="15" fillId="0" borderId="4" xfId="0" applyFont="1" applyFill="1" applyBorder="1" applyAlignment="1">
      <alignment horizontal="left" vertical="center" wrapText="1"/>
    </xf>
    <xf numFmtId="0" fontId="4" fillId="0" borderId="4" xfId="0" applyFont="1" applyFill="1" applyBorder="1" applyAlignment="1">
      <alignment horizontal="center" vertical="top" wrapText="1"/>
    </xf>
    <xf numFmtId="164" fontId="15" fillId="0" borderId="4" xfId="6" applyNumberFormat="1" applyFont="1" applyFill="1" applyBorder="1" applyAlignment="1">
      <alignment horizontal="right" vertical="center" wrapText="1"/>
    </xf>
    <xf numFmtId="0" fontId="34" fillId="0" borderId="4" xfId="0" applyFont="1" applyFill="1" applyBorder="1" applyAlignment="1">
      <alignment horizontal="justify" vertical="center"/>
    </xf>
    <xf numFmtId="3" fontId="10" fillId="0" borderId="4" xfId="0" applyNumberFormat="1" applyFont="1" applyFill="1" applyBorder="1" applyAlignment="1">
      <alignment horizontal="center" vertical="center"/>
    </xf>
    <xf numFmtId="0" fontId="15" fillId="0" borderId="0" xfId="0" applyFont="1" applyFill="1" applyBorder="1" applyAlignment="1">
      <alignment horizontal="left" vertical="top"/>
    </xf>
    <xf numFmtId="0" fontId="15" fillId="0" borderId="0" xfId="0" applyFont="1" applyFill="1" applyBorder="1" applyAlignment="1">
      <alignment horizontal="center"/>
    </xf>
    <xf numFmtId="0" fontId="15" fillId="0" borderId="0" xfId="0" applyFont="1" applyFill="1" applyBorder="1" applyAlignment="1">
      <alignment horizontal="center" vertical="center"/>
    </xf>
    <xf numFmtId="0" fontId="15" fillId="0" borderId="0" xfId="0" applyFont="1" applyFill="1" applyBorder="1" applyAlignment="1">
      <alignment horizontal="left"/>
    </xf>
    <xf numFmtId="3" fontId="15" fillId="0" borderId="0" xfId="0" applyNumberFormat="1" applyFont="1" applyFill="1" applyBorder="1"/>
    <xf numFmtId="0" fontId="15" fillId="2" borderId="0" xfId="0" applyFont="1" applyFill="1" applyBorder="1"/>
    <xf numFmtId="0" fontId="15" fillId="2" borderId="0" xfId="0" applyFont="1" applyFill="1" applyBorder="1" applyAlignment="1">
      <alignment horizontal="left"/>
    </xf>
    <xf numFmtId="0" fontId="15" fillId="5"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7" fillId="0" borderId="4" xfId="0" applyFont="1" applyFill="1" applyBorder="1" applyAlignment="1">
      <alignment horizontal="center" vertical="center"/>
    </xf>
    <xf numFmtId="0" fontId="27" fillId="0" borderId="4" xfId="0" applyFont="1" applyFill="1" applyBorder="1" applyAlignment="1">
      <alignment horizontal="left" vertical="top"/>
    </xf>
    <xf numFmtId="0" fontId="27" fillId="5"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0" fillId="0" borderId="4" xfId="0" applyFont="1" applyFill="1" applyBorder="1" applyAlignment="1">
      <alignment horizontal="center" vertical="center"/>
    </xf>
    <xf numFmtId="0" fontId="21" fillId="0" borderId="4" xfId="0" applyFont="1" applyFill="1" applyBorder="1" applyAlignment="1">
      <alignment horizontal="center" vertical="center"/>
    </xf>
    <xf numFmtId="0" fontId="20" fillId="0" borderId="4" xfId="0" applyFont="1" applyFill="1" applyBorder="1" applyAlignment="1">
      <alignment horizontal="left"/>
    </xf>
  </cellXfs>
  <cellStyles count="44">
    <cellStyle name="Hipervínculo" xfId="11" builtinId="8"/>
    <cellStyle name="Hipervínculo visitado" xfId="24" builtinId="9" hidden="1"/>
    <cellStyle name="Hipervínculo visitado" xfId="26" builtinId="9" hidden="1"/>
    <cellStyle name="Hipervínculo visitado" xfId="32" builtinId="9" hidden="1"/>
    <cellStyle name="Hipervínculo visitado" xfId="29" builtinId="9" hidden="1"/>
    <cellStyle name="Hipervínculo visitado" xfId="28" builtinId="9" hidden="1"/>
    <cellStyle name="Hipervínculo visitado" xfId="31" builtinId="9" hidden="1"/>
    <cellStyle name="Hipervínculo visitado" xfId="27" builtinId="9" hidden="1"/>
    <cellStyle name="Hipervínculo visitado" xfId="25" builtinId="9" hidden="1"/>
    <cellStyle name="Hipervínculo visitado" xfId="30" builtinId="9" hidden="1"/>
    <cellStyle name="Hipervínculo visitado" xfId="33" builtinId="9" hidden="1"/>
    <cellStyle name="Millares" xfId="1" builtinId="3"/>
    <cellStyle name="Millares [0]" xfId="2" builtinId="6"/>
    <cellStyle name="Millares [0] 2" xfId="13"/>
    <cellStyle name="Millares [0] 3" xfId="35"/>
    <cellStyle name="Millares [0] 4" xfId="38"/>
    <cellStyle name="Millares 10" xfId="34"/>
    <cellStyle name="Millares 11" xfId="37"/>
    <cellStyle name="Millares 2" xfId="12"/>
    <cellStyle name="Millares 3" xfId="15"/>
    <cellStyle name="Millares 4" xfId="17"/>
    <cellStyle name="Millares 5" xfId="14"/>
    <cellStyle name="Millares 6" xfId="22"/>
    <cellStyle name="Millares 7" xfId="20"/>
    <cellStyle name="Millares 8" xfId="23"/>
    <cellStyle name="Millares 8 2" xfId="8"/>
    <cellStyle name="Millares 8 2 2" xfId="16"/>
    <cellStyle name="Millares 8 2 3" xfId="36"/>
    <cellStyle name="Millares 8 2 4" xfId="39"/>
    <cellStyle name="Millares 9" xfId="21"/>
    <cellStyle name="Moneda" xfId="3" builtinId="4"/>
    <cellStyle name="Moneda [0]" xfId="4" builtinId="7"/>
    <cellStyle name="Moneda [0] 2" xfId="41"/>
    <cellStyle name="Moneda 2" xfId="42"/>
    <cellStyle name="Moneda 3" xfId="40"/>
    <cellStyle name="Neutral" xfId="10" builtinId="28"/>
    <cellStyle name="Normal" xfId="0" builtinId="0"/>
    <cellStyle name="Normal 2" xfId="43"/>
    <cellStyle name="Normal 5" xfId="18"/>
    <cellStyle name="Normal 8" xfId="9"/>
    <cellStyle name="Porcentaje" xfId="5" builtinId="5"/>
    <cellStyle name="Porcentaje 2" xfId="19"/>
    <cellStyle name="Porcentaje 2 2 2 2 2 2" xfId="6"/>
    <cellStyle name="Porcentual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PLANEACION%20DISTRITAL\2019\Planesde_accion_de_la_Politica_Publica\Planes_distritales\Plan%20Cuatrienal%20Infancia_enviado_%20SDIS_MAYO(original%20enviado%20por%20sdis)%20CON%20SEGUIMIENTO%20ENER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
      <sheetName val="PPIA"/>
      <sheetName val="Hoja3"/>
      <sheetName val="Hoja2"/>
      <sheetName val="Hoja1"/>
    </sheetNames>
    <sheetDataSet>
      <sheetData sheetId="0">
        <row r="3">
          <cell r="D3" t="str">
            <v>Eje_1_Niños_Niñas_y_Adolescentes_en_ciudadanía_Plena_Ciudad_familias_y_ambientes_seguros</v>
          </cell>
          <cell r="H3" t="str">
            <v>_01_Pilar_Igualdad_de_Calidad_de_Vida</v>
          </cell>
          <cell r="BE3" t="str">
            <v>_Sector_Gestión_Pública</v>
          </cell>
        </row>
        <row r="4">
          <cell r="D4" t="str">
            <v>Eje_2_Bogotá_construye_ciudad_con_los_Niños_Niñas_y_Adolescentes</v>
          </cell>
          <cell r="H4" t="str">
            <v>_02_Pilar_Democracia_Urbana</v>
          </cell>
          <cell r="BE4" t="str">
            <v>_Sector_Gobierno</v>
          </cell>
        </row>
        <row r="5">
          <cell r="D5" t="str">
            <v>Eje_3_Gobernanza_por_la_calidad_de_vida_de_la_infancia_y_la_adolescencia</v>
          </cell>
          <cell r="H5" t="str">
            <v>_03_Pilar_Construcción_de_Comunidad_y_Cultura_Ciudadana</v>
          </cell>
          <cell r="BE5" t="str">
            <v>_Sector_Hacienda</v>
          </cell>
        </row>
        <row r="6">
          <cell r="H6" t="str">
            <v>_06_Eje_transversal_sostenibilidad_ambiental_basada_en_eficiencia_energética</v>
          </cell>
          <cell r="BE6" t="str">
            <v>_Sector_Planeación</v>
          </cell>
        </row>
        <row r="7">
          <cell r="H7" t="str">
            <v>_07_Eje_transversal_Gobierno_Legítimo_fortalecimiento_local_y_eficiencia</v>
          </cell>
          <cell r="BE7" t="str">
            <v>_Sector_Desarrollo_Económico_Industria_y_Turismo</v>
          </cell>
        </row>
        <row r="8">
          <cell r="BE8" t="str">
            <v>_Sector_Educación</v>
          </cell>
        </row>
        <row r="9">
          <cell r="BE9" t="str">
            <v>_Sector_Salud</v>
          </cell>
        </row>
        <row r="10">
          <cell r="BE10" t="str">
            <v>_Sector_Integración_Social</v>
          </cell>
        </row>
        <row r="11">
          <cell r="BE11" t="str">
            <v>_Sector_Cultura_Recreación_y_Deporte</v>
          </cell>
        </row>
        <row r="12">
          <cell r="BE12" t="str">
            <v>_Sector_Ambiente</v>
          </cell>
        </row>
        <row r="13">
          <cell r="BE13" t="str">
            <v>_Sector_Movilidad</v>
          </cell>
        </row>
        <row r="14">
          <cell r="BE14" t="str">
            <v>_Sector_Hábitat</v>
          </cell>
        </row>
        <row r="15">
          <cell r="BE15" t="str">
            <v>_Sector_Mujer</v>
          </cell>
        </row>
        <row r="16">
          <cell r="BE16" t="str">
            <v>_Sector_Seguridad_Convivencia_y_Justicia</v>
          </cell>
        </row>
        <row r="17">
          <cell r="BE17" t="str">
            <v>_Sector_Gestión_Jurídica</v>
          </cell>
        </row>
      </sheetData>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Yohn Mauricio Guerrero Hernandez" id="{6D67ADC4-720B-47D5-890E-1297E42B8919}" userId="S::yguerreroh@sdis.gov.co::6376d1f3-940a-4261-bd0f-a08c268d444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2" dT="2020-02-28T17:17:00.34" personId="{6D67ADC4-720B-47D5-890E-1297E42B8919}" id="{A6F73524-5A5E-4655-A6CA-C63432F04B15}">
    <text>El ppto. programado acumulado de la meta 3  para las vigencias 2017 a 2020, es de  $729.063.342.976</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lfromero@movilidad.gov.co" TargetMode="External"/><Relationship Id="rId21" Type="http://schemas.openxmlformats.org/officeDocument/2006/relationships/hyperlink" Target="mailto:vgutierrez@sdis.gov.co" TargetMode="External"/><Relationship Id="rId34" Type="http://schemas.openxmlformats.org/officeDocument/2006/relationships/hyperlink" Target="mailto:atovar@ofb.gov.co" TargetMode="External"/><Relationship Id="rId42" Type="http://schemas.openxmlformats.org/officeDocument/2006/relationships/hyperlink" Target="mailto:sara.calderon@icbf.gov.co" TargetMode="External"/><Relationship Id="rId47" Type="http://schemas.openxmlformats.org/officeDocument/2006/relationships/hyperlink" Target="mailto:gmgrtacia@saludcapital.gov.co" TargetMode="External"/><Relationship Id="rId50" Type="http://schemas.openxmlformats.org/officeDocument/2006/relationships/hyperlink" Target="mailto:gmgrtacia@saludcapital.gov.co" TargetMode="External"/><Relationship Id="rId55" Type="http://schemas.openxmlformats.org/officeDocument/2006/relationships/hyperlink" Target="mailto:gmgrtacia@saludcapital.gov.co" TargetMode="External"/><Relationship Id="rId63" Type="http://schemas.openxmlformats.org/officeDocument/2006/relationships/hyperlink" Target="mailto:claudia_liliana_montealegre@wvi.org.co" TargetMode="External"/><Relationship Id="rId68" Type="http://schemas.openxmlformats.org/officeDocument/2006/relationships/printerSettings" Target="../printerSettings/printerSettings1.bin"/><Relationship Id="rId7" Type="http://schemas.openxmlformats.org/officeDocument/2006/relationships/hyperlink" Target="mailto:nleon@sdis.gov.co" TargetMode="External"/><Relationship Id="rId2" Type="http://schemas.openxmlformats.org/officeDocument/2006/relationships/hyperlink" Target="mailto:arodriguezt@sdis.gov.co" TargetMode="External"/><Relationship Id="rId16" Type="http://schemas.openxmlformats.org/officeDocument/2006/relationships/hyperlink" Target="mailto:lpinz%C3%B3n@sdis.gov.co" TargetMode="External"/><Relationship Id="rId29" Type="http://schemas.openxmlformats.org/officeDocument/2006/relationships/hyperlink" Target="mailto:luis.mejia@idartes.gov.co" TargetMode="External"/><Relationship Id="rId11" Type="http://schemas.openxmlformats.org/officeDocument/2006/relationships/hyperlink" Target="mailto:anamilena.rozovargas@gmail.com" TargetMode="External"/><Relationship Id="rId24" Type="http://schemas.openxmlformats.org/officeDocument/2006/relationships/hyperlink" Target="mailto:Alejandro.pelaez@scj.gov.co" TargetMode="External"/><Relationship Id="rId32" Type="http://schemas.openxmlformats.org/officeDocument/2006/relationships/hyperlink" Target="mailto:hernanp@idipron.gov.co" TargetMode="External"/><Relationship Id="rId37" Type="http://schemas.openxmlformats.org/officeDocument/2006/relationships/hyperlink" Target="mailto:sara.calderon@icbf.gov.co" TargetMode="External"/><Relationship Id="rId40" Type="http://schemas.openxmlformats.org/officeDocument/2006/relationships/hyperlink" Target="mailto:sara.calderon@icbf.gov.co" TargetMode="External"/><Relationship Id="rId45" Type="http://schemas.openxmlformats.org/officeDocument/2006/relationships/hyperlink" Target="mailto:vgutierrez@sdis.gov.co" TargetMode="External"/><Relationship Id="rId53" Type="http://schemas.openxmlformats.org/officeDocument/2006/relationships/hyperlink" Target="mailto:gmgrtacia@saludcapital.gov.co" TargetMode="External"/><Relationship Id="rId58" Type="http://schemas.openxmlformats.org/officeDocument/2006/relationships/hyperlink" Target="mailto:gmgrtacia@saludcapital.gov.co" TargetMode="External"/><Relationship Id="rId66" Type="http://schemas.openxmlformats.org/officeDocument/2006/relationships/hyperlink" Target="mailto:claudia_liliana_montealegre@wvi.org.co" TargetMode="External"/><Relationship Id="rId5" Type="http://schemas.openxmlformats.org/officeDocument/2006/relationships/hyperlink" Target="mailto:cmirta@sdis.gov.co" TargetMode="External"/><Relationship Id="rId61" Type="http://schemas.openxmlformats.org/officeDocument/2006/relationships/hyperlink" Target="mailto:lfromero@movilidad.gov.co" TargetMode="External"/><Relationship Id="rId19" Type="http://schemas.openxmlformats.org/officeDocument/2006/relationships/hyperlink" Target="mailto:gbojaca@sdis.gov.co" TargetMode="External"/><Relationship Id="rId14" Type="http://schemas.openxmlformats.org/officeDocument/2006/relationships/hyperlink" Target="mailto:jtibocha@sdis.gov.co" TargetMode="External"/><Relationship Id="rId22" Type="http://schemas.openxmlformats.org/officeDocument/2006/relationships/hyperlink" Target="mailto:maria.upegui@scj.gov.co" TargetMode="External"/><Relationship Id="rId27" Type="http://schemas.openxmlformats.org/officeDocument/2006/relationships/hyperlink" Target="mailto:l.quintanilla@idpc.gov.co" TargetMode="External"/><Relationship Id="rId30" Type="http://schemas.openxmlformats.org/officeDocument/2006/relationships/hyperlink" Target="mailto:luis.mejia@idartes.gov.co" TargetMode="External"/><Relationship Id="rId35" Type="http://schemas.openxmlformats.org/officeDocument/2006/relationships/hyperlink" Target="mailto:silvia.ortiz@ambientebogota.gov.co" TargetMode="External"/><Relationship Id="rId43" Type="http://schemas.openxmlformats.org/officeDocument/2006/relationships/hyperlink" Target="mailto:sara.calderon@icbf.gov.co" TargetMode="External"/><Relationship Id="rId48" Type="http://schemas.openxmlformats.org/officeDocument/2006/relationships/hyperlink" Target="mailto:gmgrtacia@saludcapital.gov.co" TargetMode="External"/><Relationship Id="rId56" Type="http://schemas.openxmlformats.org/officeDocument/2006/relationships/hyperlink" Target="mailto:gmgrtacia@saludcapital.gov.co" TargetMode="External"/><Relationship Id="rId64" Type="http://schemas.openxmlformats.org/officeDocument/2006/relationships/hyperlink" Target="mailto:gmgrtacia@saludcapital.gov.co" TargetMode="External"/><Relationship Id="rId8" Type="http://schemas.openxmlformats.org/officeDocument/2006/relationships/hyperlink" Target="mailto:aforeror/@sdis.gov.co" TargetMode="External"/><Relationship Id="rId51" Type="http://schemas.openxmlformats.org/officeDocument/2006/relationships/hyperlink" Target="mailto:gmgrtacia@saludcapital.gov.co" TargetMode="External"/><Relationship Id="rId3" Type="http://schemas.openxmlformats.org/officeDocument/2006/relationships/hyperlink" Target="mailto:ahurtado.creciendoenfamilia@gmail.com" TargetMode="External"/><Relationship Id="rId12" Type="http://schemas.openxmlformats.org/officeDocument/2006/relationships/hyperlink" Target="mailto:ANIAMPIRA@SDIS.GOV.CO" TargetMode="External"/><Relationship Id="rId17" Type="http://schemas.openxmlformats.org/officeDocument/2006/relationships/hyperlink" Target="mailto:ANIAMPIRA@SDIS.GOV.CO" TargetMode="External"/><Relationship Id="rId25" Type="http://schemas.openxmlformats.org/officeDocument/2006/relationships/hyperlink" Target="mailto:Alejandro.pelaez@scj.gov.co" TargetMode="External"/><Relationship Id="rId33" Type="http://schemas.openxmlformats.org/officeDocument/2006/relationships/hyperlink" Target="mailto:paola.medina@idt.gov.co" TargetMode="External"/><Relationship Id="rId38" Type="http://schemas.openxmlformats.org/officeDocument/2006/relationships/hyperlink" Target="mailto:sara.calderon@icbf.gov.co" TargetMode="External"/><Relationship Id="rId46" Type="http://schemas.openxmlformats.org/officeDocument/2006/relationships/hyperlink" Target="mailto:sara.calderon@icbf.gov.co" TargetMode="External"/><Relationship Id="rId59" Type="http://schemas.openxmlformats.org/officeDocument/2006/relationships/hyperlink" Target="mailto:gmgrtacia@saludcapital.gov.co" TargetMode="External"/><Relationship Id="rId67" Type="http://schemas.openxmlformats.org/officeDocument/2006/relationships/hyperlink" Target="mailto:pvelez@sdis.gov.co" TargetMode="External"/><Relationship Id="rId20" Type="http://schemas.openxmlformats.org/officeDocument/2006/relationships/hyperlink" Target="mailto:ahurtado.creciendoenfamilia@gmail.com" TargetMode="External"/><Relationship Id="rId41" Type="http://schemas.openxmlformats.org/officeDocument/2006/relationships/hyperlink" Target="mailto:sara.calderon@icbf.gov.co" TargetMode="External"/><Relationship Id="rId54" Type="http://schemas.openxmlformats.org/officeDocument/2006/relationships/hyperlink" Target="mailto:gmgrtacia@saludcapital.gov.co" TargetMode="External"/><Relationship Id="rId62" Type="http://schemas.openxmlformats.org/officeDocument/2006/relationships/hyperlink" Target="mailto:claudia_liliana_montealegre@wvi.org.co" TargetMode="External"/><Relationship Id="rId1" Type="http://schemas.openxmlformats.org/officeDocument/2006/relationships/hyperlink" Target="mailto:vgutierrez@sdis.gov.co" TargetMode="External"/><Relationship Id="rId6" Type="http://schemas.openxmlformats.org/officeDocument/2006/relationships/hyperlink" Target="mailto:cmirta@sdis.gov.co" TargetMode="External"/><Relationship Id="rId15" Type="http://schemas.openxmlformats.org/officeDocument/2006/relationships/hyperlink" Target="mailto:jtibocha@sdis.gov.co" TargetMode="External"/><Relationship Id="rId23" Type="http://schemas.openxmlformats.org/officeDocument/2006/relationships/hyperlink" Target="mailto:maria.upegui@scj.gov.co" TargetMode="External"/><Relationship Id="rId28" Type="http://schemas.openxmlformats.org/officeDocument/2006/relationships/hyperlink" Target="mailto:martha.rodriguez@idrd.gov.co" TargetMode="External"/><Relationship Id="rId36" Type="http://schemas.openxmlformats.org/officeDocument/2006/relationships/hyperlink" Target="mailto:maria.upegui@scj.gov.co" TargetMode="External"/><Relationship Id="rId49" Type="http://schemas.openxmlformats.org/officeDocument/2006/relationships/hyperlink" Target="mailto:gmgrtacia@saludcapital.gov.co" TargetMode="External"/><Relationship Id="rId57" Type="http://schemas.openxmlformats.org/officeDocument/2006/relationships/hyperlink" Target="mailto:gmgrtacia@saludcapital.gov.co" TargetMode="External"/><Relationship Id="rId10" Type="http://schemas.openxmlformats.org/officeDocument/2006/relationships/hyperlink" Target="mailto:aniampira@sdis.gov.co" TargetMode="External"/><Relationship Id="rId31" Type="http://schemas.openxmlformats.org/officeDocument/2006/relationships/hyperlink" Target="mailto:hernanp@idipron.gov.co" TargetMode="External"/><Relationship Id="rId44" Type="http://schemas.openxmlformats.org/officeDocument/2006/relationships/hyperlink" Target="mailto:hernanp@idipron.gov.co" TargetMode="External"/><Relationship Id="rId52" Type="http://schemas.openxmlformats.org/officeDocument/2006/relationships/hyperlink" Target="mailto:gmgrtacia@saludcapital.gov.co" TargetMode="External"/><Relationship Id="rId60" Type="http://schemas.openxmlformats.org/officeDocument/2006/relationships/hyperlink" Target="mailto:lfromero@movilidad.gov.co" TargetMode="External"/><Relationship Id="rId65" Type="http://schemas.openxmlformats.org/officeDocument/2006/relationships/hyperlink" Target="mailto:gmgrtacia@saludcapital.gov.co" TargetMode="External"/><Relationship Id="rId4" Type="http://schemas.openxmlformats.org/officeDocument/2006/relationships/hyperlink" Target="mailto:cmirta@sdis.gov.co" TargetMode="External"/><Relationship Id="rId9" Type="http://schemas.openxmlformats.org/officeDocument/2006/relationships/hyperlink" Target="mailto:eprieto@sdis.gov.co" TargetMode="External"/><Relationship Id="rId13" Type="http://schemas.openxmlformats.org/officeDocument/2006/relationships/hyperlink" Target="mailto:ANIAMPIRA@SDIS.GOV.CO" TargetMode="External"/><Relationship Id="rId18" Type="http://schemas.openxmlformats.org/officeDocument/2006/relationships/hyperlink" Target="mailto:ANIAMPIRA@SDIS.GOV.CO" TargetMode="External"/><Relationship Id="rId39" Type="http://schemas.openxmlformats.org/officeDocument/2006/relationships/hyperlink" Target="mailto:sara.calderon@icbf.gov.co"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402"/>
  <sheetViews>
    <sheetView tabSelected="1" zoomScale="90" zoomScaleNormal="90" zoomScalePageLayoutView="125" workbookViewId="0"/>
  </sheetViews>
  <sheetFormatPr baseColWidth="10" defaultColWidth="10.85546875" defaultRowHeight="15"/>
  <cols>
    <col min="1" max="1" width="12.140625" style="10" customWidth="1"/>
    <col min="2" max="2" width="18" style="10" customWidth="1"/>
    <col min="3" max="3" width="22.7109375" style="10" customWidth="1"/>
    <col min="4" max="4" width="26.140625" style="10" customWidth="1"/>
    <col min="5" max="5" width="32" style="10" customWidth="1"/>
    <col min="6" max="6" width="30.42578125" style="10" customWidth="1"/>
    <col min="7" max="7" width="11.42578125" style="10" customWidth="1"/>
    <col min="8" max="9" width="14.85546875" style="10" customWidth="1"/>
    <col min="10" max="11" width="26.28515625" style="187" customWidth="1"/>
    <col min="12" max="12" width="13.85546875" style="187" customWidth="1"/>
    <col min="13" max="13" width="15.140625" style="187" customWidth="1"/>
    <col min="14" max="14" width="22.85546875" style="10" customWidth="1"/>
    <col min="15" max="15" width="18.28515625" style="188" customWidth="1"/>
    <col min="16" max="16" width="39.85546875" style="10" customWidth="1"/>
    <col min="17" max="17" width="42" style="10" customWidth="1"/>
    <col min="18" max="18" width="15.7109375" style="188" customWidth="1"/>
    <col min="19" max="19" width="15.28515625" style="188" customWidth="1"/>
    <col min="20" max="21" width="15.7109375" style="188" customWidth="1"/>
    <col min="22" max="22" width="16.5703125" style="10" customWidth="1"/>
    <col min="23" max="23" width="16.5703125" style="189" customWidth="1"/>
    <col min="24" max="24" width="20.140625" style="194" customWidth="1"/>
    <col min="25" max="25" width="20.140625" style="10" customWidth="1"/>
    <col min="26" max="26" width="21.7109375" style="188" customWidth="1"/>
    <col min="27" max="27" width="26.7109375" style="189" customWidth="1"/>
    <col min="28" max="28" width="11.7109375" style="10" customWidth="1"/>
    <col min="29" max="29" width="12.28515625" style="10" customWidth="1"/>
    <col min="30" max="30" width="12" style="10" customWidth="1"/>
    <col min="31" max="31" width="10.85546875" style="10" customWidth="1"/>
    <col min="32" max="32" width="14.42578125" style="10" customWidth="1"/>
    <col min="33" max="33" width="14.42578125" style="189" customWidth="1"/>
    <col min="34" max="34" width="23.140625" style="10" customWidth="1"/>
    <col min="35" max="35" width="49.140625" style="190" customWidth="1"/>
    <col min="36" max="36" width="23.42578125" style="10" customWidth="1"/>
    <col min="37" max="37" width="22.42578125" style="10" customWidth="1"/>
    <col min="38" max="38" width="30.85546875" style="192" customWidth="1"/>
    <col min="39" max="39" width="142.140625" style="193" customWidth="1"/>
    <col min="40" max="40" width="124.28515625" style="190" bestFit="1" customWidth="1"/>
    <col min="41" max="16384" width="10.85546875" style="10"/>
  </cols>
  <sheetData>
    <row r="1" spans="1:253">
      <c r="A1" s="4"/>
      <c r="B1" s="101"/>
      <c r="C1" s="101"/>
      <c r="D1" s="101"/>
      <c r="E1" s="101"/>
      <c r="F1" s="101"/>
      <c r="G1" s="4"/>
      <c r="H1" s="4"/>
      <c r="I1" s="4"/>
      <c r="J1" s="160"/>
      <c r="K1" s="160"/>
      <c r="L1" s="160"/>
      <c r="M1" s="160"/>
      <c r="N1" s="203"/>
      <c r="O1" s="203"/>
      <c r="P1" s="203"/>
      <c r="Q1" s="203"/>
      <c r="R1" s="203"/>
      <c r="S1" s="203"/>
      <c r="T1" s="203"/>
      <c r="U1" s="203"/>
      <c r="V1" s="203"/>
      <c r="W1" s="203"/>
      <c r="X1" s="204"/>
      <c r="Y1" s="203"/>
      <c r="Z1" s="203"/>
      <c r="AA1" s="203"/>
      <c r="AB1" s="203"/>
      <c r="AC1" s="203"/>
      <c r="AD1" s="203"/>
      <c r="AE1" s="203"/>
      <c r="AF1" s="203"/>
      <c r="AG1" s="203"/>
      <c r="AH1" s="203"/>
      <c r="AI1" s="203"/>
      <c r="AJ1" s="203"/>
      <c r="AK1" s="203"/>
      <c r="AL1" s="203"/>
      <c r="AM1" s="203"/>
      <c r="AN1" s="203"/>
    </row>
    <row r="2" spans="1:253" ht="24.75" customHeight="1">
      <c r="A2" s="4"/>
      <c r="B2" s="24" t="s">
        <v>0</v>
      </c>
      <c r="C2" s="24"/>
      <c r="D2" s="205" t="s">
        <v>1</v>
      </c>
      <c r="E2" s="205"/>
      <c r="F2" s="205"/>
      <c r="G2" s="1"/>
      <c r="H2" s="1"/>
      <c r="I2" s="1"/>
      <c r="J2" s="7"/>
      <c r="K2" s="7"/>
      <c r="L2" s="7"/>
      <c r="M2" s="7"/>
      <c r="N2" s="203"/>
      <c r="O2" s="203"/>
      <c r="P2" s="203"/>
      <c r="Q2" s="203"/>
      <c r="R2" s="203"/>
      <c r="S2" s="203"/>
      <c r="T2" s="203"/>
      <c r="U2" s="203"/>
      <c r="V2" s="203"/>
      <c r="W2" s="203"/>
      <c r="X2" s="204"/>
      <c r="Y2" s="203"/>
      <c r="Z2" s="203"/>
      <c r="AA2" s="203"/>
      <c r="AB2" s="203"/>
      <c r="AC2" s="203"/>
      <c r="AD2" s="203"/>
      <c r="AE2" s="203"/>
      <c r="AF2" s="203"/>
      <c r="AG2" s="203"/>
      <c r="AH2" s="203"/>
      <c r="AI2" s="203"/>
      <c r="AJ2" s="203"/>
      <c r="AK2" s="203"/>
      <c r="AL2" s="203"/>
      <c r="AM2" s="203"/>
      <c r="AN2" s="203"/>
    </row>
    <row r="3" spans="1:253" ht="27" customHeight="1">
      <c r="A3" s="4"/>
      <c r="B3" s="24" t="s">
        <v>2</v>
      </c>
      <c r="C3" s="25"/>
      <c r="D3" s="206" t="s">
        <v>3</v>
      </c>
      <c r="E3" s="206"/>
      <c r="F3" s="206"/>
      <c r="G3" s="2"/>
      <c r="H3" s="2"/>
      <c r="I3" s="2"/>
      <c r="J3" s="8"/>
      <c r="K3" s="8"/>
      <c r="L3" s="8"/>
      <c r="M3" s="8"/>
      <c r="N3" s="203"/>
      <c r="O3" s="203"/>
      <c r="P3" s="203"/>
      <c r="Q3" s="203"/>
      <c r="R3" s="203"/>
      <c r="S3" s="203"/>
      <c r="T3" s="203"/>
      <c r="U3" s="203"/>
      <c r="V3" s="203"/>
      <c r="W3" s="203"/>
      <c r="X3" s="204"/>
      <c r="Y3" s="203"/>
      <c r="Z3" s="203"/>
      <c r="AA3" s="203"/>
      <c r="AB3" s="203"/>
      <c r="AC3" s="203"/>
      <c r="AD3" s="203"/>
      <c r="AE3" s="203"/>
      <c r="AF3" s="203"/>
      <c r="AG3" s="203"/>
      <c r="AH3" s="203"/>
      <c r="AI3" s="203"/>
      <c r="AJ3" s="203"/>
      <c r="AK3" s="203"/>
      <c r="AL3" s="203"/>
      <c r="AM3" s="203"/>
      <c r="AN3" s="203"/>
    </row>
    <row r="4" spans="1:253" ht="21.75" customHeight="1">
      <c r="A4" s="4"/>
      <c r="B4" s="24" t="s">
        <v>4</v>
      </c>
      <c r="C4" s="25"/>
      <c r="D4" s="206" t="s">
        <v>5</v>
      </c>
      <c r="E4" s="206"/>
      <c r="F4" s="206"/>
      <c r="G4" s="2"/>
      <c r="H4" s="2"/>
      <c r="I4" s="2"/>
      <c r="J4" s="8"/>
      <c r="K4" s="8"/>
      <c r="L4" s="8"/>
      <c r="M4" s="8"/>
      <c r="N4" s="203"/>
      <c r="O4" s="203"/>
      <c r="P4" s="203"/>
      <c r="Q4" s="203"/>
      <c r="R4" s="203"/>
      <c r="S4" s="203"/>
      <c r="T4" s="203"/>
      <c r="U4" s="203"/>
      <c r="V4" s="203"/>
      <c r="W4" s="203"/>
      <c r="X4" s="204"/>
      <c r="Y4" s="203"/>
      <c r="Z4" s="203"/>
      <c r="AA4" s="203"/>
      <c r="AB4" s="203"/>
      <c r="AC4" s="203"/>
      <c r="AD4" s="203"/>
      <c r="AE4" s="203"/>
      <c r="AF4" s="203"/>
      <c r="AG4" s="203"/>
      <c r="AH4" s="203"/>
      <c r="AI4" s="203"/>
      <c r="AJ4" s="203"/>
      <c r="AK4" s="203"/>
      <c r="AL4" s="203"/>
      <c r="AM4" s="203"/>
      <c r="AN4" s="203"/>
    </row>
    <row r="5" spans="1:253" ht="27" customHeight="1">
      <c r="A5" s="4"/>
      <c r="B5" s="207" t="s">
        <v>6</v>
      </c>
      <c r="C5" s="207"/>
      <c r="D5" s="26">
        <v>43916</v>
      </c>
      <c r="E5" s="27" t="s">
        <v>7</v>
      </c>
      <c r="F5" s="159">
        <v>2019</v>
      </c>
      <c r="G5" s="3"/>
      <c r="H5" s="3"/>
      <c r="I5" s="3"/>
      <c r="J5" s="9"/>
      <c r="K5" s="9"/>
      <c r="L5" s="9"/>
      <c r="M5" s="9"/>
      <c r="N5" s="203"/>
      <c r="O5" s="203"/>
      <c r="P5" s="203"/>
      <c r="Q5" s="203"/>
      <c r="R5" s="203"/>
      <c r="S5" s="203"/>
      <c r="T5" s="203"/>
      <c r="U5" s="203"/>
      <c r="V5" s="203"/>
      <c r="W5" s="203"/>
      <c r="X5" s="204"/>
      <c r="Y5" s="203"/>
      <c r="Z5" s="203"/>
      <c r="AA5" s="203"/>
      <c r="AB5" s="203"/>
      <c r="AC5" s="203"/>
      <c r="AD5" s="203"/>
      <c r="AE5" s="203"/>
      <c r="AF5" s="203"/>
      <c r="AG5" s="203"/>
      <c r="AH5" s="203"/>
      <c r="AI5" s="203"/>
      <c r="AJ5" s="203"/>
      <c r="AK5" s="203"/>
      <c r="AL5" s="203"/>
      <c r="AM5" s="203"/>
      <c r="AN5" s="203"/>
    </row>
    <row r="6" spans="1:253">
      <c r="A6" s="4"/>
      <c r="B6" s="161"/>
      <c r="C6" s="161"/>
      <c r="D6" s="161"/>
      <c r="E6" s="161"/>
      <c r="F6" s="161"/>
      <c r="G6" s="4"/>
      <c r="H6" s="4"/>
      <c r="I6" s="4"/>
      <c r="J6" s="160"/>
      <c r="K6" s="160"/>
      <c r="L6" s="160"/>
      <c r="M6" s="160"/>
      <c r="N6" s="203"/>
      <c r="O6" s="203"/>
      <c r="P6" s="203"/>
      <c r="Q6" s="203"/>
      <c r="R6" s="203"/>
      <c r="S6" s="203"/>
      <c r="T6" s="203"/>
      <c r="U6" s="203"/>
      <c r="V6" s="203"/>
      <c r="W6" s="203"/>
      <c r="X6" s="204"/>
      <c r="Y6" s="203"/>
      <c r="Z6" s="203"/>
      <c r="AA6" s="203"/>
      <c r="AB6" s="203"/>
      <c r="AC6" s="203"/>
      <c r="AD6" s="203"/>
      <c r="AE6" s="203"/>
      <c r="AF6" s="203"/>
      <c r="AG6" s="203"/>
      <c r="AH6" s="203"/>
      <c r="AI6" s="203"/>
      <c r="AJ6" s="203"/>
      <c r="AK6" s="203"/>
      <c r="AL6" s="203"/>
      <c r="AM6" s="203"/>
      <c r="AN6" s="203"/>
    </row>
    <row r="7" spans="1:253">
      <c r="A7" s="4"/>
      <c r="B7" s="198" t="s">
        <v>8</v>
      </c>
      <c r="C7" s="198"/>
      <c r="D7" s="198"/>
      <c r="E7" s="198"/>
      <c r="F7" s="198"/>
      <c r="G7" s="198"/>
      <c r="H7" s="198"/>
      <c r="I7" s="198"/>
      <c r="J7" s="199"/>
      <c r="K7" s="199"/>
      <c r="L7" s="199"/>
      <c r="M7" s="199"/>
      <c r="N7" s="198"/>
      <c r="O7" s="198"/>
      <c r="P7" s="198"/>
      <c r="Q7" s="198"/>
      <c r="R7" s="198"/>
      <c r="S7" s="198"/>
      <c r="T7" s="198"/>
      <c r="U7" s="198"/>
      <c r="V7" s="198"/>
      <c r="W7" s="198"/>
      <c r="X7" s="200"/>
      <c r="Y7" s="198"/>
      <c r="Z7" s="198"/>
      <c r="AA7" s="198"/>
      <c r="AB7" s="198"/>
      <c r="AC7" s="198"/>
      <c r="AD7" s="201" t="s">
        <v>9</v>
      </c>
      <c r="AE7" s="201"/>
      <c r="AF7" s="201"/>
      <c r="AG7" s="202" t="s">
        <v>10</v>
      </c>
      <c r="AH7" s="202"/>
      <c r="AI7" s="202"/>
      <c r="AJ7" s="202"/>
      <c r="AK7" s="202"/>
      <c r="AL7" s="202"/>
      <c r="AM7" s="202"/>
      <c r="AN7" s="5"/>
    </row>
    <row r="8" spans="1:253">
      <c r="A8" s="4"/>
      <c r="B8" s="198"/>
      <c r="C8" s="198"/>
      <c r="D8" s="198"/>
      <c r="E8" s="198"/>
      <c r="F8" s="198"/>
      <c r="G8" s="198"/>
      <c r="H8" s="198"/>
      <c r="I8" s="198"/>
      <c r="J8" s="199"/>
      <c r="K8" s="199"/>
      <c r="L8" s="199"/>
      <c r="M8" s="199"/>
      <c r="N8" s="198"/>
      <c r="O8" s="198"/>
      <c r="P8" s="198"/>
      <c r="Q8" s="198"/>
      <c r="R8" s="198"/>
      <c r="S8" s="198"/>
      <c r="T8" s="198"/>
      <c r="U8" s="198"/>
      <c r="V8" s="198"/>
      <c r="W8" s="198"/>
      <c r="X8" s="200"/>
      <c r="Y8" s="198"/>
      <c r="Z8" s="198"/>
      <c r="AA8" s="198"/>
      <c r="AB8" s="198"/>
      <c r="AC8" s="198"/>
      <c r="AD8" s="201"/>
      <c r="AE8" s="201"/>
      <c r="AF8" s="201"/>
      <c r="AG8" s="202"/>
      <c r="AH8" s="202"/>
      <c r="AI8" s="202"/>
      <c r="AJ8" s="202"/>
      <c r="AK8" s="202"/>
      <c r="AL8" s="202"/>
      <c r="AM8" s="202"/>
      <c r="AN8" s="6"/>
    </row>
    <row r="9" spans="1:253" ht="27" customHeight="1">
      <c r="A9" s="4"/>
      <c r="B9" s="162" t="s">
        <v>11</v>
      </c>
      <c r="C9" s="162"/>
      <c r="D9" s="162"/>
      <c r="E9" s="163"/>
      <c r="F9" s="163"/>
      <c r="G9" s="163"/>
      <c r="H9" s="163"/>
      <c r="I9" s="163"/>
      <c r="J9" s="164"/>
      <c r="K9" s="164"/>
      <c r="L9" s="164"/>
      <c r="M9" s="164"/>
      <c r="N9" s="195" t="s">
        <v>12</v>
      </c>
      <c r="O9" s="195"/>
      <c r="P9" s="195" t="s">
        <v>13</v>
      </c>
      <c r="Q9" s="195"/>
      <c r="R9" s="195"/>
      <c r="S9" s="195"/>
      <c r="T9" s="195"/>
      <c r="U9" s="195"/>
      <c r="V9" s="195"/>
      <c r="W9" s="195"/>
      <c r="X9" s="196"/>
      <c r="Y9" s="195"/>
      <c r="Z9" s="195"/>
      <c r="AA9" s="195"/>
      <c r="AB9" s="195"/>
      <c r="AC9" s="195"/>
      <c r="AD9" s="197"/>
      <c r="AE9" s="197"/>
      <c r="AF9" s="197"/>
      <c r="AG9" s="197" t="s">
        <v>14</v>
      </c>
      <c r="AH9" s="197"/>
      <c r="AI9" s="197"/>
      <c r="AJ9" s="197"/>
      <c r="AK9" s="197"/>
      <c r="AL9" s="197"/>
      <c r="AM9" s="197"/>
      <c r="AN9" s="144"/>
    </row>
    <row r="10" spans="1:253" s="166" customFormat="1" ht="92.25" customHeight="1">
      <c r="A10" s="31" t="s">
        <v>15</v>
      </c>
      <c r="B10" s="31" t="s">
        <v>16</v>
      </c>
      <c r="C10" s="31" t="s">
        <v>17</v>
      </c>
      <c r="D10" s="31" t="s">
        <v>18</v>
      </c>
      <c r="E10" s="31" t="s">
        <v>19</v>
      </c>
      <c r="F10" s="31" t="s">
        <v>20</v>
      </c>
      <c r="G10" s="31" t="s">
        <v>21</v>
      </c>
      <c r="H10" s="31" t="s">
        <v>22</v>
      </c>
      <c r="I10" s="31" t="s">
        <v>23</v>
      </c>
      <c r="J10" s="165" t="s">
        <v>24</v>
      </c>
      <c r="K10" s="31" t="s">
        <v>25</v>
      </c>
      <c r="L10" s="31" t="s">
        <v>26</v>
      </c>
      <c r="M10" s="31" t="s">
        <v>27</v>
      </c>
      <c r="N10" s="31" t="s">
        <v>28</v>
      </c>
      <c r="O10" s="31" t="s">
        <v>29</v>
      </c>
      <c r="P10" s="31" t="s">
        <v>30</v>
      </c>
      <c r="Q10" s="31" t="s">
        <v>31</v>
      </c>
      <c r="R10" s="28" t="s">
        <v>32</v>
      </c>
      <c r="S10" s="28" t="s">
        <v>33</v>
      </c>
      <c r="T10" s="28" t="s">
        <v>34</v>
      </c>
      <c r="U10" s="28" t="s">
        <v>35</v>
      </c>
      <c r="V10" s="28" t="s">
        <v>36</v>
      </c>
      <c r="W10" s="29" t="s">
        <v>37</v>
      </c>
      <c r="X10" s="29" t="s">
        <v>38</v>
      </c>
      <c r="Y10" s="28" t="s">
        <v>39</v>
      </c>
      <c r="Z10" s="28" t="s">
        <v>40</v>
      </c>
      <c r="AA10" s="28" t="s">
        <v>41</v>
      </c>
      <c r="AB10" s="28" t="s">
        <v>42</v>
      </c>
      <c r="AC10" s="28" t="s">
        <v>43</v>
      </c>
      <c r="AD10" s="30" t="s">
        <v>44</v>
      </c>
      <c r="AE10" s="30" t="s">
        <v>45</v>
      </c>
      <c r="AF10" s="30" t="s">
        <v>46</v>
      </c>
      <c r="AG10" s="30" t="s">
        <v>47</v>
      </c>
      <c r="AH10" s="31" t="s">
        <v>48</v>
      </c>
      <c r="AI10" s="31" t="s">
        <v>49</v>
      </c>
      <c r="AJ10" s="31" t="s">
        <v>50</v>
      </c>
      <c r="AK10" s="32" t="s">
        <v>51</v>
      </c>
      <c r="AL10" s="145" t="s">
        <v>52</v>
      </c>
      <c r="AM10" s="31" t="s">
        <v>53</v>
      </c>
      <c r="AN10" s="31" t="s">
        <v>54</v>
      </c>
    </row>
    <row r="11" spans="1:253" ht="165">
      <c r="A11" s="156" t="s">
        <v>55</v>
      </c>
      <c r="B11" s="20" t="s">
        <v>56</v>
      </c>
      <c r="C11" s="20" t="s">
        <v>57</v>
      </c>
      <c r="D11" s="20" t="s">
        <v>58</v>
      </c>
      <c r="E11" s="20" t="s">
        <v>59</v>
      </c>
      <c r="F11" s="20" t="s">
        <v>60</v>
      </c>
      <c r="G11" s="33">
        <f>1/93</f>
        <v>1.0752688172043012E-2</v>
      </c>
      <c r="H11" s="20" t="s">
        <v>61</v>
      </c>
      <c r="I11" s="20" t="s">
        <v>62</v>
      </c>
      <c r="J11" s="20" t="s">
        <v>63</v>
      </c>
      <c r="K11" s="34" t="s">
        <v>64</v>
      </c>
      <c r="L11" s="34" t="s">
        <v>65</v>
      </c>
      <c r="M11" s="35" t="s">
        <v>66</v>
      </c>
      <c r="N11" s="36">
        <v>42736</v>
      </c>
      <c r="O11" s="36">
        <v>44012</v>
      </c>
      <c r="P11" s="37" t="s">
        <v>67</v>
      </c>
      <c r="Q11" s="20" t="s">
        <v>68</v>
      </c>
      <c r="R11" s="38">
        <v>0.59</v>
      </c>
      <c r="S11" s="38">
        <v>0.68</v>
      </c>
      <c r="T11" s="38">
        <v>0.77</v>
      </c>
      <c r="U11" s="38">
        <v>0.84</v>
      </c>
      <c r="V11" s="39">
        <v>0.5897</v>
      </c>
      <c r="W11" s="40">
        <f>+R11*100/59</f>
        <v>1</v>
      </c>
      <c r="X11" s="41">
        <v>0.873</v>
      </c>
      <c r="Y11" s="20">
        <f>+X11*100/S11</f>
        <v>128.38235294117646</v>
      </c>
      <c r="Z11" s="41">
        <v>0.86209999999999998</v>
      </c>
      <c r="AA11" s="20">
        <f>+Z11*100/T11</f>
        <v>111.96103896103895</v>
      </c>
      <c r="AB11" s="20"/>
      <c r="AC11" s="20"/>
      <c r="AD11" s="20" t="s">
        <v>69</v>
      </c>
      <c r="AE11" s="20" t="s">
        <v>70</v>
      </c>
      <c r="AF11" s="20" t="s">
        <v>71</v>
      </c>
      <c r="AG11" s="20">
        <v>1186</v>
      </c>
      <c r="AH11" s="20" t="s">
        <v>72</v>
      </c>
      <c r="AI11" s="43" t="s">
        <v>73</v>
      </c>
      <c r="AJ11" s="167">
        <v>485958428</v>
      </c>
      <c r="AK11" s="168">
        <v>100</v>
      </c>
      <c r="AL11" s="167">
        <v>485958428</v>
      </c>
      <c r="AM11" s="169" t="s">
        <v>74</v>
      </c>
      <c r="AN11" s="170" t="s">
        <v>884</v>
      </c>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row>
    <row r="12" spans="1:253" ht="390">
      <c r="A12" s="156" t="s">
        <v>75</v>
      </c>
      <c r="B12" s="20" t="s">
        <v>56</v>
      </c>
      <c r="C12" s="20" t="s">
        <v>76</v>
      </c>
      <c r="D12" s="20" t="s">
        <v>58</v>
      </c>
      <c r="E12" s="20" t="s">
        <v>59</v>
      </c>
      <c r="F12" s="20" t="s">
        <v>77</v>
      </c>
      <c r="G12" s="33">
        <f t="shared" ref="G12:G23" si="0">1/93</f>
        <v>1.0752688172043012E-2</v>
      </c>
      <c r="H12" s="20" t="s">
        <v>61</v>
      </c>
      <c r="I12" s="20" t="s">
        <v>62</v>
      </c>
      <c r="J12" s="20" t="s">
        <v>63</v>
      </c>
      <c r="K12" s="34" t="s">
        <v>64</v>
      </c>
      <c r="L12" s="34" t="s">
        <v>65</v>
      </c>
      <c r="M12" s="35" t="s">
        <v>66</v>
      </c>
      <c r="N12" s="36">
        <v>42736</v>
      </c>
      <c r="O12" s="36">
        <v>44012</v>
      </c>
      <c r="P12" s="37" t="s">
        <v>78</v>
      </c>
      <c r="Q12" s="20" t="s">
        <v>79</v>
      </c>
      <c r="R12" s="44">
        <v>0.4</v>
      </c>
      <c r="S12" s="44">
        <v>0.6</v>
      </c>
      <c r="T12" s="44">
        <v>0.85</v>
      </c>
      <c r="U12" s="44">
        <v>1</v>
      </c>
      <c r="V12" s="38" t="s">
        <v>80</v>
      </c>
      <c r="W12" s="40">
        <f>+R12*100/59</f>
        <v>0.67796610169491522</v>
      </c>
      <c r="X12" s="40" t="s">
        <v>81</v>
      </c>
      <c r="Y12" s="20">
        <f>+X12*100/S12</f>
        <v>57.000000000000007</v>
      </c>
      <c r="Z12" s="41">
        <v>0.439</v>
      </c>
      <c r="AA12" s="20">
        <f>+Z12*100/T12</f>
        <v>51.647058823529413</v>
      </c>
      <c r="AB12" s="20"/>
      <c r="AC12" s="20"/>
      <c r="AD12" s="20" t="s">
        <v>69</v>
      </c>
      <c r="AE12" s="20" t="s">
        <v>70</v>
      </c>
      <c r="AF12" s="20" t="s">
        <v>71</v>
      </c>
      <c r="AG12" s="20">
        <v>1186</v>
      </c>
      <c r="AH12" s="43" t="s">
        <v>72</v>
      </c>
      <c r="AI12" s="45" t="s">
        <v>82</v>
      </c>
      <c r="AJ12" s="167">
        <v>1681770565</v>
      </c>
      <c r="AK12" s="168">
        <v>100</v>
      </c>
      <c r="AL12" s="167">
        <v>1681770565</v>
      </c>
      <c r="AM12" s="169" t="s">
        <v>83</v>
      </c>
      <c r="AN12" s="170" t="s">
        <v>885</v>
      </c>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row>
    <row r="13" spans="1:253" ht="379.5" customHeight="1">
      <c r="A13" s="156" t="s">
        <v>84</v>
      </c>
      <c r="B13" s="20" t="s">
        <v>56</v>
      </c>
      <c r="C13" s="20" t="s">
        <v>85</v>
      </c>
      <c r="D13" s="20" t="s">
        <v>58</v>
      </c>
      <c r="E13" s="20" t="s">
        <v>59</v>
      </c>
      <c r="F13" s="37" t="s">
        <v>86</v>
      </c>
      <c r="G13" s="33">
        <f t="shared" si="0"/>
        <v>1.0752688172043012E-2</v>
      </c>
      <c r="H13" s="20" t="s">
        <v>61</v>
      </c>
      <c r="I13" s="20" t="s">
        <v>62</v>
      </c>
      <c r="J13" s="20" t="s">
        <v>63</v>
      </c>
      <c r="K13" s="34" t="s">
        <v>64</v>
      </c>
      <c r="L13" s="34" t="s">
        <v>65</v>
      </c>
      <c r="M13" s="35" t="s">
        <v>66</v>
      </c>
      <c r="N13" s="36">
        <v>42736</v>
      </c>
      <c r="O13" s="36">
        <v>44012</v>
      </c>
      <c r="P13" s="37" t="s">
        <v>87</v>
      </c>
      <c r="Q13" s="20" t="s">
        <v>88</v>
      </c>
      <c r="R13" s="46">
        <v>0.6</v>
      </c>
      <c r="S13" s="47">
        <v>0.7</v>
      </c>
      <c r="T13" s="44">
        <v>0.9</v>
      </c>
      <c r="U13" s="44">
        <v>1</v>
      </c>
      <c r="V13" s="38">
        <v>0.36</v>
      </c>
      <c r="W13" s="40">
        <f>V13/R13</f>
        <v>0.6</v>
      </c>
      <c r="X13" s="41">
        <v>0.26900000000000002</v>
      </c>
      <c r="Y13" s="20">
        <f>+X13*100/S13</f>
        <v>38.428571428571431</v>
      </c>
      <c r="Z13" s="157" t="s">
        <v>871</v>
      </c>
      <c r="AA13" s="20" t="s">
        <v>882</v>
      </c>
      <c r="AB13" s="20"/>
      <c r="AC13" s="20"/>
      <c r="AD13" s="20" t="s">
        <v>69</v>
      </c>
      <c r="AE13" s="20" t="s">
        <v>70</v>
      </c>
      <c r="AF13" s="20" t="s">
        <v>71</v>
      </c>
      <c r="AG13" s="20">
        <v>1186</v>
      </c>
      <c r="AH13" s="20" t="s">
        <v>72</v>
      </c>
      <c r="AI13" s="43" t="s">
        <v>89</v>
      </c>
      <c r="AJ13" s="167">
        <v>3720613180</v>
      </c>
      <c r="AK13" s="168">
        <v>100</v>
      </c>
      <c r="AL13" s="167">
        <v>3720613180</v>
      </c>
      <c r="AM13" s="169" t="s">
        <v>90</v>
      </c>
      <c r="AN13" s="170" t="s">
        <v>886</v>
      </c>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row>
    <row r="14" spans="1:253" ht="180" customHeight="1">
      <c r="A14" s="156" t="s">
        <v>91</v>
      </c>
      <c r="B14" s="20" t="s">
        <v>56</v>
      </c>
      <c r="C14" s="20" t="s">
        <v>85</v>
      </c>
      <c r="D14" s="20" t="s">
        <v>58</v>
      </c>
      <c r="E14" s="20" t="s">
        <v>59</v>
      </c>
      <c r="F14" s="37" t="s">
        <v>92</v>
      </c>
      <c r="G14" s="33">
        <f t="shared" si="0"/>
        <v>1.0752688172043012E-2</v>
      </c>
      <c r="H14" s="20" t="s">
        <v>61</v>
      </c>
      <c r="I14" s="20" t="s">
        <v>62</v>
      </c>
      <c r="J14" s="20" t="s">
        <v>63</v>
      </c>
      <c r="K14" s="34" t="s">
        <v>64</v>
      </c>
      <c r="L14" s="34" t="s">
        <v>65</v>
      </c>
      <c r="M14" s="35" t="s">
        <v>66</v>
      </c>
      <c r="N14" s="36">
        <v>42736</v>
      </c>
      <c r="O14" s="36">
        <v>44012</v>
      </c>
      <c r="P14" s="37" t="s">
        <v>93</v>
      </c>
      <c r="Q14" s="20" t="s">
        <v>94</v>
      </c>
      <c r="R14" s="46">
        <v>0.4</v>
      </c>
      <c r="S14" s="38">
        <v>0.6</v>
      </c>
      <c r="T14" s="44">
        <v>0.8</v>
      </c>
      <c r="U14" s="46">
        <v>1</v>
      </c>
      <c r="V14" s="38">
        <v>0.35</v>
      </c>
      <c r="W14" s="40">
        <f>V14/R14</f>
        <v>0.87499999999999989</v>
      </c>
      <c r="X14" s="40">
        <v>1</v>
      </c>
      <c r="Y14" s="20">
        <f t="shared" ref="Y14:Y25" si="1">+X14*100/S14</f>
        <v>166.66666666666669</v>
      </c>
      <c r="Z14" s="171">
        <v>1</v>
      </c>
      <c r="AA14" s="20">
        <f t="shared" ref="AA14:AA74" si="2">+Z14*100/T14</f>
        <v>125</v>
      </c>
      <c r="AB14" s="20"/>
      <c r="AC14" s="20"/>
      <c r="AD14" s="20" t="s">
        <v>69</v>
      </c>
      <c r="AE14" s="20" t="s">
        <v>70</v>
      </c>
      <c r="AF14" s="20" t="s">
        <v>71</v>
      </c>
      <c r="AG14" s="20">
        <v>1186</v>
      </c>
      <c r="AH14" s="20" t="s">
        <v>72</v>
      </c>
      <c r="AI14" s="43" t="s">
        <v>95</v>
      </c>
      <c r="AJ14" s="167">
        <v>4690197837</v>
      </c>
      <c r="AK14" s="168">
        <v>100</v>
      </c>
      <c r="AL14" s="167">
        <v>4690197837</v>
      </c>
      <c r="AM14" s="169" t="s">
        <v>96</v>
      </c>
      <c r="AN14" s="170" t="s">
        <v>97</v>
      </c>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row>
    <row r="15" spans="1:253" ht="307.5" customHeight="1">
      <c r="A15" s="156" t="s">
        <v>98</v>
      </c>
      <c r="B15" s="20" t="s">
        <v>56</v>
      </c>
      <c r="C15" s="20" t="s">
        <v>85</v>
      </c>
      <c r="D15" s="20" t="s">
        <v>58</v>
      </c>
      <c r="E15" s="20" t="s">
        <v>59</v>
      </c>
      <c r="F15" s="37" t="s">
        <v>99</v>
      </c>
      <c r="G15" s="33">
        <f t="shared" si="0"/>
        <v>1.0752688172043012E-2</v>
      </c>
      <c r="H15" s="20" t="s">
        <v>61</v>
      </c>
      <c r="I15" s="20" t="s">
        <v>62</v>
      </c>
      <c r="J15" s="20" t="s">
        <v>63</v>
      </c>
      <c r="K15" s="34" t="s">
        <v>64</v>
      </c>
      <c r="L15" s="34" t="s">
        <v>65</v>
      </c>
      <c r="M15" s="35" t="s">
        <v>66</v>
      </c>
      <c r="N15" s="36">
        <v>42736</v>
      </c>
      <c r="O15" s="36">
        <v>44012</v>
      </c>
      <c r="P15" s="37" t="s">
        <v>100</v>
      </c>
      <c r="Q15" s="20" t="s">
        <v>101</v>
      </c>
      <c r="R15" s="38">
        <v>0.4</v>
      </c>
      <c r="S15" s="38">
        <v>0.6</v>
      </c>
      <c r="T15" s="38">
        <v>0.8</v>
      </c>
      <c r="U15" s="38">
        <v>1</v>
      </c>
      <c r="V15" s="22">
        <v>0.38</v>
      </c>
      <c r="W15" s="40">
        <f>V15/R15</f>
        <v>0.95</v>
      </c>
      <c r="X15" s="42">
        <v>0.97099999999999997</v>
      </c>
      <c r="Y15" s="20">
        <f t="shared" si="1"/>
        <v>161.83333333333334</v>
      </c>
      <c r="Z15" s="142" t="s">
        <v>102</v>
      </c>
      <c r="AA15" s="22">
        <v>0.98</v>
      </c>
      <c r="AB15" s="20"/>
      <c r="AC15" s="20"/>
      <c r="AD15" s="20" t="s">
        <v>69</v>
      </c>
      <c r="AE15" s="20" t="s">
        <v>70</v>
      </c>
      <c r="AF15" s="20" t="s">
        <v>71</v>
      </c>
      <c r="AG15" s="20">
        <v>1186</v>
      </c>
      <c r="AH15" s="20" t="s">
        <v>72</v>
      </c>
      <c r="AI15" s="43" t="s">
        <v>103</v>
      </c>
      <c r="AJ15" s="167">
        <v>959548540</v>
      </c>
      <c r="AK15" s="168">
        <v>100</v>
      </c>
      <c r="AL15" s="167">
        <v>959548540</v>
      </c>
      <c r="AM15" s="169" t="s">
        <v>104</v>
      </c>
      <c r="AN15" s="170" t="s">
        <v>97</v>
      </c>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row>
    <row r="16" spans="1:253" ht="255">
      <c r="A16" s="156" t="s">
        <v>105</v>
      </c>
      <c r="B16" s="20" t="s">
        <v>56</v>
      </c>
      <c r="C16" s="20" t="s">
        <v>106</v>
      </c>
      <c r="D16" s="20" t="s">
        <v>58</v>
      </c>
      <c r="E16" s="20" t="s">
        <v>59</v>
      </c>
      <c r="F16" s="37" t="s">
        <v>107</v>
      </c>
      <c r="G16" s="33">
        <f t="shared" si="0"/>
        <v>1.0752688172043012E-2</v>
      </c>
      <c r="H16" s="20" t="s">
        <v>61</v>
      </c>
      <c r="I16" s="20" t="s">
        <v>62</v>
      </c>
      <c r="J16" s="20" t="s">
        <v>63</v>
      </c>
      <c r="K16" s="34" t="s">
        <v>64</v>
      </c>
      <c r="L16" s="34" t="s">
        <v>65</v>
      </c>
      <c r="M16" s="35" t="s">
        <v>66</v>
      </c>
      <c r="N16" s="36">
        <v>42736</v>
      </c>
      <c r="O16" s="36">
        <v>44012</v>
      </c>
      <c r="P16" s="37" t="s">
        <v>108</v>
      </c>
      <c r="Q16" s="37" t="s">
        <v>109</v>
      </c>
      <c r="R16" s="46">
        <v>0.4</v>
      </c>
      <c r="S16" s="38">
        <v>0.6</v>
      </c>
      <c r="T16" s="44">
        <v>0.8</v>
      </c>
      <c r="U16" s="46">
        <v>1</v>
      </c>
      <c r="V16" s="38">
        <v>0.38</v>
      </c>
      <c r="W16" s="40">
        <f t="shared" ref="W16:W23" si="3">V16/R16</f>
        <v>0.95</v>
      </c>
      <c r="X16" s="49">
        <v>0.3</v>
      </c>
      <c r="Y16" s="20">
        <f t="shared" si="1"/>
        <v>50</v>
      </c>
      <c r="Z16" s="142">
        <v>0.42499999999999999</v>
      </c>
      <c r="AA16" s="20">
        <f t="shared" si="2"/>
        <v>53.125</v>
      </c>
      <c r="AB16" s="20"/>
      <c r="AC16" s="20"/>
      <c r="AD16" s="20" t="s">
        <v>69</v>
      </c>
      <c r="AE16" s="20" t="s">
        <v>70</v>
      </c>
      <c r="AF16" s="20" t="s">
        <v>71</v>
      </c>
      <c r="AG16" s="20">
        <v>1186</v>
      </c>
      <c r="AH16" s="20" t="s">
        <v>72</v>
      </c>
      <c r="AI16" s="43" t="s">
        <v>110</v>
      </c>
      <c r="AJ16" s="167">
        <v>2057466783</v>
      </c>
      <c r="AK16" s="168">
        <v>99.999145065176975</v>
      </c>
      <c r="AL16" s="167">
        <v>2057466783</v>
      </c>
      <c r="AM16" s="169" t="s">
        <v>111</v>
      </c>
      <c r="AN16" s="170" t="s">
        <v>887</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row>
    <row r="17" spans="1:253" ht="409.6" customHeight="1">
      <c r="A17" s="156" t="s">
        <v>112</v>
      </c>
      <c r="B17" s="20" t="s">
        <v>56</v>
      </c>
      <c r="C17" s="20" t="s">
        <v>106</v>
      </c>
      <c r="D17" s="20" t="s">
        <v>58</v>
      </c>
      <c r="E17" s="20" t="s">
        <v>59</v>
      </c>
      <c r="F17" s="20" t="s">
        <v>113</v>
      </c>
      <c r="G17" s="33">
        <f t="shared" si="0"/>
        <v>1.0752688172043012E-2</v>
      </c>
      <c r="H17" s="20" t="s">
        <v>61</v>
      </c>
      <c r="I17" s="20" t="s">
        <v>62</v>
      </c>
      <c r="J17" s="20" t="s">
        <v>63</v>
      </c>
      <c r="K17" s="34" t="s">
        <v>64</v>
      </c>
      <c r="L17" s="34" t="s">
        <v>65</v>
      </c>
      <c r="M17" s="35" t="s">
        <v>66</v>
      </c>
      <c r="N17" s="36">
        <v>42736</v>
      </c>
      <c r="O17" s="36">
        <v>44012</v>
      </c>
      <c r="P17" s="37" t="s">
        <v>114</v>
      </c>
      <c r="Q17" s="37" t="s">
        <v>115</v>
      </c>
      <c r="R17" s="46">
        <v>0.4</v>
      </c>
      <c r="S17" s="38">
        <v>0.6</v>
      </c>
      <c r="T17" s="44">
        <v>0.8</v>
      </c>
      <c r="U17" s="46">
        <v>1</v>
      </c>
      <c r="V17" s="38">
        <v>0.38</v>
      </c>
      <c r="W17" s="40">
        <f t="shared" si="3"/>
        <v>0.95</v>
      </c>
      <c r="X17" s="48">
        <v>-0.26500000000000001</v>
      </c>
      <c r="Y17" s="20">
        <f t="shared" si="1"/>
        <v>-44.166666666666671</v>
      </c>
      <c r="Z17" s="142">
        <v>0</v>
      </c>
      <c r="AA17" s="79">
        <f t="shared" si="2"/>
        <v>0</v>
      </c>
      <c r="AB17" s="20"/>
      <c r="AC17" s="20"/>
      <c r="AD17" s="20" t="s">
        <v>69</v>
      </c>
      <c r="AE17" s="20" t="s">
        <v>70</v>
      </c>
      <c r="AF17" s="20" t="s">
        <v>71</v>
      </c>
      <c r="AG17" s="20">
        <v>1186</v>
      </c>
      <c r="AH17" s="20" t="s">
        <v>72</v>
      </c>
      <c r="AI17" s="43" t="s">
        <v>116</v>
      </c>
      <c r="AJ17" s="167">
        <v>3680338975</v>
      </c>
      <c r="AK17" s="168">
        <v>100</v>
      </c>
      <c r="AL17" s="167">
        <v>3680338975</v>
      </c>
      <c r="AM17" s="169" t="s">
        <v>869</v>
      </c>
      <c r="AN17" s="170" t="s">
        <v>888</v>
      </c>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row>
    <row r="18" spans="1:253" ht="402" customHeight="1">
      <c r="A18" s="156" t="s">
        <v>117</v>
      </c>
      <c r="B18" s="20" t="s">
        <v>56</v>
      </c>
      <c r="C18" s="20" t="s">
        <v>118</v>
      </c>
      <c r="D18" s="20" t="s">
        <v>58</v>
      </c>
      <c r="E18" s="20" t="s">
        <v>59</v>
      </c>
      <c r="F18" s="20" t="s">
        <v>119</v>
      </c>
      <c r="G18" s="33">
        <f t="shared" si="0"/>
        <v>1.0752688172043012E-2</v>
      </c>
      <c r="H18" s="20" t="s">
        <v>61</v>
      </c>
      <c r="I18" s="20" t="s">
        <v>62</v>
      </c>
      <c r="J18" s="20" t="s">
        <v>63</v>
      </c>
      <c r="K18" s="34" t="s">
        <v>64</v>
      </c>
      <c r="L18" s="34" t="s">
        <v>65</v>
      </c>
      <c r="M18" s="35" t="s">
        <v>66</v>
      </c>
      <c r="N18" s="36">
        <v>42736</v>
      </c>
      <c r="O18" s="36">
        <v>44012</v>
      </c>
      <c r="P18" s="50" t="s">
        <v>120</v>
      </c>
      <c r="Q18" s="20" t="s">
        <v>121</v>
      </c>
      <c r="R18" s="46">
        <v>0.4</v>
      </c>
      <c r="S18" s="38">
        <v>0.6</v>
      </c>
      <c r="T18" s="44">
        <v>0.8</v>
      </c>
      <c r="U18" s="46">
        <v>1</v>
      </c>
      <c r="V18" s="38">
        <v>0.4</v>
      </c>
      <c r="W18" s="40">
        <f t="shared" si="3"/>
        <v>1</v>
      </c>
      <c r="X18" s="42">
        <v>0.70179999999999998</v>
      </c>
      <c r="Y18" s="20">
        <f t="shared" si="1"/>
        <v>116.96666666666665</v>
      </c>
      <c r="Z18" s="142">
        <v>0.33800000000000002</v>
      </c>
      <c r="AA18" s="20">
        <f t="shared" si="2"/>
        <v>42.25</v>
      </c>
      <c r="AB18" s="20"/>
      <c r="AC18" s="20"/>
      <c r="AD18" s="20" t="s">
        <v>69</v>
      </c>
      <c r="AE18" s="20" t="s">
        <v>70</v>
      </c>
      <c r="AF18" s="20" t="s">
        <v>71</v>
      </c>
      <c r="AG18" s="20">
        <v>1186</v>
      </c>
      <c r="AH18" s="20" t="s">
        <v>72</v>
      </c>
      <c r="AI18" s="43" t="s">
        <v>122</v>
      </c>
      <c r="AJ18" s="167">
        <v>2114194018</v>
      </c>
      <c r="AK18" s="168">
        <v>100</v>
      </c>
      <c r="AL18" s="167">
        <v>2114194018</v>
      </c>
      <c r="AM18" s="169" t="s">
        <v>123</v>
      </c>
      <c r="AN18" s="170" t="s">
        <v>889</v>
      </c>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row>
    <row r="19" spans="1:253" ht="127.5">
      <c r="A19" s="156" t="s">
        <v>124</v>
      </c>
      <c r="B19" s="20" t="s">
        <v>56</v>
      </c>
      <c r="C19" s="20" t="s">
        <v>106</v>
      </c>
      <c r="D19" s="20" t="s">
        <v>58</v>
      </c>
      <c r="E19" s="20" t="s">
        <v>59</v>
      </c>
      <c r="F19" s="20" t="s">
        <v>125</v>
      </c>
      <c r="G19" s="33">
        <f t="shared" si="0"/>
        <v>1.0752688172043012E-2</v>
      </c>
      <c r="H19" s="20" t="s">
        <v>61</v>
      </c>
      <c r="I19" s="20" t="s">
        <v>62</v>
      </c>
      <c r="J19" s="20" t="s">
        <v>63</v>
      </c>
      <c r="K19" s="34" t="s">
        <v>64</v>
      </c>
      <c r="L19" s="34" t="s">
        <v>65</v>
      </c>
      <c r="M19" s="35" t="s">
        <v>66</v>
      </c>
      <c r="N19" s="36">
        <v>42736</v>
      </c>
      <c r="O19" s="36">
        <v>44012</v>
      </c>
      <c r="P19" s="50" t="s">
        <v>126</v>
      </c>
      <c r="Q19" s="20" t="s">
        <v>127</v>
      </c>
      <c r="R19" s="46">
        <v>0.3</v>
      </c>
      <c r="S19" s="38">
        <v>0.5</v>
      </c>
      <c r="T19" s="44">
        <v>0.7</v>
      </c>
      <c r="U19" s="46">
        <v>1</v>
      </c>
      <c r="V19" s="38">
        <v>0.28000000000000003</v>
      </c>
      <c r="W19" s="40">
        <f t="shared" si="3"/>
        <v>0.93333333333333346</v>
      </c>
      <c r="X19" s="51">
        <v>1</v>
      </c>
      <c r="Y19" s="20">
        <f t="shared" si="1"/>
        <v>200</v>
      </c>
      <c r="Z19" s="142" t="s">
        <v>128</v>
      </c>
      <c r="AA19" s="22">
        <v>1.42</v>
      </c>
      <c r="AB19" s="20"/>
      <c r="AC19" s="20"/>
      <c r="AD19" s="20" t="s">
        <v>69</v>
      </c>
      <c r="AE19" s="20" t="s">
        <v>70</v>
      </c>
      <c r="AF19" s="20" t="s">
        <v>71</v>
      </c>
      <c r="AG19" s="20">
        <v>1186</v>
      </c>
      <c r="AH19" s="43" t="s">
        <v>72</v>
      </c>
      <c r="AI19" s="45" t="s">
        <v>129</v>
      </c>
      <c r="AJ19" s="167">
        <v>1596951363</v>
      </c>
      <c r="AK19" s="168">
        <v>100</v>
      </c>
      <c r="AL19" s="167">
        <v>1596951363</v>
      </c>
      <c r="AM19" s="169" t="s">
        <v>130</v>
      </c>
      <c r="AN19" s="170" t="s">
        <v>97</v>
      </c>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row>
    <row r="20" spans="1:253" ht="409.5">
      <c r="A20" s="156" t="s">
        <v>131</v>
      </c>
      <c r="B20" s="20" t="s">
        <v>56</v>
      </c>
      <c r="C20" s="20" t="s">
        <v>106</v>
      </c>
      <c r="D20" s="20" t="s">
        <v>58</v>
      </c>
      <c r="E20" s="20" t="s">
        <v>59</v>
      </c>
      <c r="F20" s="20" t="s">
        <v>132</v>
      </c>
      <c r="G20" s="33">
        <f t="shared" si="0"/>
        <v>1.0752688172043012E-2</v>
      </c>
      <c r="H20" s="20" t="s">
        <v>61</v>
      </c>
      <c r="I20" s="20" t="s">
        <v>62</v>
      </c>
      <c r="J20" s="20" t="s">
        <v>63</v>
      </c>
      <c r="K20" s="34" t="s">
        <v>64</v>
      </c>
      <c r="L20" s="34" t="s">
        <v>65</v>
      </c>
      <c r="M20" s="35" t="s">
        <v>66</v>
      </c>
      <c r="N20" s="36">
        <v>42736</v>
      </c>
      <c r="O20" s="36">
        <v>44012</v>
      </c>
      <c r="P20" s="50" t="s">
        <v>133</v>
      </c>
      <c r="Q20" s="20" t="s">
        <v>134</v>
      </c>
      <c r="R20" s="37">
        <v>0.3</v>
      </c>
      <c r="S20" s="37">
        <v>0.5</v>
      </c>
      <c r="T20" s="37">
        <v>0.7</v>
      </c>
      <c r="U20" s="37">
        <v>1</v>
      </c>
      <c r="V20" s="20">
        <v>0.28000000000000003</v>
      </c>
      <c r="W20" s="40">
        <f t="shared" si="3"/>
        <v>0.93333333333333346</v>
      </c>
      <c r="X20" s="20">
        <v>0.19</v>
      </c>
      <c r="Y20" s="20">
        <f t="shared" si="1"/>
        <v>38</v>
      </c>
      <c r="Z20" s="142">
        <v>0</v>
      </c>
      <c r="AA20" s="79">
        <f t="shared" si="2"/>
        <v>0</v>
      </c>
      <c r="AB20" s="20"/>
      <c r="AC20" s="20"/>
      <c r="AD20" s="20" t="s">
        <v>69</v>
      </c>
      <c r="AE20" s="20" t="s">
        <v>70</v>
      </c>
      <c r="AF20" s="20" t="s">
        <v>71</v>
      </c>
      <c r="AG20" s="20">
        <v>1186</v>
      </c>
      <c r="AH20" s="43" t="s">
        <v>72</v>
      </c>
      <c r="AI20" s="43" t="s">
        <v>135</v>
      </c>
      <c r="AJ20" s="167">
        <v>1714558612</v>
      </c>
      <c r="AK20" s="168">
        <v>100</v>
      </c>
      <c r="AL20" s="167">
        <v>1714558612</v>
      </c>
      <c r="AM20" s="169" t="s">
        <v>870</v>
      </c>
      <c r="AN20" s="169" t="s">
        <v>890</v>
      </c>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row>
    <row r="21" spans="1:253" ht="375">
      <c r="A21" s="156" t="s">
        <v>136</v>
      </c>
      <c r="B21" s="20" t="s">
        <v>56</v>
      </c>
      <c r="C21" s="20" t="s">
        <v>106</v>
      </c>
      <c r="D21" s="20" t="s">
        <v>58</v>
      </c>
      <c r="E21" s="20" t="s">
        <v>59</v>
      </c>
      <c r="F21" s="20" t="s">
        <v>137</v>
      </c>
      <c r="G21" s="33">
        <f t="shared" si="0"/>
        <v>1.0752688172043012E-2</v>
      </c>
      <c r="H21" s="20" t="s">
        <v>61</v>
      </c>
      <c r="I21" s="20" t="s">
        <v>62</v>
      </c>
      <c r="J21" s="20" t="s">
        <v>63</v>
      </c>
      <c r="K21" s="34" t="s">
        <v>64</v>
      </c>
      <c r="L21" s="34" t="s">
        <v>65</v>
      </c>
      <c r="M21" s="35" t="s">
        <v>66</v>
      </c>
      <c r="N21" s="36">
        <v>42736</v>
      </c>
      <c r="O21" s="36">
        <v>44012</v>
      </c>
      <c r="P21" s="20" t="s">
        <v>138</v>
      </c>
      <c r="Q21" s="20" t="s">
        <v>139</v>
      </c>
      <c r="R21" s="46">
        <v>0.3</v>
      </c>
      <c r="S21" s="46">
        <v>0.5</v>
      </c>
      <c r="T21" s="46">
        <v>0.75</v>
      </c>
      <c r="U21" s="46">
        <v>1</v>
      </c>
      <c r="V21" s="38">
        <v>0.27</v>
      </c>
      <c r="W21" s="40">
        <f t="shared" si="3"/>
        <v>0.90000000000000013</v>
      </c>
      <c r="X21" s="48">
        <v>0.93700000000000006</v>
      </c>
      <c r="Y21" s="20">
        <f t="shared" si="1"/>
        <v>187.4</v>
      </c>
      <c r="Z21" s="142">
        <v>0.92149999999999999</v>
      </c>
      <c r="AA21" s="20">
        <f t="shared" si="2"/>
        <v>122.86666666666667</v>
      </c>
      <c r="AB21" s="20"/>
      <c r="AC21" s="20"/>
      <c r="AD21" s="20" t="s">
        <v>69</v>
      </c>
      <c r="AE21" s="20" t="s">
        <v>70</v>
      </c>
      <c r="AF21" s="20" t="s">
        <v>71</v>
      </c>
      <c r="AG21" s="20">
        <v>1186</v>
      </c>
      <c r="AH21" s="20" t="s">
        <v>72</v>
      </c>
      <c r="AI21" s="43" t="s">
        <v>140</v>
      </c>
      <c r="AJ21" s="167">
        <v>1812507414</v>
      </c>
      <c r="AK21" s="168">
        <v>100</v>
      </c>
      <c r="AL21" s="167">
        <v>1812507414</v>
      </c>
      <c r="AM21" s="169" t="s">
        <v>141</v>
      </c>
      <c r="AN21" s="170" t="s">
        <v>891</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row>
    <row r="22" spans="1:253" ht="127.5">
      <c r="A22" s="156" t="s">
        <v>142</v>
      </c>
      <c r="B22" s="20" t="s">
        <v>56</v>
      </c>
      <c r="C22" s="20" t="s">
        <v>106</v>
      </c>
      <c r="D22" s="20" t="s">
        <v>58</v>
      </c>
      <c r="E22" s="20" t="s">
        <v>59</v>
      </c>
      <c r="F22" s="20" t="s">
        <v>143</v>
      </c>
      <c r="G22" s="33">
        <f t="shared" si="0"/>
        <v>1.0752688172043012E-2</v>
      </c>
      <c r="H22" s="20" t="s">
        <v>61</v>
      </c>
      <c r="I22" s="20" t="s">
        <v>62</v>
      </c>
      <c r="J22" s="20" t="s">
        <v>63</v>
      </c>
      <c r="K22" s="34" t="s">
        <v>64</v>
      </c>
      <c r="L22" s="34" t="s">
        <v>65</v>
      </c>
      <c r="M22" s="35" t="s">
        <v>66</v>
      </c>
      <c r="N22" s="36">
        <v>42736</v>
      </c>
      <c r="O22" s="36">
        <v>44012</v>
      </c>
      <c r="P22" s="50" t="s">
        <v>144</v>
      </c>
      <c r="Q22" s="20" t="s">
        <v>145</v>
      </c>
      <c r="R22" s="46">
        <v>0.3</v>
      </c>
      <c r="S22" s="38">
        <v>0.5</v>
      </c>
      <c r="T22" s="44">
        <v>0.7</v>
      </c>
      <c r="U22" s="46">
        <v>1</v>
      </c>
      <c r="V22" s="38">
        <v>0.28000000000000003</v>
      </c>
      <c r="W22" s="40">
        <f t="shared" si="3"/>
        <v>0.93333333333333346</v>
      </c>
      <c r="X22" s="51">
        <v>1</v>
      </c>
      <c r="Y22" s="20">
        <f t="shared" si="1"/>
        <v>200</v>
      </c>
      <c r="Z22" s="142">
        <v>1</v>
      </c>
      <c r="AA22" s="20">
        <f t="shared" si="2"/>
        <v>142.85714285714286</v>
      </c>
      <c r="AB22" s="20"/>
      <c r="AC22" s="20"/>
      <c r="AD22" s="20" t="s">
        <v>69</v>
      </c>
      <c r="AE22" s="20" t="s">
        <v>70</v>
      </c>
      <c r="AF22" s="20" t="s">
        <v>71</v>
      </c>
      <c r="AG22" s="20">
        <v>1186</v>
      </c>
      <c r="AH22" s="20" t="s">
        <v>72</v>
      </c>
      <c r="AI22" s="43" t="s">
        <v>146</v>
      </c>
      <c r="AJ22" s="167">
        <v>1681198803</v>
      </c>
      <c r="AK22" s="168">
        <v>100</v>
      </c>
      <c r="AL22" s="167">
        <v>1681198803</v>
      </c>
      <c r="AM22" s="169" t="s">
        <v>147</v>
      </c>
      <c r="AN22" s="170" t="s">
        <v>892</v>
      </c>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row>
    <row r="23" spans="1:253" ht="409.5">
      <c r="A23" s="156" t="s">
        <v>148</v>
      </c>
      <c r="B23" s="75" t="s">
        <v>56</v>
      </c>
      <c r="C23" s="75" t="s">
        <v>106</v>
      </c>
      <c r="D23" s="20" t="s">
        <v>58</v>
      </c>
      <c r="E23" s="20" t="s">
        <v>59</v>
      </c>
      <c r="F23" s="75" t="s">
        <v>149</v>
      </c>
      <c r="G23" s="146">
        <f t="shared" si="0"/>
        <v>1.0752688172043012E-2</v>
      </c>
      <c r="H23" s="75" t="s">
        <v>61</v>
      </c>
      <c r="I23" s="75" t="s">
        <v>62</v>
      </c>
      <c r="J23" s="75" t="s">
        <v>63</v>
      </c>
      <c r="K23" s="34" t="s">
        <v>64</v>
      </c>
      <c r="L23" s="34" t="s">
        <v>65</v>
      </c>
      <c r="M23" s="35" t="s">
        <v>66</v>
      </c>
      <c r="N23" s="147">
        <v>42736</v>
      </c>
      <c r="O23" s="147">
        <v>44012</v>
      </c>
      <c r="P23" s="148" t="s">
        <v>150</v>
      </c>
      <c r="Q23" s="20" t="s">
        <v>151</v>
      </c>
      <c r="R23" s="46">
        <v>1</v>
      </c>
      <c r="S23" s="46">
        <v>1</v>
      </c>
      <c r="T23" s="46">
        <v>1</v>
      </c>
      <c r="U23" s="46">
        <v>1</v>
      </c>
      <c r="V23" s="46">
        <v>1</v>
      </c>
      <c r="W23" s="40">
        <f t="shared" si="3"/>
        <v>1</v>
      </c>
      <c r="X23" s="48">
        <v>0.85699999999999998</v>
      </c>
      <c r="Y23" s="20">
        <f t="shared" si="1"/>
        <v>85.7</v>
      </c>
      <c r="Z23" s="142">
        <v>0.89300000000000002</v>
      </c>
      <c r="AA23" s="20">
        <f t="shared" si="2"/>
        <v>89.3</v>
      </c>
      <c r="AB23" s="20"/>
      <c r="AC23" s="20"/>
      <c r="AD23" s="20" t="s">
        <v>69</v>
      </c>
      <c r="AE23" s="20" t="s">
        <v>70</v>
      </c>
      <c r="AF23" s="20" t="s">
        <v>71</v>
      </c>
      <c r="AG23" s="20">
        <v>1186</v>
      </c>
      <c r="AH23" s="20" t="s">
        <v>72</v>
      </c>
      <c r="AI23" s="43" t="s">
        <v>152</v>
      </c>
      <c r="AJ23" s="167">
        <v>15551549067</v>
      </c>
      <c r="AK23" s="168">
        <v>97.083879676254767</v>
      </c>
      <c r="AL23" s="167">
        <v>15551549067</v>
      </c>
      <c r="AM23" s="169" t="s">
        <v>153</v>
      </c>
      <c r="AN23" s="170" t="s">
        <v>97</v>
      </c>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row>
    <row r="24" spans="1:253" ht="195">
      <c r="A24" s="156" t="s">
        <v>154</v>
      </c>
      <c r="B24" s="20" t="s">
        <v>56</v>
      </c>
      <c r="C24" s="20" t="s">
        <v>106</v>
      </c>
      <c r="D24" s="20" t="s">
        <v>58</v>
      </c>
      <c r="E24" s="20" t="s">
        <v>59</v>
      </c>
      <c r="F24" s="20" t="s">
        <v>155</v>
      </c>
      <c r="G24" s="33">
        <f>1/93</f>
        <v>1.0752688172043012E-2</v>
      </c>
      <c r="H24" s="20" t="s">
        <v>61</v>
      </c>
      <c r="I24" s="20" t="s">
        <v>62</v>
      </c>
      <c r="J24" s="20" t="s">
        <v>63</v>
      </c>
      <c r="K24" s="34" t="s">
        <v>64</v>
      </c>
      <c r="L24" s="34" t="s">
        <v>65</v>
      </c>
      <c r="M24" s="35" t="s">
        <v>66</v>
      </c>
      <c r="N24" s="36">
        <v>42736</v>
      </c>
      <c r="O24" s="36">
        <v>44012</v>
      </c>
      <c r="P24" s="20" t="s">
        <v>156</v>
      </c>
      <c r="Q24" s="20" t="s">
        <v>157</v>
      </c>
      <c r="R24" s="44">
        <v>0.3</v>
      </c>
      <c r="S24" s="44">
        <v>0.5</v>
      </c>
      <c r="T24" s="44">
        <v>0.7</v>
      </c>
      <c r="U24" s="46">
        <v>1</v>
      </c>
      <c r="V24" s="39">
        <v>0.26200000000000001</v>
      </c>
      <c r="W24" s="40">
        <f>+V24/R24</f>
        <v>0.87333333333333341</v>
      </c>
      <c r="X24" s="41">
        <v>0.48659999999999998</v>
      </c>
      <c r="Y24" s="20">
        <v>97.32</v>
      </c>
      <c r="Z24" s="142">
        <v>1</v>
      </c>
      <c r="AA24" s="20">
        <f t="shared" si="2"/>
        <v>142.85714285714286</v>
      </c>
      <c r="AB24" s="20"/>
      <c r="AC24" s="20"/>
      <c r="AD24" s="20" t="s">
        <v>69</v>
      </c>
      <c r="AE24" s="20" t="s">
        <v>70</v>
      </c>
      <c r="AF24" s="20" t="s">
        <v>71</v>
      </c>
      <c r="AG24" s="20">
        <v>1186</v>
      </c>
      <c r="AH24" s="20" t="s">
        <v>72</v>
      </c>
      <c r="AI24" s="43" t="s">
        <v>158</v>
      </c>
      <c r="AJ24" s="167">
        <v>1695971960</v>
      </c>
      <c r="AK24" s="168">
        <v>100</v>
      </c>
      <c r="AL24" s="167">
        <v>1695971960</v>
      </c>
      <c r="AM24" s="172" t="s">
        <v>159</v>
      </c>
      <c r="AN24" s="170" t="s">
        <v>893</v>
      </c>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row>
    <row r="25" spans="1:253" ht="243" customHeight="1">
      <c r="A25" s="156" t="s">
        <v>160</v>
      </c>
      <c r="B25" s="20" t="s">
        <v>56</v>
      </c>
      <c r="C25" s="20" t="s">
        <v>57</v>
      </c>
      <c r="D25" s="20" t="s">
        <v>58</v>
      </c>
      <c r="E25" s="20" t="s">
        <v>59</v>
      </c>
      <c r="F25" s="20" t="s">
        <v>161</v>
      </c>
      <c r="G25" s="33">
        <f t="shared" ref="G25:G51" si="4">1/93</f>
        <v>1.0752688172043012E-2</v>
      </c>
      <c r="H25" s="20" t="s">
        <v>61</v>
      </c>
      <c r="I25" s="20" t="s">
        <v>62</v>
      </c>
      <c r="J25" s="20" t="s">
        <v>63</v>
      </c>
      <c r="K25" s="34" t="s">
        <v>64</v>
      </c>
      <c r="L25" s="34" t="s">
        <v>65</v>
      </c>
      <c r="M25" s="35" t="s">
        <v>66</v>
      </c>
      <c r="N25" s="36">
        <v>42736</v>
      </c>
      <c r="O25" s="36">
        <v>44012</v>
      </c>
      <c r="P25" s="50" t="s">
        <v>162</v>
      </c>
      <c r="Q25" s="20" t="s">
        <v>163</v>
      </c>
      <c r="R25" s="52">
        <v>4631</v>
      </c>
      <c r="S25" s="52">
        <f>4400+231</f>
        <v>4631</v>
      </c>
      <c r="T25" s="52">
        <v>4400</v>
      </c>
      <c r="U25" s="52">
        <v>2069</v>
      </c>
      <c r="V25" s="53">
        <v>4353</v>
      </c>
      <c r="W25" s="40">
        <f>+V25/R25</f>
        <v>0.93996976894839124</v>
      </c>
      <c r="X25" s="54">
        <v>4631</v>
      </c>
      <c r="Y25" s="20">
        <f t="shared" si="1"/>
        <v>100</v>
      </c>
      <c r="Z25" s="54">
        <v>5965</v>
      </c>
      <c r="AA25" s="20">
        <f t="shared" si="2"/>
        <v>135.56818181818181</v>
      </c>
      <c r="AB25" s="20"/>
      <c r="AC25" s="20"/>
      <c r="AD25" s="20" t="s">
        <v>69</v>
      </c>
      <c r="AE25" s="20" t="s">
        <v>70</v>
      </c>
      <c r="AF25" s="20" t="s">
        <v>71</v>
      </c>
      <c r="AG25" s="20">
        <v>1186</v>
      </c>
      <c r="AH25" s="20" t="s">
        <v>72</v>
      </c>
      <c r="AI25" s="43" t="s">
        <v>164</v>
      </c>
      <c r="AJ25" s="167">
        <v>1740529127</v>
      </c>
      <c r="AK25" s="168">
        <v>99.95297619630125</v>
      </c>
      <c r="AL25" s="167">
        <v>1740529127</v>
      </c>
      <c r="AM25" s="172" t="s">
        <v>165</v>
      </c>
      <c r="AN25" s="170" t="s">
        <v>166</v>
      </c>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row>
    <row r="26" spans="1:253" s="13" customFormat="1" ht="186" customHeight="1">
      <c r="A26" s="156" t="s">
        <v>167</v>
      </c>
      <c r="B26" s="55" t="s">
        <v>56</v>
      </c>
      <c r="C26" s="55" t="s">
        <v>168</v>
      </c>
      <c r="D26" s="20" t="s">
        <v>58</v>
      </c>
      <c r="E26" s="55" t="s">
        <v>59</v>
      </c>
      <c r="F26" s="55" t="s">
        <v>169</v>
      </c>
      <c r="G26" s="33">
        <f t="shared" si="4"/>
        <v>1.0752688172043012E-2</v>
      </c>
      <c r="H26" s="55" t="s">
        <v>170</v>
      </c>
      <c r="I26" s="55" t="s">
        <v>171</v>
      </c>
      <c r="J26" s="55" t="s">
        <v>172</v>
      </c>
      <c r="K26" s="55" t="s">
        <v>173</v>
      </c>
      <c r="L26" s="55">
        <v>3241000</v>
      </c>
      <c r="M26" s="55" t="s">
        <v>174</v>
      </c>
      <c r="N26" s="56">
        <v>42736</v>
      </c>
      <c r="O26" s="36">
        <v>43981</v>
      </c>
      <c r="P26" s="57" t="s">
        <v>175</v>
      </c>
      <c r="Q26" s="55" t="s">
        <v>176</v>
      </c>
      <c r="R26" s="149">
        <v>1</v>
      </c>
      <c r="S26" s="149">
        <v>1</v>
      </c>
      <c r="T26" s="149">
        <v>1</v>
      </c>
      <c r="U26" s="149">
        <v>1</v>
      </c>
      <c r="V26" s="149">
        <v>1</v>
      </c>
      <c r="W26" s="150">
        <v>1</v>
      </c>
      <c r="X26" s="149">
        <v>1</v>
      </c>
      <c r="Y26" s="20">
        <f t="shared" ref="Y26:Y73" si="5">+X26*100/S26</f>
        <v>100</v>
      </c>
      <c r="Z26" s="58">
        <v>1</v>
      </c>
      <c r="AA26" s="20">
        <f t="shared" si="2"/>
        <v>100</v>
      </c>
      <c r="AB26" s="55"/>
      <c r="AC26" s="55"/>
      <c r="AD26" s="55" t="s">
        <v>177</v>
      </c>
      <c r="AE26" s="55" t="s">
        <v>178</v>
      </c>
      <c r="AF26" s="55" t="s">
        <v>179</v>
      </c>
      <c r="AG26" s="59">
        <v>1049</v>
      </c>
      <c r="AH26" s="55" t="s">
        <v>180</v>
      </c>
      <c r="AI26" s="60" t="s">
        <v>181</v>
      </c>
      <c r="AJ26" s="173">
        <v>860603363426</v>
      </c>
      <c r="AK26" s="174">
        <v>0.97295046946508501</v>
      </c>
      <c r="AL26" s="173">
        <v>590130702122.97461</v>
      </c>
      <c r="AM26" s="173" t="s">
        <v>182</v>
      </c>
      <c r="AN26" s="175" t="s">
        <v>183</v>
      </c>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row>
    <row r="27" spans="1:253" s="13" customFormat="1" ht="141.75" customHeight="1">
      <c r="A27" s="156" t="s">
        <v>184</v>
      </c>
      <c r="B27" s="55" t="s">
        <v>56</v>
      </c>
      <c r="C27" s="55" t="s">
        <v>168</v>
      </c>
      <c r="D27" s="20" t="s">
        <v>58</v>
      </c>
      <c r="E27" s="55" t="s">
        <v>59</v>
      </c>
      <c r="F27" s="55" t="s">
        <v>185</v>
      </c>
      <c r="G27" s="33">
        <f t="shared" si="4"/>
        <v>1.0752688172043012E-2</v>
      </c>
      <c r="H27" s="55" t="s">
        <v>170</v>
      </c>
      <c r="I27" s="55" t="s">
        <v>171</v>
      </c>
      <c r="J27" s="55" t="s">
        <v>172</v>
      </c>
      <c r="K27" s="55" t="s">
        <v>186</v>
      </c>
      <c r="L27" s="55">
        <v>3241000</v>
      </c>
      <c r="M27" s="55" t="s">
        <v>174</v>
      </c>
      <c r="N27" s="61">
        <v>42736</v>
      </c>
      <c r="O27" s="61">
        <v>43981</v>
      </c>
      <c r="P27" s="57" t="s">
        <v>187</v>
      </c>
      <c r="Q27" s="55" t="s">
        <v>188</v>
      </c>
      <c r="R27" s="149">
        <v>1</v>
      </c>
      <c r="S27" s="149">
        <v>1</v>
      </c>
      <c r="T27" s="149">
        <v>1</v>
      </c>
      <c r="U27" s="149">
        <v>1</v>
      </c>
      <c r="V27" s="149">
        <v>1</v>
      </c>
      <c r="W27" s="151">
        <v>1</v>
      </c>
      <c r="X27" s="149">
        <v>1</v>
      </c>
      <c r="Y27" s="20">
        <f t="shared" si="5"/>
        <v>100</v>
      </c>
      <c r="Z27" s="58">
        <v>1</v>
      </c>
      <c r="AA27" s="20">
        <f t="shared" si="2"/>
        <v>100</v>
      </c>
      <c r="AB27" s="55"/>
      <c r="AC27" s="55"/>
      <c r="AD27" s="55" t="s">
        <v>177</v>
      </c>
      <c r="AE27" s="55" t="s">
        <v>178</v>
      </c>
      <c r="AF27" s="55" t="s">
        <v>179</v>
      </c>
      <c r="AG27" s="59">
        <v>1052</v>
      </c>
      <c r="AH27" s="55" t="s">
        <v>189</v>
      </c>
      <c r="AI27" s="60" t="s">
        <v>190</v>
      </c>
      <c r="AJ27" s="173">
        <v>1509207030924</v>
      </c>
      <c r="AK27" s="174">
        <v>0.96349599598330427</v>
      </c>
      <c r="AL27" s="173">
        <v>1120872984895.7026</v>
      </c>
      <c r="AM27" s="173" t="s">
        <v>191</v>
      </c>
      <c r="AN27" s="175" t="s">
        <v>183</v>
      </c>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row>
    <row r="28" spans="1:253" s="13" customFormat="1" ht="118.5" customHeight="1">
      <c r="A28" s="156" t="s">
        <v>192</v>
      </c>
      <c r="B28" s="55" t="s">
        <v>56</v>
      </c>
      <c r="C28" s="55" t="s">
        <v>168</v>
      </c>
      <c r="D28" s="20" t="s">
        <v>58</v>
      </c>
      <c r="E28" s="55" t="s">
        <v>59</v>
      </c>
      <c r="F28" s="55" t="s">
        <v>193</v>
      </c>
      <c r="G28" s="33">
        <f t="shared" si="4"/>
        <v>1.0752688172043012E-2</v>
      </c>
      <c r="H28" s="55" t="s">
        <v>170</v>
      </c>
      <c r="I28" s="55" t="s">
        <v>171</v>
      </c>
      <c r="J28" s="55" t="s">
        <v>172</v>
      </c>
      <c r="K28" s="55" t="s">
        <v>186</v>
      </c>
      <c r="L28" s="55">
        <v>3241000</v>
      </c>
      <c r="M28" s="55" t="s">
        <v>174</v>
      </c>
      <c r="N28" s="56">
        <v>42736</v>
      </c>
      <c r="O28" s="36">
        <v>43981</v>
      </c>
      <c r="P28" s="57" t="s">
        <v>194</v>
      </c>
      <c r="Q28" s="55" t="s">
        <v>195</v>
      </c>
      <c r="R28" s="149">
        <v>1</v>
      </c>
      <c r="S28" s="149">
        <v>1</v>
      </c>
      <c r="T28" s="149">
        <v>1</v>
      </c>
      <c r="U28" s="149">
        <v>1</v>
      </c>
      <c r="V28" s="149">
        <v>1</v>
      </c>
      <c r="W28" s="151">
        <v>1</v>
      </c>
      <c r="X28" s="149">
        <v>1</v>
      </c>
      <c r="Y28" s="20">
        <f t="shared" si="5"/>
        <v>100</v>
      </c>
      <c r="Z28" s="58">
        <v>1</v>
      </c>
      <c r="AA28" s="20">
        <f t="shared" si="2"/>
        <v>100</v>
      </c>
      <c r="AB28" s="55"/>
      <c r="AC28" s="55"/>
      <c r="AD28" s="55" t="s">
        <v>177</v>
      </c>
      <c r="AE28" s="55" t="s">
        <v>178</v>
      </c>
      <c r="AF28" s="55" t="s">
        <v>179</v>
      </c>
      <c r="AG28" s="59">
        <v>1052</v>
      </c>
      <c r="AH28" s="55" t="s">
        <v>189</v>
      </c>
      <c r="AI28" s="60" t="s">
        <v>196</v>
      </c>
      <c r="AJ28" s="173">
        <v>530979694307</v>
      </c>
      <c r="AK28" s="174">
        <v>0.968946958385558</v>
      </c>
      <c r="AL28" s="173">
        <v>388661204299.49481</v>
      </c>
      <c r="AM28" s="173" t="s">
        <v>197</v>
      </c>
      <c r="AN28" s="175" t="s">
        <v>183</v>
      </c>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row>
    <row r="29" spans="1:253" s="4" customFormat="1" ht="153">
      <c r="A29" s="156" t="s">
        <v>198</v>
      </c>
      <c r="B29" s="20" t="s">
        <v>56</v>
      </c>
      <c r="C29" s="20" t="s">
        <v>168</v>
      </c>
      <c r="D29" s="20" t="s">
        <v>58</v>
      </c>
      <c r="E29" s="20" t="s">
        <v>59</v>
      </c>
      <c r="F29" s="62" t="s">
        <v>199</v>
      </c>
      <c r="G29" s="33">
        <f t="shared" si="4"/>
        <v>1.0752688172043012E-2</v>
      </c>
      <c r="H29" s="62" t="s">
        <v>170</v>
      </c>
      <c r="I29" s="62" t="s">
        <v>171</v>
      </c>
      <c r="J29" s="62" t="s">
        <v>172</v>
      </c>
      <c r="K29" s="55" t="s">
        <v>186</v>
      </c>
      <c r="L29" s="55">
        <v>3241000</v>
      </c>
      <c r="M29" s="55" t="s">
        <v>174</v>
      </c>
      <c r="N29" s="61">
        <v>42736</v>
      </c>
      <c r="O29" s="61">
        <v>43981</v>
      </c>
      <c r="P29" s="62" t="s">
        <v>200</v>
      </c>
      <c r="Q29" s="62" t="s">
        <v>201</v>
      </c>
      <c r="R29" s="149">
        <v>1</v>
      </c>
      <c r="S29" s="149">
        <v>1</v>
      </c>
      <c r="T29" s="149">
        <v>1</v>
      </c>
      <c r="U29" s="149">
        <v>1</v>
      </c>
      <c r="V29" s="149">
        <v>1</v>
      </c>
      <c r="W29" s="151">
        <v>1</v>
      </c>
      <c r="X29" s="149">
        <v>1</v>
      </c>
      <c r="Y29" s="20">
        <f t="shared" si="5"/>
        <v>100</v>
      </c>
      <c r="Z29" s="58">
        <v>1</v>
      </c>
      <c r="AA29" s="20">
        <f t="shared" si="2"/>
        <v>100</v>
      </c>
      <c r="AB29" s="20"/>
      <c r="AC29" s="20"/>
      <c r="AD29" s="62" t="s">
        <v>177</v>
      </c>
      <c r="AE29" s="62" t="s">
        <v>202</v>
      </c>
      <c r="AF29" s="62" t="s">
        <v>203</v>
      </c>
      <c r="AG29" s="62">
        <v>1053</v>
      </c>
      <c r="AH29" s="62" t="s">
        <v>204</v>
      </c>
      <c r="AI29" s="63" t="s">
        <v>205</v>
      </c>
      <c r="AJ29" s="173">
        <v>55521102966</v>
      </c>
      <c r="AK29" s="174">
        <v>0.87125424995130807</v>
      </c>
      <c r="AL29" s="173">
        <v>41993601037.599419</v>
      </c>
      <c r="AM29" s="173" t="s">
        <v>206</v>
      </c>
      <c r="AN29" s="175" t="s">
        <v>183</v>
      </c>
      <c r="AO29" s="14"/>
      <c r="AP29" s="14"/>
      <c r="AQ29" s="14"/>
      <c r="AR29" s="14"/>
      <c r="AS29" s="14"/>
      <c r="AT29" s="14"/>
      <c r="AU29" s="14"/>
      <c r="AV29" s="14"/>
      <c r="AW29" s="14"/>
      <c r="AX29" s="14"/>
      <c r="AY29" s="14"/>
      <c r="AZ29" s="14"/>
      <c r="BA29" s="14"/>
    </row>
    <row r="30" spans="1:253" s="4" customFormat="1" ht="171" customHeight="1">
      <c r="A30" s="156" t="s">
        <v>207</v>
      </c>
      <c r="B30" s="20" t="s">
        <v>56</v>
      </c>
      <c r="C30" s="20" t="s">
        <v>168</v>
      </c>
      <c r="D30" s="20" t="s">
        <v>58</v>
      </c>
      <c r="E30" s="20" t="s">
        <v>59</v>
      </c>
      <c r="F30" s="62" t="s">
        <v>208</v>
      </c>
      <c r="G30" s="33">
        <f t="shared" si="4"/>
        <v>1.0752688172043012E-2</v>
      </c>
      <c r="H30" s="62" t="s">
        <v>170</v>
      </c>
      <c r="I30" s="62" t="s">
        <v>171</v>
      </c>
      <c r="J30" s="62" t="s">
        <v>172</v>
      </c>
      <c r="K30" s="55" t="s">
        <v>186</v>
      </c>
      <c r="L30" s="55">
        <v>3241000</v>
      </c>
      <c r="M30" s="55" t="s">
        <v>174</v>
      </c>
      <c r="N30" s="61">
        <v>42552</v>
      </c>
      <c r="O30" s="61">
        <v>43981</v>
      </c>
      <c r="P30" s="62" t="s">
        <v>209</v>
      </c>
      <c r="Q30" s="62" t="s">
        <v>210</v>
      </c>
      <c r="R30" s="149">
        <v>1</v>
      </c>
      <c r="S30" s="149">
        <v>1</v>
      </c>
      <c r="T30" s="149">
        <v>1</v>
      </c>
      <c r="U30" s="149">
        <v>1</v>
      </c>
      <c r="V30" s="149">
        <v>1</v>
      </c>
      <c r="W30" s="151">
        <v>1</v>
      </c>
      <c r="X30" s="149">
        <v>1</v>
      </c>
      <c r="Y30" s="20">
        <f t="shared" si="5"/>
        <v>100</v>
      </c>
      <c r="Z30" s="58">
        <v>1</v>
      </c>
      <c r="AA30" s="20">
        <f t="shared" si="2"/>
        <v>100</v>
      </c>
      <c r="AB30" s="20"/>
      <c r="AC30" s="20"/>
      <c r="AD30" s="62" t="s">
        <v>177</v>
      </c>
      <c r="AE30" s="62" t="s">
        <v>211</v>
      </c>
      <c r="AF30" s="62" t="s">
        <v>212</v>
      </c>
      <c r="AG30" s="62">
        <v>1050</v>
      </c>
      <c r="AH30" s="62" t="s">
        <v>213</v>
      </c>
      <c r="AI30" s="63" t="s">
        <v>214</v>
      </c>
      <c r="AJ30" s="173">
        <v>125988453304</v>
      </c>
      <c r="AK30" s="174">
        <v>1</v>
      </c>
      <c r="AL30" s="173">
        <v>73075543887</v>
      </c>
      <c r="AM30" s="173" t="s">
        <v>215</v>
      </c>
      <c r="AN30" s="175" t="s">
        <v>183</v>
      </c>
      <c r="AO30" s="14"/>
      <c r="AP30" s="14"/>
      <c r="AQ30" s="14"/>
      <c r="AR30" s="14"/>
      <c r="AS30" s="14"/>
      <c r="AT30" s="14"/>
      <c r="AU30" s="14"/>
      <c r="AV30" s="14"/>
      <c r="AW30" s="14"/>
      <c r="AX30" s="14"/>
      <c r="AY30" s="14"/>
      <c r="AZ30" s="14"/>
      <c r="BA30" s="14"/>
    </row>
    <row r="31" spans="1:253" s="4" customFormat="1" ht="89.25">
      <c r="A31" s="156" t="s">
        <v>216</v>
      </c>
      <c r="B31" s="20" t="s">
        <v>56</v>
      </c>
      <c r="C31" s="20" t="s">
        <v>168</v>
      </c>
      <c r="D31" s="20" t="s">
        <v>58</v>
      </c>
      <c r="E31" s="20" t="s">
        <v>59</v>
      </c>
      <c r="F31" s="62" t="s">
        <v>217</v>
      </c>
      <c r="G31" s="33">
        <f t="shared" si="4"/>
        <v>1.0752688172043012E-2</v>
      </c>
      <c r="H31" s="62" t="s">
        <v>170</v>
      </c>
      <c r="I31" s="62" t="s">
        <v>171</v>
      </c>
      <c r="J31" s="62" t="s">
        <v>172</v>
      </c>
      <c r="K31" s="55" t="s">
        <v>186</v>
      </c>
      <c r="L31" s="55">
        <v>3241000</v>
      </c>
      <c r="M31" s="55" t="s">
        <v>174</v>
      </c>
      <c r="N31" s="61">
        <v>42736</v>
      </c>
      <c r="O31" s="61">
        <v>43981</v>
      </c>
      <c r="P31" s="62" t="s">
        <v>218</v>
      </c>
      <c r="Q31" s="62" t="s">
        <v>219</v>
      </c>
      <c r="R31" s="149">
        <v>1</v>
      </c>
      <c r="S31" s="149">
        <v>1</v>
      </c>
      <c r="T31" s="149">
        <v>1</v>
      </c>
      <c r="U31" s="149">
        <v>1</v>
      </c>
      <c r="V31" s="149">
        <v>1</v>
      </c>
      <c r="W31" s="151">
        <v>1</v>
      </c>
      <c r="X31" s="149">
        <v>1</v>
      </c>
      <c r="Y31" s="20">
        <f t="shared" si="5"/>
        <v>100</v>
      </c>
      <c r="Z31" s="58">
        <v>1</v>
      </c>
      <c r="AA31" s="20">
        <f t="shared" si="2"/>
        <v>100</v>
      </c>
      <c r="AB31" s="20"/>
      <c r="AC31" s="20"/>
      <c r="AD31" s="62" t="s">
        <v>177</v>
      </c>
      <c r="AE31" s="62" t="s">
        <v>202</v>
      </c>
      <c r="AF31" s="62" t="s">
        <v>220</v>
      </c>
      <c r="AG31" s="62">
        <v>1056</v>
      </c>
      <c r="AH31" s="62" t="s">
        <v>221</v>
      </c>
      <c r="AI31" s="63" t="s">
        <v>222</v>
      </c>
      <c r="AJ31" s="173">
        <v>90530663191.596298</v>
      </c>
      <c r="AK31" s="174">
        <v>0.96404857795953902</v>
      </c>
      <c r="AL31" s="173">
        <v>50600602641.568863</v>
      </c>
      <c r="AM31" s="173" t="s">
        <v>223</v>
      </c>
      <c r="AN31" s="175" t="s">
        <v>183</v>
      </c>
      <c r="AO31" s="14"/>
      <c r="AP31" s="14"/>
      <c r="AQ31" s="14"/>
      <c r="AR31" s="14"/>
      <c r="AS31" s="14"/>
      <c r="AT31" s="14"/>
      <c r="AU31" s="14"/>
      <c r="AV31" s="14"/>
      <c r="AW31" s="14"/>
      <c r="AX31" s="14"/>
      <c r="AY31" s="14"/>
      <c r="AZ31" s="14"/>
      <c r="BA31" s="14"/>
    </row>
    <row r="32" spans="1:253" s="4" customFormat="1" ht="153">
      <c r="A32" s="156" t="s">
        <v>224</v>
      </c>
      <c r="B32" s="64" t="s">
        <v>56</v>
      </c>
      <c r="C32" s="64" t="s">
        <v>168</v>
      </c>
      <c r="D32" s="20" t="s">
        <v>58</v>
      </c>
      <c r="E32" s="20" t="s">
        <v>59</v>
      </c>
      <c r="F32" s="62" t="s">
        <v>225</v>
      </c>
      <c r="G32" s="33">
        <f t="shared" si="4"/>
        <v>1.0752688172043012E-2</v>
      </c>
      <c r="H32" s="62" t="s">
        <v>170</v>
      </c>
      <c r="I32" s="62" t="s">
        <v>171</v>
      </c>
      <c r="J32" s="62" t="s">
        <v>172</v>
      </c>
      <c r="K32" s="55" t="s">
        <v>186</v>
      </c>
      <c r="L32" s="55">
        <v>3241000</v>
      </c>
      <c r="M32" s="55" t="s">
        <v>174</v>
      </c>
      <c r="N32" s="61">
        <v>42736</v>
      </c>
      <c r="O32" s="61">
        <v>43981</v>
      </c>
      <c r="P32" s="62" t="s">
        <v>226</v>
      </c>
      <c r="Q32" s="62" t="s">
        <v>227</v>
      </c>
      <c r="R32" s="149">
        <v>1</v>
      </c>
      <c r="S32" s="149">
        <v>1</v>
      </c>
      <c r="T32" s="149">
        <v>1</v>
      </c>
      <c r="U32" s="149">
        <v>1</v>
      </c>
      <c r="V32" s="149">
        <v>1</v>
      </c>
      <c r="W32" s="151">
        <v>1</v>
      </c>
      <c r="X32" s="149">
        <v>1</v>
      </c>
      <c r="Y32" s="20">
        <f t="shared" si="5"/>
        <v>100</v>
      </c>
      <c r="Z32" s="58">
        <v>1</v>
      </c>
      <c r="AA32" s="20">
        <f t="shared" si="2"/>
        <v>100</v>
      </c>
      <c r="AB32" s="20"/>
      <c r="AC32" s="20"/>
      <c r="AD32" s="62" t="s">
        <v>177</v>
      </c>
      <c r="AE32" s="62" t="s">
        <v>202</v>
      </c>
      <c r="AF32" s="62" t="s">
        <v>220</v>
      </c>
      <c r="AG32" s="62">
        <v>1056</v>
      </c>
      <c r="AH32" s="62" t="s">
        <v>221</v>
      </c>
      <c r="AI32" s="63" t="s">
        <v>228</v>
      </c>
      <c r="AJ32" s="173">
        <v>65476602736</v>
      </c>
      <c r="AK32" s="174">
        <v>0.96298035034932117</v>
      </c>
      <c r="AL32" s="173">
        <v>41942567272.593964</v>
      </c>
      <c r="AM32" s="173" t="s">
        <v>229</v>
      </c>
      <c r="AN32" s="175" t="s">
        <v>183</v>
      </c>
      <c r="AO32" s="14"/>
      <c r="AP32" s="14"/>
      <c r="AQ32" s="14"/>
      <c r="AR32" s="14"/>
      <c r="AS32" s="14"/>
      <c r="AT32" s="14"/>
      <c r="AU32" s="14"/>
      <c r="AV32" s="14"/>
      <c r="AW32" s="14"/>
      <c r="AX32" s="14"/>
      <c r="AY32" s="14"/>
      <c r="AZ32" s="14"/>
      <c r="BA32" s="14"/>
    </row>
    <row r="33" spans="1:53" s="4" customFormat="1" ht="102">
      <c r="A33" s="156" t="s">
        <v>230</v>
      </c>
      <c r="B33" s="20" t="s">
        <v>56</v>
      </c>
      <c r="C33" s="20" t="s">
        <v>168</v>
      </c>
      <c r="D33" s="20" t="s">
        <v>58</v>
      </c>
      <c r="E33" s="20" t="s">
        <v>59</v>
      </c>
      <c r="F33" s="62" t="s">
        <v>231</v>
      </c>
      <c r="G33" s="33">
        <f t="shared" si="4"/>
        <v>1.0752688172043012E-2</v>
      </c>
      <c r="H33" s="62" t="s">
        <v>170</v>
      </c>
      <c r="I33" s="62" t="s">
        <v>171</v>
      </c>
      <c r="J33" s="62" t="s">
        <v>172</v>
      </c>
      <c r="K33" s="55" t="s">
        <v>186</v>
      </c>
      <c r="L33" s="55">
        <v>3241000</v>
      </c>
      <c r="M33" s="55" t="s">
        <v>174</v>
      </c>
      <c r="N33" s="61">
        <v>42736</v>
      </c>
      <c r="O33" s="61">
        <v>43981</v>
      </c>
      <c r="P33" s="62" t="s">
        <v>232</v>
      </c>
      <c r="Q33" s="62" t="s">
        <v>233</v>
      </c>
      <c r="R33" s="149">
        <v>1</v>
      </c>
      <c r="S33" s="149">
        <v>1</v>
      </c>
      <c r="T33" s="149">
        <v>1</v>
      </c>
      <c r="U33" s="149">
        <v>1</v>
      </c>
      <c r="V33" s="149">
        <v>1</v>
      </c>
      <c r="W33" s="151">
        <v>1</v>
      </c>
      <c r="X33" s="149">
        <v>1</v>
      </c>
      <c r="Y33" s="20">
        <f t="shared" si="5"/>
        <v>100</v>
      </c>
      <c r="Z33" s="58">
        <v>1</v>
      </c>
      <c r="AA33" s="20">
        <f t="shared" si="2"/>
        <v>100</v>
      </c>
      <c r="AB33" s="20"/>
      <c r="AC33" s="20"/>
      <c r="AD33" s="62" t="s">
        <v>177</v>
      </c>
      <c r="AE33" s="62" t="s">
        <v>202</v>
      </c>
      <c r="AF33" s="62" t="s">
        <v>234</v>
      </c>
      <c r="AG33" s="62">
        <v>1073</v>
      </c>
      <c r="AH33" s="62" t="s">
        <v>235</v>
      </c>
      <c r="AI33" s="63" t="s">
        <v>236</v>
      </c>
      <c r="AJ33" s="173">
        <v>75263226145</v>
      </c>
      <c r="AK33" s="174">
        <v>0.90069204850392437</v>
      </c>
      <c r="AL33" s="173">
        <v>45013373903.10685</v>
      </c>
      <c r="AM33" s="173" t="s">
        <v>237</v>
      </c>
      <c r="AN33" s="175" t="s">
        <v>183</v>
      </c>
      <c r="AO33" s="14"/>
      <c r="AP33" s="14"/>
      <c r="AQ33" s="14"/>
      <c r="AR33" s="14"/>
      <c r="AS33" s="14"/>
      <c r="AT33" s="14"/>
      <c r="AU33" s="14"/>
      <c r="AV33" s="14"/>
      <c r="AW33" s="14"/>
      <c r="AX33" s="14"/>
      <c r="AY33" s="14"/>
      <c r="AZ33" s="14"/>
      <c r="BA33" s="14"/>
    </row>
    <row r="34" spans="1:53" s="4" customFormat="1" ht="216.75">
      <c r="A34" s="156" t="s">
        <v>238</v>
      </c>
      <c r="B34" s="20" t="s">
        <v>56</v>
      </c>
      <c r="C34" s="20" t="s">
        <v>168</v>
      </c>
      <c r="D34" s="20" t="s">
        <v>58</v>
      </c>
      <c r="E34" s="20" t="s">
        <v>59</v>
      </c>
      <c r="F34" s="62" t="s">
        <v>239</v>
      </c>
      <c r="G34" s="33">
        <f t="shared" si="4"/>
        <v>1.0752688172043012E-2</v>
      </c>
      <c r="H34" s="62" t="s">
        <v>170</v>
      </c>
      <c r="I34" s="62" t="s">
        <v>171</v>
      </c>
      <c r="J34" s="62" t="s">
        <v>172</v>
      </c>
      <c r="K34" s="55" t="s">
        <v>186</v>
      </c>
      <c r="L34" s="55">
        <v>3241000</v>
      </c>
      <c r="M34" s="55" t="s">
        <v>174</v>
      </c>
      <c r="N34" s="61">
        <v>42736</v>
      </c>
      <c r="O34" s="61">
        <v>43981</v>
      </c>
      <c r="P34" s="62" t="s">
        <v>240</v>
      </c>
      <c r="Q34" s="62" t="s">
        <v>241</v>
      </c>
      <c r="R34" s="58">
        <v>1</v>
      </c>
      <c r="S34" s="58">
        <v>1</v>
      </c>
      <c r="T34" s="58">
        <v>1</v>
      </c>
      <c r="U34" s="58">
        <v>1</v>
      </c>
      <c r="V34" s="65">
        <v>1</v>
      </c>
      <c r="W34" s="66">
        <v>1</v>
      </c>
      <c r="X34" s="66">
        <v>1</v>
      </c>
      <c r="Y34" s="20">
        <f t="shared" si="5"/>
        <v>100</v>
      </c>
      <c r="Z34" s="58">
        <v>1</v>
      </c>
      <c r="AA34" s="20">
        <f t="shared" si="2"/>
        <v>100</v>
      </c>
      <c r="AB34" s="20"/>
      <c r="AC34" s="20"/>
      <c r="AD34" s="20" t="s">
        <v>242</v>
      </c>
      <c r="AE34" s="62" t="s">
        <v>243</v>
      </c>
      <c r="AF34" s="62" t="s">
        <v>244</v>
      </c>
      <c r="AG34" s="62"/>
      <c r="AH34" s="62" t="s">
        <v>245</v>
      </c>
      <c r="AI34" s="63" t="s">
        <v>246</v>
      </c>
      <c r="AJ34" s="176">
        <v>10762146003583</v>
      </c>
      <c r="AK34" s="174">
        <v>0.96262810815263</v>
      </c>
      <c r="AL34" s="173">
        <v>8193592914739.5078</v>
      </c>
      <c r="AM34" s="176" t="s">
        <v>247</v>
      </c>
      <c r="AN34" s="175" t="s">
        <v>183</v>
      </c>
      <c r="AO34" s="14"/>
      <c r="AP34" s="14"/>
      <c r="AQ34" s="14"/>
      <c r="AR34" s="14"/>
      <c r="AS34" s="14"/>
      <c r="AT34" s="14"/>
      <c r="AU34" s="14"/>
      <c r="AV34" s="14"/>
      <c r="AW34" s="14"/>
      <c r="AX34" s="14"/>
      <c r="AY34" s="14"/>
      <c r="AZ34" s="14"/>
      <c r="BA34" s="14"/>
    </row>
    <row r="35" spans="1:53" s="4" customFormat="1" ht="113.25" customHeight="1">
      <c r="A35" s="156" t="s">
        <v>248</v>
      </c>
      <c r="B35" s="20" t="s">
        <v>56</v>
      </c>
      <c r="C35" s="20" t="s">
        <v>57</v>
      </c>
      <c r="D35" s="20" t="s">
        <v>58</v>
      </c>
      <c r="E35" s="20" t="s">
        <v>59</v>
      </c>
      <c r="F35" s="20" t="s">
        <v>59</v>
      </c>
      <c r="G35" s="33">
        <f t="shared" si="4"/>
        <v>1.0752688172043012E-2</v>
      </c>
      <c r="H35" s="20" t="s">
        <v>249</v>
      </c>
      <c r="I35" s="20" t="s">
        <v>249</v>
      </c>
      <c r="J35" s="20"/>
      <c r="K35" s="20" t="s">
        <v>250</v>
      </c>
      <c r="L35" s="20" t="s">
        <v>251</v>
      </c>
      <c r="M35" s="20" t="s">
        <v>252</v>
      </c>
      <c r="N35" s="36">
        <v>43830</v>
      </c>
      <c r="O35" s="67">
        <v>43981</v>
      </c>
      <c r="P35" s="68" t="s">
        <v>253</v>
      </c>
      <c r="Q35" s="20" t="s">
        <v>254</v>
      </c>
      <c r="R35" s="69">
        <v>900</v>
      </c>
      <c r="S35" s="69">
        <v>900</v>
      </c>
      <c r="T35" s="69">
        <v>900</v>
      </c>
      <c r="U35" s="70">
        <v>700</v>
      </c>
      <c r="V35" s="20">
        <v>1004</v>
      </c>
      <c r="W35" s="71">
        <f>+V35*100/900</f>
        <v>111.55555555555556</v>
      </c>
      <c r="X35" s="72">
        <v>4006</v>
      </c>
      <c r="Y35" s="20">
        <f t="shared" si="5"/>
        <v>445.11111111111109</v>
      </c>
      <c r="Z35" s="20">
        <v>1455</v>
      </c>
      <c r="AA35" s="20">
        <f t="shared" si="2"/>
        <v>161.66666666666666</v>
      </c>
      <c r="AB35" s="20"/>
      <c r="AC35" s="20"/>
      <c r="AD35" s="20" t="s">
        <v>255</v>
      </c>
      <c r="AE35" s="20" t="s">
        <v>256</v>
      </c>
      <c r="AF35" s="20" t="s">
        <v>257</v>
      </c>
      <c r="AG35" s="20">
        <v>1131</v>
      </c>
      <c r="AH35" s="20" t="s">
        <v>258</v>
      </c>
      <c r="AI35" s="43" t="s">
        <v>259</v>
      </c>
      <c r="AJ35" s="23">
        <v>2070566076</v>
      </c>
      <c r="AK35" s="22">
        <v>6.8719130313810856E-2</v>
      </c>
      <c r="AL35" s="21">
        <v>144939625</v>
      </c>
      <c r="AM35" s="20" t="s">
        <v>260</v>
      </c>
      <c r="AN35" s="177" t="s">
        <v>261</v>
      </c>
      <c r="AO35" s="14"/>
      <c r="AP35" s="14"/>
      <c r="AQ35" s="14"/>
      <c r="AR35" s="14"/>
      <c r="AS35" s="14"/>
      <c r="AT35" s="14"/>
      <c r="AU35" s="14"/>
      <c r="AV35" s="14"/>
      <c r="AW35" s="14"/>
      <c r="AX35" s="14"/>
      <c r="AY35" s="14"/>
      <c r="AZ35" s="14"/>
      <c r="BA35" s="14"/>
    </row>
    <row r="36" spans="1:53" s="4" customFormat="1" ht="89.25">
      <c r="A36" s="156" t="s">
        <v>262</v>
      </c>
      <c r="B36" s="20" t="s">
        <v>56</v>
      </c>
      <c r="C36" s="20" t="s">
        <v>57</v>
      </c>
      <c r="D36" s="20" t="s">
        <v>58</v>
      </c>
      <c r="E36" s="20" t="s">
        <v>59</v>
      </c>
      <c r="F36" s="20" t="s">
        <v>263</v>
      </c>
      <c r="G36" s="33">
        <f t="shared" si="4"/>
        <v>1.0752688172043012E-2</v>
      </c>
      <c r="H36" s="20" t="s">
        <v>264</v>
      </c>
      <c r="I36" s="20" t="s">
        <v>265</v>
      </c>
      <c r="J36" s="20" t="s">
        <v>63</v>
      </c>
      <c r="K36" s="20" t="s">
        <v>266</v>
      </c>
      <c r="L36" s="20">
        <v>3114453832</v>
      </c>
      <c r="M36" s="73" t="s">
        <v>267</v>
      </c>
      <c r="N36" s="68">
        <v>42522</v>
      </c>
      <c r="O36" s="68">
        <v>44012</v>
      </c>
      <c r="P36" s="20" t="s">
        <v>268</v>
      </c>
      <c r="Q36" s="20" t="s">
        <v>269</v>
      </c>
      <c r="R36" s="20">
        <v>8479</v>
      </c>
      <c r="S36" s="20">
        <v>10030</v>
      </c>
      <c r="T36" s="20">
        <v>11072</v>
      </c>
      <c r="U36" s="20">
        <v>11072</v>
      </c>
      <c r="V36" s="20">
        <v>8938</v>
      </c>
      <c r="W36" s="74">
        <f>V36/R36</f>
        <v>1.0541337421865786</v>
      </c>
      <c r="X36" s="20">
        <v>10525</v>
      </c>
      <c r="Y36" s="20">
        <f t="shared" si="5"/>
        <v>104.93519441674975</v>
      </c>
      <c r="Z36" s="20">
        <v>11448</v>
      </c>
      <c r="AA36" s="20">
        <f t="shared" si="2"/>
        <v>103.39595375722543</v>
      </c>
      <c r="AB36" s="20"/>
      <c r="AC36" s="20"/>
      <c r="AD36" s="20" t="s">
        <v>69</v>
      </c>
      <c r="AE36" s="20" t="s">
        <v>270</v>
      </c>
      <c r="AF36" s="20" t="s">
        <v>271</v>
      </c>
      <c r="AG36" s="20">
        <v>971</v>
      </c>
      <c r="AH36" s="20" t="s">
        <v>272</v>
      </c>
      <c r="AI36" s="43" t="s">
        <v>273</v>
      </c>
      <c r="AJ36" s="23">
        <v>37024131850.343079</v>
      </c>
      <c r="AK36" s="22">
        <v>1</v>
      </c>
      <c r="AL36" s="137">
        <v>29579460533</v>
      </c>
      <c r="AM36" s="17" t="s">
        <v>274</v>
      </c>
      <c r="AN36" s="75"/>
      <c r="AO36" s="14"/>
      <c r="AP36" s="14"/>
      <c r="AQ36" s="14"/>
      <c r="AR36" s="14"/>
      <c r="AS36" s="14"/>
      <c r="AT36" s="14"/>
      <c r="AU36" s="14"/>
      <c r="AV36" s="14"/>
      <c r="AW36" s="14"/>
      <c r="AX36" s="14"/>
      <c r="AY36" s="14"/>
      <c r="AZ36" s="14"/>
      <c r="BA36" s="14"/>
    </row>
    <row r="37" spans="1:53" s="4" customFormat="1" ht="89.25">
      <c r="A37" s="156" t="s">
        <v>275</v>
      </c>
      <c r="B37" s="20" t="s">
        <v>56</v>
      </c>
      <c r="C37" s="20" t="s">
        <v>57</v>
      </c>
      <c r="D37" s="20" t="s">
        <v>58</v>
      </c>
      <c r="E37" s="20" t="s">
        <v>59</v>
      </c>
      <c r="F37" s="20" t="s">
        <v>276</v>
      </c>
      <c r="G37" s="33">
        <f t="shared" si="4"/>
        <v>1.0752688172043012E-2</v>
      </c>
      <c r="H37" s="20" t="s">
        <v>264</v>
      </c>
      <c r="I37" s="20" t="s">
        <v>265</v>
      </c>
      <c r="J37" s="20" t="s">
        <v>63</v>
      </c>
      <c r="K37" s="20" t="s">
        <v>266</v>
      </c>
      <c r="L37" s="20">
        <v>3114453832</v>
      </c>
      <c r="M37" s="73" t="s">
        <v>267</v>
      </c>
      <c r="N37" s="68">
        <v>42522</v>
      </c>
      <c r="O37" s="68">
        <v>44012</v>
      </c>
      <c r="P37" s="20" t="s">
        <v>277</v>
      </c>
      <c r="Q37" s="20" t="s">
        <v>278</v>
      </c>
      <c r="R37" s="22">
        <v>1</v>
      </c>
      <c r="S37" s="22">
        <v>1</v>
      </c>
      <c r="T37" s="22">
        <v>1</v>
      </c>
      <c r="U37" s="22">
        <v>1</v>
      </c>
      <c r="V37" s="22">
        <v>1</v>
      </c>
      <c r="W37" s="74">
        <f>+V37/R37</f>
        <v>1</v>
      </c>
      <c r="X37" s="74">
        <v>1</v>
      </c>
      <c r="Y37" s="20">
        <f t="shared" si="5"/>
        <v>100</v>
      </c>
      <c r="Z37" s="22">
        <v>1</v>
      </c>
      <c r="AA37" s="20">
        <f t="shared" si="2"/>
        <v>100</v>
      </c>
      <c r="AB37" s="20"/>
      <c r="AC37" s="20"/>
      <c r="AD37" s="20" t="s">
        <v>69</v>
      </c>
      <c r="AE37" s="20" t="s">
        <v>279</v>
      </c>
      <c r="AF37" s="20" t="s">
        <v>280</v>
      </c>
      <c r="AG37" s="20">
        <v>971</v>
      </c>
      <c r="AH37" s="20" t="s">
        <v>272</v>
      </c>
      <c r="AI37" s="43" t="s">
        <v>281</v>
      </c>
      <c r="AJ37" s="23">
        <v>2033825000</v>
      </c>
      <c r="AK37" s="22">
        <v>1</v>
      </c>
      <c r="AL37" s="137">
        <v>2185300960</v>
      </c>
      <c r="AM37" s="17" t="s">
        <v>282</v>
      </c>
      <c r="AN37" s="75"/>
      <c r="AO37" s="14"/>
      <c r="AP37" s="14"/>
      <c r="AQ37" s="14"/>
      <c r="AR37" s="14"/>
      <c r="AS37" s="14"/>
      <c r="AT37" s="14"/>
      <c r="AU37" s="14"/>
      <c r="AV37" s="14"/>
      <c r="AW37" s="14"/>
      <c r="AX37" s="14"/>
      <c r="AY37" s="14"/>
      <c r="AZ37" s="14"/>
      <c r="BA37" s="14"/>
    </row>
    <row r="38" spans="1:53" s="4" customFormat="1" ht="89.25">
      <c r="A38" s="156" t="s">
        <v>283</v>
      </c>
      <c r="B38" s="20" t="s">
        <v>56</v>
      </c>
      <c r="C38" s="20" t="s">
        <v>57</v>
      </c>
      <c r="D38" s="20" t="s">
        <v>58</v>
      </c>
      <c r="E38" s="20" t="s">
        <v>59</v>
      </c>
      <c r="F38" s="20" t="s">
        <v>284</v>
      </c>
      <c r="G38" s="33">
        <f t="shared" si="4"/>
        <v>1.0752688172043012E-2</v>
      </c>
      <c r="H38" s="20" t="s">
        <v>264</v>
      </c>
      <c r="I38" s="20" t="s">
        <v>265</v>
      </c>
      <c r="J38" s="20" t="s">
        <v>63</v>
      </c>
      <c r="K38" s="20" t="s">
        <v>266</v>
      </c>
      <c r="L38" s="20">
        <v>3114453832</v>
      </c>
      <c r="M38" s="73" t="s">
        <v>267</v>
      </c>
      <c r="N38" s="68">
        <v>42522</v>
      </c>
      <c r="O38" s="68">
        <v>44012</v>
      </c>
      <c r="P38" s="20" t="s">
        <v>285</v>
      </c>
      <c r="Q38" s="20" t="s">
        <v>286</v>
      </c>
      <c r="R38" s="20">
        <v>576</v>
      </c>
      <c r="S38" s="20">
        <v>803</v>
      </c>
      <c r="T38" s="20">
        <v>900</v>
      </c>
      <c r="U38" s="20">
        <v>900</v>
      </c>
      <c r="V38" s="20">
        <v>621</v>
      </c>
      <c r="W38" s="74">
        <f>+V38/R38</f>
        <v>1.078125</v>
      </c>
      <c r="X38" s="20">
        <v>864</v>
      </c>
      <c r="Y38" s="20">
        <f t="shared" si="5"/>
        <v>107.59651307596513</v>
      </c>
      <c r="Z38" s="20">
        <v>950</v>
      </c>
      <c r="AA38" s="20">
        <f t="shared" si="2"/>
        <v>105.55555555555556</v>
      </c>
      <c r="AB38" s="20"/>
      <c r="AC38" s="20"/>
      <c r="AD38" s="20" t="s">
        <v>69</v>
      </c>
      <c r="AE38" s="20" t="s">
        <v>270</v>
      </c>
      <c r="AF38" s="20" t="s">
        <v>271</v>
      </c>
      <c r="AG38" s="20">
        <v>971</v>
      </c>
      <c r="AH38" s="20" t="s">
        <v>272</v>
      </c>
      <c r="AI38" s="43" t="s">
        <v>287</v>
      </c>
      <c r="AJ38" s="23">
        <v>7031925000</v>
      </c>
      <c r="AK38" s="22">
        <v>1</v>
      </c>
      <c r="AL38" s="137">
        <v>5695902103</v>
      </c>
      <c r="AM38" s="17" t="s">
        <v>288</v>
      </c>
      <c r="AN38" s="75"/>
      <c r="AO38" s="14"/>
      <c r="AP38" s="14"/>
      <c r="AQ38" s="14"/>
      <c r="AR38" s="14"/>
      <c r="AS38" s="14"/>
      <c r="AT38" s="14"/>
      <c r="AU38" s="14"/>
      <c r="AV38" s="14"/>
      <c r="AW38" s="14"/>
      <c r="AX38" s="14"/>
      <c r="AY38" s="14"/>
      <c r="AZ38" s="14"/>
      <c r="BA38" s="14"/>
    </row>
    <row r="39" spans="1:53" s="4" customFormat="1" ht="89.25">
      <c r="A39" s="156" t="s">
        <v>289</v>
      </c>
      <c r="B39" s="20" t="s">
        <v>56</v>
      </c>
      <c r="C39" s="20" t="s">
        <v>57</v>
      </c>
      <c r="D39" s="20" t="s">
        <v>58</v>
      </c>
      <c r="E39" s="20" t="s">
        <v>59</v>
      </c>
      <c r="F39" s="20" t="s">
        <v>290</v>
      </c>
      <c r="G39" s="33">
        <f t="shared" si="4"/>
        <v>1.0752688172043012E-2</v>
      </c>
      <c r="H39" s="20" t="s">
        <v>264</v>
      </c>
      <c r="I39" s="20" t="s">
        <v>265</v>
      </c>
      <c r="J39" s="20" t="s">
        <v>63</v>
      </c>
      <c r="K39" s="20" t="s">
        <v>266</v>
      </c>
      <c r="L39" s="20">
        <v>3114453832</v>
      </c>
      <c r="M39" s="73" t="s">
        <v>267</v>
      </c>
      <c r="N39" s="68">
        <v>42522</v>
      </c>
      <c r="O39" s="68">
        <v>44012</v>
      </c>
      <c r="P39" s="20" t="s">
        <v>291</v>
      </c>
      <c r="Q39" s="20" t="s">
        <v>292</v>
      </c>
      <c r="R39" s="20">
        <v>807</v>
      </c>
      <c r="S39" s="20">
        <v>1123</v>
      </c>
      <c r="T39" s="20">
        <v>1440</v>
      </c>
      <c r="U39" s="20">
        <v>1440</v>
      </c>
      <c r="V39" s="20">
        <v>813</v>
      </c>
      <c r="W39" s="74">
        <f>+V39/R39</f>
        <v>1.0074349442379182</v>
      </c>
      <c r="X39" s="20">
        <v>1343</v>
      </c>
      <c r="Y39" s="20">
        <f t="shared" si="5"/>
        <v>119.59038290293856</v>
      </c>
      <c r="Z39" s="20">
        <v>1677</v>
      </c>
      <c r="AA39" s="20">
        <f t="shared" si="2"/>
        <v>116.45833333333333</v>
      </c>
      <c r="AB39" s="20"/>
      <c r="AC39" s="20"/>
      <c r="AD39" s="20" t="s">
        <v>69</v>
      </c>
      <c r="AE39" s="20" t="s">
        <v>270</v>
      </c>
      <c r="AF39" s="20" t="s">
        <v>271</v>
      </c>
      <c r="AG39" s="20">
        <v>971</v>
      </c>
      <c r="AH39" s="20" t="s">
        <v>272</v>
      </c>
      <c r="AI39" s="43" t="s">
        <v>293</v>
      </c>
      <c r="AJ39" s="23">
        <v>6199568300</v>
      </c>
      <c r="AK39" s="22">
        <v>1</v>
      </c>
      <c r="AL39" s="137">
        <v>5796317961</v>
      </c>
      <c r="AM39" s="17" t="s">
        <v>294</v>
      </c>
      <c r="AN39" s="75"/>
      <c r="AO39" s="14"/>
      <c r="AP39" s="14"/>
      <c r="AQ39" s="14"/>
      <c r="AR39" s="14"/>
      <c r="AS39" s="14"/>
      <c r="AT39" s="14"/>
      <c r="AU39" s="14"/>
      <c r="AV39" s="14"/>
      <c r="AW39" s="14"/>
      <c r="AX39" s="14"/>
      <c r="AY39" s="14"/>
      <c r="AZ39" s="14"/>
      <c r="BA39" s="14"/>
    </row>
    <row r="40" spans="1:53" s="4" customFormat="1" ht="114.75">
      <c r="A40" s="156" t="s">
        <v>295</v>
      </c>
      <c r="B40" s="20" t="s">
        <v>56</v>
      </c>
      <c r="C40" s="20" t="s">
        <v>57</v>
      </c>
      <c r="D40" s="20" t="s">
        <v>58</v>
      </c>
      <c r="E40" s="20" t="s">
        <v>59</v>
      </c>
      <c r="F40" s="20" t="s">
        <v>296</v>
      </c>
      <c r="G40" s="33">
        <f t="shared" si="4"/>
        <v>1.0752688172043012E-2</v>
      </c>
      <c r="H40" s="20" t="s">
        <v>264</v>
      </c>
      <c r="I40" s="20" t="s">
        <v>265</v>
      </c>
      <c r="J40" s="20" t="s">
        <v>63</v>
      </c>
      <c r="K40" s="20" t="s">
        <v>266</v>
      </c>
      <c r="L40" s="20">
        <v>3114453832</v>
      </c>
      <c r="M40" s="73" t="s">
        <v>267</v>
      </c>
      <c r="N40" s="68">
        <v>42522</v>
      </c>
      <c r="O40" s="68">
        <v>44012</v>
      </c>
      <c r="P40" s="20" t="s">
        <v>297</v>
      </c>
      <c r="Q40" s="20" t="s">
        <v>298</v>
      </c>
      <c r="R40" s="20">
        <v>19</v>
      </c>
      <c r="S40" s="20">
        <v>19</v>
      </c>
      <c r="T40" s="20">
        <v>19</v>
      </c>
      <c r="U40" s="20">
        <v>19</v>
      </c>
      <c r="V40" s="20" t="s">
        <v>299</v>
      </c>
      <c r="W40" s="20" t="s">
        <v>299</v>
      </c>
      <c r="X40" s="76">
        <v>19</v>
      </c>
      <c r="Y40" s="20">
        <f t="shared" si="5"/>
        <v>100</v>
      </c>
      <c r="Z40" s="20">
        <v>23</v>
      </c>
      <c r="AA40" s="20">
        <f t="shared" si="2"/>
        <v>121.05263157894737</v>
      </c>
      <c r="AB40" s="20"/>
      <c r="AC40" s="20"/>
      <c r="AD40" s="20" t="s">
        <v>300</v>
      </c>
      <c r="AE40" s="20" t="s">
        <v>301</v>
      </c>
      <c r="AF40" s="20" t="s">
        <v>302</v>
      </c>
      <c r="AG40" s="20">
        <v>1106</v>
      </c>
      <c r="AH40" s="20" t="s">
        <v>303</v>
      </c>
      <c r="AI40" s="43" t="s">
        <v>304</v>
      </c>
      <c r="AJ40" s="23">
        <v>42485739456.993896</v>
      </c>
      <c r="AK40" s="22">
        <v>1</v>
      </c>
      <c r="AL40" s="137">
        <v>44796741390</v>
      </c>
      <c r="AM40" s="17" t="s">
        <v>305</v>
      </c>
      <c r="AN40" s="75"/>
      <c r="AO40" s="14"/>
      <c r="AP40" s="14"/>
      <c r="AQ40" s="14"/>
      <c r="AR40" s="14"/>
      <c r="AS40" s="14"/>
      <c r="AT40" s="14"/>
      <c r="AU40" s="14"/>
      <c r="AV40" s="14"/>
      <c r="AW40" s="14"/>
      <c r="AX40" s="14"/>
      <c r="AY40" s="14"/>
      <c r="AZ40" s="14"/>
      <c r="BA40" s="14"/>
    </row>
    <row r="41" spans="1:53" s="4" customFormat="1" ht="76.5">
      <c r="A41" s="156" t="s">
        <v>306</v>
      </c>
      <c r="B41" s="20" t="s">
        <v>56</v>
      </c>
      <c r="C41" s="20" t="s">
        <v>76</v>
      </c>
      <c r="D41" s="20" t="s">
        <v>58</v>
      </c>
      <c r="E41" s="20" t="s">
        <v>59</v>
      </c>
      <c r="F41" s="20" t="s">
        <v>307</v>
      </c>
      <c r="G41" s="33">
        <f t="shared" si="4"/>
        <v>1.0752688172043012E-2</v>
      </c>
      <c r="H41" s="20" t="s">
        <v>308</v>
      </c>
      <c r="I41" s="20" t="s">
        <v>309</v>
      </c>
      <c r="J41" s="20" t="s">
        <v>63</v>
      </c>
      <c r="K41" s="20" t="s">
        <v>310</v>
      </c>
      <c r="L41" s="20">
        <v>3166234777</v>
      </c>
      <c r="M41" s="77" t="s">
        <v>311</v>
      </c>
      <c r="N41" s="36">
        <v>42736</v>
      </c>
      <c r="O41" s="36">
        <v>44012</v>
      </c>
      <c r="P41" s="20" t="s">
        <v>312</v>
      </c>
      <c r="Q41" s="20" t="s">
        <v>313</v>
      </c>
      <c r="R41" s="20">
        <v>317500</v>
      </c>
      <c r="S41" s="45">
        <v>337500</v>
      </c>
      <c r="T41" s="20">
        <v>357500</v>
      </c>
      <c r="U41" s="20">
        <v>37200</v>
      </c>
      <c r="V41" s="45">
        <v>262098</v>
      </c>
      <c r="W41" s="74">
        <f>V41/R41</f>
        <v>0.82550551181102361</v>
      </c>
      <c r="X41" s="78">
        <v>257675</v>
      </c>
      <c r="Y41" s="74">
        <f>+X41/S41</f>
        <v>0.76348148148148143</v>
      </c>
      <c r="Z41" s="20">
        <v>260040</v>
      </c>
      <c r="AA41" s="20">
        <f t="shared" si="2"/>
        <v>72.738461538461536</v>
      </c>
      <c r="AB41" s="20"/>
      <c r="AC41" s="20"/>
      <c r="AD41" s="20" t="s">
        <v>315</v>
      </c>
      <c r="AE41" s="20" t="s">
        <v>316</v>
      </c>
      <c r="AF41" s="20" t="s">
        <v>317</v>
      </c>
      <c r="AG41" s="20">
        <v>981</v>
      </c>
      <c r="AH41" s="20" t="s">
        <v>318</v>
      </c>
      <c r="AI41" s="43" t="s">
        <v>319</v>
      </c>
      <c r="AJ41" s="23">
        <v>10284301429</v>
      </c>
      <c r="AK41" s="22">
        <v>1</v>
      </c>
      <c r="AL41" s="20" t="s">
        <v>839</v>
      </c>
      <c r="AM41" s="178" t="s">
        <v>894</v>
      </c>
      <c r="AN41" s="43" t="s">
        <v>840</v>
      </c>
      <c r="AO41" s="14"/>
      <c r="AP41" s="14"/>
      <c r="AQ41" s="14"/>
      <c r="AR41" s="14"/>
      <c r="AS41" s="14"/>
      <c r="AT41" s="14"/>
      <c r="AU41" s="14"/>
      <c r="AV41" s="14"/>
      <c r="AW41" s="14"/>
      <c r="AX41" s="14"/>
      <c r="AY41" s="14"/>
      <c r="AZ41" s="14"/>
      <c r="BA41" s="14"/>
    </row>
    <row r="42" spans="1:53" s="4" customFormat="1" ht="76.5">
      <c r="A42" s="156" t="s">
        <v>320</v>
      </c>
      <c r="B42" s="20" t="s">
        <v>56</v>
      </c>
      <c r="C42" s="20" t="s">
        <v>76</v>
      </c>
      <c r="D42" s="20" t="s">
        <v>58</v>
      </c>
      <c r="E42" s="20" t="s">
        <v>59</v>
      </c>
      <c r="F42" s="20" t="s">
        <v>321</v>
      </c>
      <c r="G42" s="33">
        <f t="shared" si="4"/>
        <v>1.0752688172043012E-2</v>
      </c>
      <c r="H42" s="20" t="s">
        <v>308</v>
      </c>
      <c r="I42" s="20" t="s">
        <v>322</v>
      </c>
      <c r="J42" s="20" t="s">
        <v>63</v>
      </c>
      <c r="K42" s="20" t="s">
        <v>310</v>
      </c>
      <c r="L42" s="20">
        <v>3166234778</v>
      </c>
      <c r="M42" s="77" t="s">
        <v>311</v>
      </c>
      <c r="N42" s="36">
        <v>42736</v>
      </c>
      <c r="O42" s="36">
        <v>44012</v>
      </c>
      <c r="P42" s="20" t="s">
        <v>323</v>
      </c>
      <c r="Q42" s="20" t="s">
        <v>324</v>
      </c>
      <c r="R42" s="20">
        <v>1009</v>
      </c>
      <c r="S42" s="20">
        <v>1000</v>
      </c>
      <c r="T42" s="20">
        <v>1000</v>
      </c>
      <c r="U42" s="20">
        <v>491</v>
      </c>
      <c r="V42" s="20">
        <v>1009</v>
      </c>
      <c r="W42" s="74">
        <f>+V42/R42</f>
        <v>1</v>
      </c>
      <c r="X42" s="20">
        <v>1058</v>
      </c>
      <c r="Y42" s="79">
        <f>+X42/S42</f>
        <v>1.0580000000000001</v>
      </c>
      <c r="Z42" s="20" t="s">
        <v>711</v>
      </c>
      <c r="AA42" s="20" t="s">
        <v>711</v>
      </c>
      <c r="AB42" s="20"/>
      <c r="AC42" s="33"/>
      <c r="AD42" s="20" t="s">
        <v>315</v>
      </c>
      <c r="AE42" s="20" t="s">
        <v>316</v>
      </c>
      <c r="AF42" s="20" t="s">
        <v>317</v>
      </c>
      <c r="AG42" s="20">
        <v>1124</v>
      </c>
      <c r="AH42" s="20" t="s">
        <v>325</v>
      </c>
      <c r="AI42" s="43" t="s">
        <v>326</v>
      </c>
      <c r="AJ42" s="23">
        <v>1772709326.4727139</v>
      </c>
      <c r="AK42" s="22">
        <v>1</v>
      </c>
      <c r="AL42" s="20" t="s">
        <v>314</v>
      </c>
      <c r="AM42" s="20" t="s">
        <v>314</v>
      </c>
      <c r="AN42" s="43"/>
      <c r="AO42" s="14"/>
      <c r="AP42" s="14"/>
      <c r="AQ42" s="14"/>
      <c r="AR42" s="14"/>
      <c r="AS42" s="14"/>
      <c r="AT42" s="14"/>
      <c r="AU42" s="14"/>
      <c r="AV42" s="14"/>
      <c r="AW42" s="14"/>
      <c r="AX42" s="14"/>
      <c r="AY42" s="14"/>
      <c r="AZ42" s="14"/>
      <c r="BA42" s="14"/>
    </row>
    <row r="43" spans="1:53" s="4" customFormat="1" ht="89.25">
      <c r="A43" s="156" t="s">
        <v>327</v>
      </c>
      <c r="B43" s="20" t="s">
        <v>56</v>
      </c>
      <c r="C43" s="20" t="s">
        <v>76</v>
      </c>
      <c r="D43" s="20" t="s">
        <v>58</v>
      </c>
      <c r="E43" s="20" t="s">
        <v>328</v>
      </c>
      <c r="F43" s="20" t="s">
        <v>329</v>
      </c>
      <c r="G43" s="33">
        <f t="shared" si="4"/>
        <v>1.0752688172043012E-2</v>
      </c>
      <c r="H43" s="20" t="s">
        <v>330</v>
      </c>
      <c r="I43" s="20" t="s">
        <v>331</v>
      </c>
      <c r="J43" s="20" t="s">
        <v>63</v>
      </c>
      <c r="K43" s="20" t="s">
        <v>332</v>
      </c>
      <c r="L43" s="20" t="s">
        <v>333</v>
      </c>
      <c r="M43" s="35" t="s">
        <v>334</v>
      </c>
      <c r="N43" s="36">
        <v>42736</v>
      </c>
      <c r="O43" s="36">
        <v>44012</v>
      </c>
      <c r="P43" s="20" t="s">
        <v>335</v>
      </c>
      <c r="Q43" s="20" t="s">
        <v>336</v>
      </c>
      <c r="R43" s="78">
        <v>500000</v>
      </c>
      <c r="S43" s="78">
        <v>650000</v>
      </c>
      <c r="T43" s="78">
        <v>750000</v>
      </c>
      <c r="U43" s="78">
        <v>350000</v>
      </c>
      <c r="V43" s="72">
        <v>562191</v>
      </c>
      <c r="W43" s="22">
        <f>V43/R43</f>
        <v>1.124382</v>
      </c>
      <c r="X43" s="78">
        <v>222301</v>
      </c>
      <c r="Y43" s="20">
        <f t="shared" si="5"/>
        <v>34.200153846153846</v>
      </c>
      <c r="Z43" s="45">
        <v>755403</v>
      </c>
      <c r="AA43" s="20">
        <f t="shared" si="2"/>
        <v>100.7204</v>
      </c>
      <c r="AB43" s="20"/>
      <c r="AC43" s="20"/>
      <c r="AD43" s="20" t="s">
        <v>337</v>
      </c>
      <c r="AE43" s="20" t="s">
        <v>338</v>
      </c>
      <c r="AF43" s="20" t="s">
        <v>338</v>
      </c>
      <c r="AG43" s="20">
        <v>1032</v>
      </c>
      <c r="AH43" s="20" t="s">
        <v>339</v>
      </c>
      <c r="AI43" s="80" t="s">
        <v>340</v>
      </c>
      <c r="AJ43" s="23">
        <v>3604203379</v>
      </c>
      <c r="AK43" s="22">
        <v>1</v>
      </c>
      <c r="AL43" s="45">
        <v>12585323604</v>
      </c>
      <c r="AM43" s="43" t="s">
        <v>841</v>
      </c>
      <c r="AN43" s="43" t="s">
        <v>842</v>
      </c>
      <c r="AO43" s="14"/>
      <c r="AP43" s="14"/>
      <c r="AQ43" s="14"/>
      <c r="AR43" s="14"/>
      <c r="AS43" s="14"/>
      <c r="AT43" s="14"/>
      <c r="AU43" s="14"/>
      <c r="AV43" s="14"/>
      <c r="AW43" s="14"/>
      <c r="AX43" s="14"/>
      <c r="AY43" s="14"/>
      <c r="AZ43" s="14"/>
      <c r="BA43" s="14"/>
    </row>
    <row r="44" spans="1:53" s="4" customFormat="1" ht="136.5" customHeight="1">
      <c r="A44" s="156" t="s">
        <v>341</v>
      </c>
      <c r="B44" s="20" t="s">
        <v>56</v>
      </c>
      <c r="C44" s="20" t="s">
        <v>76</v>
      </c>
      <c r="D44" s="20" t="s">
        <v>58</v>
      </c>
      <c r="E44" s="20" t="s">
        <v>328</v>
      </c>
      <c r="F44" s="20" t="s">
        <v>342</v>
      </c>
      <c r="G44" s="33">
        <f t="shared" si="4"/>
        <v>1.0752688172043012E-2</v>
      </c>
      <c r="H44" s="20" t="s">
        <v>330</v>
      </c>
      <c r="I44" s="20" t="s">
        <v>331</v>
      </c>
      <c r="J44" s="20" t="s">
        <v>63</v>
      </c>
      <c r="K44" s="20" t="s">
        <v>332</v>
      </c>
      <c r="L44" s="20" t="s">
        <v>333</v>
      </c>
      <c r="M44" s="35" t="s">
        <v>334</v>
      </c>
      <c r="N44" s="36">
        <v>42736</v>
      </c>
      <c r="O44" s="36">
        <v>44012</v>
      </c>
      <c r="P44" s="20" t="s">
        <v>343</v>
      </c>
      <c r="Q44" s="20" t="s">
        <v>344</v>
      </c>
      <c r="R44" s="66">
        <v>1</v>
      </c>
      <c r="S44" s="66">
        <v>1</v>
      </c>
      <c r="T44" s="66">
        <v>1</v>
      </c>
      <c r="U44" s="66">
        <v>1</v>
      </c>
      <c r="V44" s="66">
        <v>1</v>
      </c>
      <c r="W44" s="66">
        <v>1</v>
      </c>
      <c r="X44" s="66">
        <v>1</v>
      </c>
      <c r="Y44" s="20">
        <f t="shared" si="5"/>
        <v>100</v>
      </c>
      <c r="Z44" s="22">
        <v>1</v>
      </c>
      <c r="AA44" s="22">
        <v>1</v>
      </c>
      <c r="AB44" s="20"/>
      <c r="AC44" s="20"/>
      <c r="AD44" s="20" t="s">
        <v>337</v>
      </c>
      <c r="AE44" s="20" t="s">
        <v>338</v>
      </c>
      <c r="AF44" s="20" t="s">
        <v>338</v>
      </c>
      <c r="AG44" s="20">
        <v>1004</v>
      </c>
      <c r="AH44" s="20" t="s">
        <v>345</v>
      </c>
      <c r="AI44" s="80" t="s">
        <v>346</v>
      </c>
      <c r="AJ44" s="23">
        <v>1980449383</v>
      </c>
      <c r="AK44" s="22">
        <v>1</v>
      </c>
      <c r="AL44" s="21" t="s">
        <v>843</v>
      </c>
      <c r="AM44" s="43" t="s">
        <v>844</v>
      </c>
      <c r="AN44" s="43" t="s">
        <v>845</v>
      </c>
      <c r="AO44" s="14"/>
      <c r="AP44" s="14"/>
      <c r="AQ44" s="14"/>
      <c r="AR44" s="14"/>
      <c r="AS44" s="14"/>
      <c r="AT44" s="14"/>
      <c r="AU44" s="14"/>
      <c r="AV44" s="14"/>
      <c r="AW44" s="14"/>
      <c r="AX44" s="14"/>
      <c r="AY44" s="14"/>
      <c r="AZ44" s="14"/>
      <c r="BA44" s="14"/>
    </row>
    <row r="45" spans="1:53" s="4" customFormat="1" ht="76.5">
      <c r="A45" s="156" t="s">
        <v>347</v>
      </c>
      <c r="B45" s="20" t="s">
        <v>56</v>
      </c>
      <c r="C45" s="20" t="s">
        <v>76</v>
      </c>
      <c r="D45" s="20" t="s">
        <v>58</v>
      </c>
      <c r="E45" s="20" t="s">
        <v>328</v>
      </c>
      <c r="F45" s="20" t="s">
        <v>348</v>
      </c>
      <c r="G45" s="33">
        <f t="shared" si="4"/>
        <v>1.0752688172043012E-2</v>
      </c>
      <c r="H45" s="20" t="s">
        <v>330</v>
      </c>
      <c r="I45" s="20" t="s">
        <v>331</v>
      </c>
      <c r="J45" s="20" t="s">
        <v>63</v>
      </c>
      <c r="K45" s="20" t="s">
        <v>332</v>
      </c>
      <c r="L45" s="20" t="s">
        <v>333</v>
      </c>
      <c r="M45" s="35" t="s">
        <v>334</v>
      </c>
      <c r="N45" s="36">
        <v>42736</v>
      </c>
      <c r="O45" s="36">
        <v>44012</v>
      </c>
      <c r="P45" s="20" t="s">
        <v>349</v>
      </c>
      <c r="Q45" s="20" t="s">
        <v>350</v>
      </c>
      <c r="R45" s="45">
        <v>7000</v>
      </c>
      <c r="S45" s="45">
        <v>7000</v>
      </c>
      <c r="T45" s="20" t="s">
        <v>351</v>
      </c>
      <c r="U45" s="20" t="s">
        <v>352</v>
      </c>
      <c r="V45" s="81">
        <v>8069</v>
      </c>
      <c r="W45" s="82">
        <f t="shared" ref="W45:W50" si="6">V45/R45</f>
        <v>1.1527142857142858</v>
      </c>
      <c r="X45" s="20">
        <v>8036</v>
      </c>
      <c r="Y45" s="20">
        <f t="shared" si="5"/>
        <v>114.8</v>
      </c>
      <c r="Z45" s="20">
        <v>8434</v>
      </c>
      <c r="AA45" s="22">
        <v>1.2</v>
      </c>
      <c r="AB45" s="20"/>
      <c r="AC45" s="20"/>
      <c r="AD45" s="20" t="s">
        <v>337</v>
      </c>
      <c r="AE45" s="20" t="s">
        <v>338</v>
      </c>
      <c r="AF45" s="20" t="s">
        <v>338</v>
      </c>
      <c r="AG45" s="20">
        <v>1032</v>
      </c>
      <c r="AH45" s="20" t="s">
        <v>339</v>
      </c>
      <c r="AI45" s="80" t="s">
        <v>353</v>
      </c>
      <c r="AJ45" s="23">
        <v>1054702000</v>
      </c>
      <c r="AK45" s="22">
        <v>0.94</v>
      </c>
      <c r="AL45" s="21">
        <v>3143623924</v>
      </c>
      <c r="AM45" s="43" t="s">
        <v>846</v>
      </c>
      <c r="AN45" s="83"/>
      <c r="AO45" s="14"/>
      <c r="AP45" s="14"/>
      <c r="AQ45" s="14"/>
      <c r="AR45" s="14"/>
      <c r="AS45" s="14"/>
      <c r="AT45" s="14"/>
      <c r="AU45" s="14"/>
      <c r="AV45" s="14"/>
      <c r="AW45" s="14"/>
      <c r="AX45" s="14"/>
      <c r="AY45" s="14"/>
      <c r="AZ45" s="14"/>
      <c r="BA45" s="14"/>
    </row>
    <row r="46" spans="1:53" s="16" customFormat="1" ht="114.75">
      <c r="A46" s="156" t="s">
        <v>354</v>
      </c>
      <c r="B46" s="20" t="s">
        <v>56</v>
      </c>
      <c r="C46" s="20" t="s">
        <v>355</v>
      </c>
      <c r="D46" s="20" t="s">
        <v>58</v>
      </c>
      <c r="E46" s="20" t="s">
        <v>328</v>
      </c>
      <c r="F46" s="20" t="s">
        <v>356</v>
      </c>
      <c r="G46" s="33">
        <f t="shared" si="4"/>
        <v>1.0752688172043012E-2</v>
      </c>
      <c r="H46" s="20" t="s">
        <v>357</v>
      </c>
      <c r="I46" s="20" t="s">
        <v>358</v>
      </c>
      <c r="J46" s="20" t="s">
        <v>63</v>
      </c>
      <c r="K46" s="34" t="s">
        <v>359</v>
      </c>
      <c r="L46" s="20" t="s">
        <v>360</v>
      </c>
      <c r="M46" s="77" t="s">
        <v>361</v>
      </c>
      <c r="N46" s="36">
        <v>42736</v>
      </c>
      <c r="O46" s="36">
        <v>44012</v>
      </c>
      <c r="P46" s="20" t="s">
        <v>362</v>
      </c>
      <c r="Q46" s="20" t="s">
        <v>363</v>
      </c>
      <c r="R46" s="45">
        <v>61900</v>
      </c>
      <c r="S46" s="45">
        <v>52900</v>
      </c>
      <c r="T46" s="45" t="s">
        <v>364</v>
      </c>
      <c r="U46" s="45" t="s">
        <v>365</v>
      </c>
      <c r="V46" s="72">
        <v>66074</v>
      </c>
      <c r="W46" s="22">
        <f t="shared" si="6"/>
        <v>1.0674313408723748</v>
      </c>
      <c r="X46" s="152">
        <v>53459</v>
      </c>
      <c r="Y46" s="20">
        <f t="shared" si="5"/>
        <v>101.05671077504726</v>
      </c>
      <c r="Z46" s="20">
        <v>50962</v>
      </c>
      <c r="AA46" s="20" t="s">
        <v>868</v>
      </c>
      <c r="AB46" s="20"/>
      <c r="AC46" s="20"/>
      <c r="AD46" s="20" t="s">
        <v>69</v>
      </c>
      <c r="AE46" s="20" t="s">
        <v>366</v>
      </c>
      <c r="AF46" s="20" t="s">
        <v>366</v>
      </c>
      <c r="AG46" s="20">
        <v>982</v>
      </c>
      <c r="AH46" s="20" t="s">
        <v>367</v>
      </c>
      <c r="AI46" s="84" t="s">
        <v>368</v>
      </c>
      <c r="AJ46" s="21">
        <v>35133</v>
      </c>
      <c r="AK46" s="22">
        <v>1</v>
      </c>
      <c r="AL46" s="21">
        <v>28289000000</v>
      </c>
      <c r="AM46" s="85" t="s">
        <v>369</v>
      </c>
      <c r="AN46" s="85"/>
      <c r="AO46" s="15"/>
      <c r="AP46" s="15"/>
      <c r="AQ46" s="15"/>
      <c r="AR46" s="15"/>
      <c r="AS46" s="15"/>
      <c r="AT46" s="15"/>
      <c r="AU46" s="15"/>
      <c r="AV46" s="15"/>
      <c r="AW46" s="15"/>
      <c r="AX46" s="15"/>
      <c r="AY46" s="15"/>
      <c r="AZ46" s="15"/>
      <c r="BA46" s="15"/>
    </row>
    <row r="47" spans="1:53" s="16" customFormat="1" ht="140.25">
      <c r="A47" s="156" t="s">
        <v>370</v>
      </c>
      <c r="B47" s="20" t="s">
        <v>56</v>
      </c>
      <c r="C47" s="20" t="s">
        <v>355</v>
      </c>
      <c r="D47" s="20" t="s">
        <v>58</v>
      </c>
      <c r="E47" s="20" t="s">
        <v>328</v>
      </c>
      <c r="F47" s="20" t="s">
        <v>371</v>
      </c>
      <c r="G47" s="33">
        <f t="shared" si="4"/>
        <v>1.0752688172043012E-2</v>
      </c>
      <c r="H47" s="20" t="s">
        <v>357</v>
      </c>
      <c r="I47" s="20" t="s">
        <v>358</v>
      </c>
      <c r="J47" s="20" t="s">
        <v>63</v>
      </c>
      <c r="K47" s="34" t="s">
        <v>372</v>
      </c>
      <c r="L47" s="20" t="s">
        <v>360</v>
      </c>
      <c r="M47" s="77" t="s">
        <v>361</v>
      </c>
      <c r="N47" s="36">
        <v>42736</v>
      </c>
      <c r="O47" s="36">
        <v>44012</v>
      </c>
      <c r="P47" s="20" t="s">
        <v>373</v>
      </c>
      <c r="Q47" s="20" t="s">
        <v>374</v>
      </c>
      <c r="R47" s="45">
        <v>70000</v>
      </c>
      <c r="S47" s="45">
        <v>71000</v>
      </c>
      <c r="T47" s="45" t="s">
        <v>375</v>
      </c>
      <c r="U47" s="45" t="s">
        <v>376</v>
      </c>
      <c r="V47" s="72">
        <v>102900</v>
      </c>
      <c r="W47" s="22">
        <f t="shared" si="6"/>
        <v>1.47</v>
      </c>
      <c r="X47" s="152">
        <v>83903</v>
      </c>
      <c r="Y47" s="20">
        <f t="shared" si="5"/>
        <v>118.17323943661972</v>
      </c>
      <c r="Z47" s="20">
        <v>91805</v>
      </c>
      <c r="AA47" s="22">
        <v>1.1399999999999999</v>
      </c>
      <c r="AB47" s="20"/>
      <c r="AC47" s="20"/>
      <c r="AD47" s="20" t="s">
        <v>69</v>
      </c>
      <c r="AE47" s="20" t="s">
        <v>366</v>
      </c>
      <c r="AF47" s="20" t="s">
        <v>366</v>
      </c>
      <c r="AG47" s="20">
        <v>993</v>
      </c>
      <c r="AH47" s="20" t="s">
        <v>377</v>
      </c>
      <c r="AI47" s="86" t="s">
        <v>378</v>
      </c>
      <c r="AJ47" s="23">
        <v>6691</v>
      </c>
      <c r="AK47" s="22">
        <v>1</v>
      </c>
      <c r="AL47" s="21">
        <v>7386000000</v>
      </c>
      <c r="AM47" s="85" t="s">
        <v>379</v>
      </c>
      <c r="AN47" s="85"/>
      <c r="AO47" s="15"/>
      <c r="AP47" s="15"/>
      <c r="AQ47" s="15"/>
      <c r="AR47" s="15"/>
      <c r="AS47" s="15"/>
      <c r="AT47" s="15"/>
      <c r="AU47" s="15"/>
      <c r="AV47" s="15"/>
      <c r="AW47" s="15"/>
      <c r="AX47" s="15"/>
      <c r="AY47" s="15"/>
      <c r="AZ47" s="15"/>
      <c r="BA47" s="15"/>
    </row>
    <row r="48" spans="1:53" s="16" customFormat="1" ht="114.75">
      <c r="A48" s="156" t="s">
        <v>380</v>
      </c>
      <c r="B48" s="20" t="s">
        <v>56</v>
      </c>
      <c r="C48" s="20" t="s">
        <v>355</v>
      </c>
      <c r="D48" s="20" t="s">
        <v>58</v>
      </c>
      <c r="E48" s="20" t="s">
        <v>328</v>
      </c>
      <c r="F48" s="20" t="s">
        <v>381</v>
      </c>
      <c r="G48" s="33">
        <f t="shared" si="4"/>
        <v>1.0752688172043012E-2</v>
      </c>
      <c r="H48" s="20" t="s">
        <v>357</v>
      </c>
      <c r="I48" s="20" t="s">
        <v>382</v>
      </c>
      <c r="J48" s="20" t="s">
        <v>63</v>
      </c>
      <c r="K48" s="20" t="s">
        <v>383</v>
      </c>
      <c r="L48" s="20">
        <v>6605400</v>
      </c>
      <c r="M48" s="77" t="s">
        <v>384</v>
      </c>
      <c r="N48" s="36">
        <v>42736</v>
      </c>
      <c r="O48" s="36">
        <v>44012</v>
      </c>
      <c r="P48" s="20" t="s">
        <v>362</v>
      </c>
      <c r="Q48" s="20" t="s">
        <v>363</v>
      </c>
      <c r="R48" s="45">
        <v>69109</v>
      </c>
      <c r="S48" s="45">
        <v>70000</v>
      </c>
      <c r="T48" s="45" t="s">
        <v>385</v>
      </c>
      <c r="U48" s="45" t="s">
        <v>386</v>
      </c>
      <c r="V48" s="59">
        <v>69109</v>
      </c>
      <c r="W48" s="66">
        <f t="shared" si="6"/>
        <v>1</v>
      </c>
      <c r="X48" s="152">
        <v>71369</v>
      </c>
      <c r="Y48" s="20">
        <f t="shared" si="5"/>
        <v>101.95571428571428</v>
      </c>
      <c r="Z48" s="20">
        <v>72500</v>
      </c>
      <c r="AA48" s="22">
        <v>2.41</v>
      </c>
      <c r="AB48" s="20"/>
      <c r="AC48" s="20"/>
      <c r="AD48" s="20" t="s">
        <v>69</v>
      </c>
      <c r="AE48" s="20" t="s">
        <v>366</v>
      </c>
      <c r="AF48" s="20" t="s">
        <v>366</v>
      </c>
      <c r="AG48" s="20">
        <v>1077</v>
      </c>
      <c r="AH48" s="20" t="s">
        <v>387</v>
      </c>
      <c r="AI48" s="84" t="s">
        <v>381</v>
      </c>
      <c r="AJ48" s="23">
        <v>25849</v>
      </c>
      <c r="AK48" s="22">
        <v>1</v>
      </c>
      <c r="AL48" s="21">
        <v>26448000000</v>
      </c>
      <c r="AM48" s="85" t="s">
        <v>388</v>
      </c>
      <c r="AN48" s="85"/>
      <c r="AO48" s="15"/>
      <c r="AP48" s="15"/>
      <c r="AQ48" s="15"/>
      <c r="AR48" s="15"/>
      <c r="AS48" s="15"/>
      <c r="AT48" s="15"/>
      <c r="AU48" s="15"/>
      <c r="AV48" s="15"/>
      <c r="AW48" s="15"/>
      <c r="AX48" s="15"/>
      <c r="AY48" s="15"/>
      <c r="AZ48" s="15"/>
      <c r="BA48" s="15"/>
    </row>
    <row r="49" spans="1:53" s="16" customFormat="1" ht="114.75">
      <c r="A49" s="156" t="s">
        <v>389</v>
      </c>
      <c r="B49" s="20" t="s">
        <v>56</v>
      </c>
      <c r="C49" s="20" t="s">
        <v>355</v>
      </c>
      <c r="D49" s="20" t="s">
        <v>58</v>
      </c>
      <c r="E49" s="20" t="s">
        <v>328</v>
      </c>
      <c r="F49" s="20" t="s">
        <v>390</v>
      </c>
      <c r="G49" s="33">
        <f t="shared" si="4"/>
        <v>1.0752688172043012E-2</v>
      </c>
      <c r="H49" s="20" t="s">
        <v>357</v>
      </c>
      <c r="I49" s="20" t="s">
        <v>391</v>
      </c>
      <c r="J49" s="20" t="s">
        <v>63</v>
      </c>
      <c r="K49" s="20" t="s">
        <v>392</v>
      </c>
      <c r="L49" s="20">
        <v>3550800</v>
      </c>
      <c r="M49" s="77" t="s">
        <v>393</v>
      </c>
      <c r="N49" s="36">
        <v>42736</v>
      </c>
      <c r="O49" s="36">
        <v>44012</v>
      </c>
      <c r="P49" s="20" t="s">
        <v>362</v>
      </c>
      <c r="Q49" s="20" t="s">
        <v>363</v>
      </c>
      <c r="R49" s="45">
        <v>1179</v>
      </c>
      <c r="S49" s="45">
        <v>1179</v>
      </c>
      <c r="T49" s="45" t="s">
        <v>394</v>
      </c>
      <c r="U49" s="20" t="s">
        <v>395</v>
      </c>
      <c r="V49" s="72">
        <v>1221</v>
      </c>
      <c r="W49" s="22">
        <f t="shared" si="6"/>
        <v>1.0356234096692112</v>
      </c>
      <c r="X49" s="152">
        <v>2718</v>
      </c>
      <c r="Y49" s="20">
        <f t="shared" si="5"/>
        <v>230.53435114503816</v>
      </c>
      <c r="Z49" s="20">
        <v>2987</v>
      </c>
      <c r="AA49" s="22">
        <v>2.5299999999999998</v>
      </c>
      <c r="AB49" s="20"/>
      <c r="AC49" s="20"/>
      <c r="AD49" s="20" t="s">
        <v>69</v>
      </c>
      <c r="AE49" s="20" t="s">
        <v>366</v>
      </c>
      <c r="AF49" s="20" t="s">
        <v>366</v>
      </c>
      <c r="AG49" s="20">
        <v>1024</v>
      </c>
      <c r="AH49" s="20" t="s">
        <v>396</v>
      </c>
      <c r="AI49" s="84" t="s">
        <v>397</v>
      </c>
      <c r="AJ49" s="23">
        <v>450</v>
      </c>
      <c r="AK49" s="22">
        <v>1</v>
      </c>
      <c r="AL49" s="21">
        <v>618000000</v>
      </c>
      <c r="AM49" s="85" t="s">
        <v>398</v>
      </c>
      <c r="AN49" s="85"/>
      <c r="AO49" s="15"/>
      <c r="AP49" s="15"/>
      <c r="AQ49" s="15"/>
      <c r="AR49" s="15"/>
      <c r="AS49" s="15"/>
      <c r="AT49" s="15"/>
      <c r="AU49" s="15"/>
      <c r="AV49" s="15"/>
      <c r="AW49" s="15"/>
      <c r="AX49" s="15"/>
      <c r="AY49" s="15"/>
      <c r="AZ49" s="15"/>
      <c r="BA49" s="15"/>
    </row>
    <row r="50" spans="1:53" s="16" customFormat="1" ht="159" customHeight="1">
      <c r="A50" s="156" t="s">
        <v>399</v>
      </c>
      <c r="B50" s="20" t="s">
        <v>56</v>
      </c>
      <c r="C50" s="20" t="s">
        <v>355</v>
      </c>
      <c r="D50" s="20" t="s">
        <v>58</v>
      </c>
      <c r="E50" s="20" t="s">
        <v>328</v>
      </c>
      <c r="F50" s="20" t="s">
        <v>400</v>
      </c>
      <c r="G50" s="33">
        <f t="shared" si="4"/>
        <v>1.0752688172043012E-2</v>
      </c>
      <c r="H50" s="20" t="s">
        <v>357</v>
      </c>
      <c r="I50" s="20" t="s">
        <v>401</v>
      </c>
      <c r="J50" s="20" t="s">
        <v>63</v>
      </c>
      <c r="K50" s="20" t="s">
        <v>402</v>
      </c>
      <c r="L50" s="20"/>
      <c r="M50" s="77" t="s">
        <v>403</v>
      </c>
      <c r="N50" s="36">
        <v>42736</v>
      </c>
      <c r="O50" s="36">
        <v>44012</v>
      </c>
      <c r="P50" s="20" t="s">
        <v>362</v>
      </c>
      <c r="Q50" s="20" t="s">
        <v>363</v>
      </c>
      <c r="R50" s="45">
        <v>17600</v>
      </c>
      <c r="S50" s="45">
        <v>17600</v>
      </c>
      <c r="T50" s="45" t="s">
        <v>404</v>
      </c>
      <c r="U50" s="45" t="s">
        <v>405</v>
      </c>
      <c r="V50" s="72">
        <v>20213</v>
      </c>
      <c r="W50" s="22">
        <f t="shared" si="6"/>
        <v>1.1484659090909091</v>
      </c>
      <c r="X50" s="152">
        <v>22067</v>
      </c>
      <c r="Y50" s="20">
        <f t="shared" si="5"/>
        <v>125.38068181818181</v>
      </c>
      <c r="Z50" s="20">
        <v>22528</v>
      </c>
      <c r="AA50" s="22">
        <v>1.28</v>
      </c>
      <c r="AB50" s="20"/>
      <c r="AC50" s="20"/>
      <c r="AD50" s="20" t="s">
        <v>69</v>
      </c>
      <c r="AE50" s="20" t="s">
        <v>366</v>
      </c>
      <c r="AF50" s="20" t="s">
        <v>366</v>
      </c>
      <c r="AG50" s="20">
        <v>1003</v>
      </c>
      <c r="AH50" s="20" t="s">
        <v>406</v>
      </c>
      <c r="AI50" s="84" t="s">
        <v>407</v>
      </c>
      <c r="AJ50" s="23">
        <v>13734</v>
      </c>
      <c r="AK50" s="22">
        <v>1</v>
      </c>
      <c r="AL50" s="21">
        <v>15298000000</v>
      </c>
      <c r="AM50" s="85" t="s">
        <v>408</v>
      </c>
      <c r="AN50" s="85"/>
      <c r="AO50" s="15"/>
      <c r="AP50" s="15"/>
      <c r="AQ50" s="15"/>
      <c r="AR50" s="15"/>
      <c r="AS50" s="15"/>
      <c r="AT50" s="15"/>
      <c r="AU50" s="15"/>
      <c r="AV50" s="15"/>
      <c r="AW50" s="15"/>
      <c r="AX50" s="15"/>
      <c r="AY50" s="15"/>
      <c r="AZ50" s="15"/>
      <c r="BA50" s="15"/>
    </row>
    <row r="51" spans="1:53" s="4" customFormat="1" ht="153">
      <c r="A51" s="156" t="s">
        <v>409</v>
      </c>
      <c r="B51" s="87" t="s">
        <v>56</v>
      </c>
      <c r="C51" s="88" t="s">
        <v>118</v>
      </c>
      <c r="D51" s="20" t="s">
        <v>58</v>
      </c>
      <c r="E51" s="18" t="s">
        <v>328</v>
      </c>
      <c r="F51" s="89" t="s">
        <v>410</v>
      </c>
      <c r="G51" s="33">
        <f t="shared" si="4"/>
        <v>1.0752688172043012E-2</v>
      </c>
      <c r="H51" s="18" t="s">
        <v>264</v>
      </c>
      <c r="I51" s="89" t="s">
        <v>411</v>
      </c>
      <c r="J51" s="20" t="s">
        <v>63</v>
      </c>
      <c r="K51" s="18" t="s">
        <v>412</v>
      </c>
      <c r="L51" s="18" t="s">
        <v>413</v>
      </c>
      <c r="M51" s="90" t="s">
        <v>414</v>
      </c>
      <c r="N51" s="91">
        <v>42736</v>
      </c>
      <c r="O51" s="91">
        <v>44012</v>
      </c>
      <c r="P51" s="18" t="s">
        <v>415</v>
      </c>
      <c r="Q51" s="18" t="s">
        <v>416</v>
      </c>
      <c r="R51" s="22">
        <v>0.4</v>
      </c>
      <c r="S51" s="22">
        <v>0.4</v>
      </c>
      <c r="T51" s="22">
        <v>0.3</v>
      </c>
      <c r="U51" s="22">
        <v>0</v>
      </c>
      <c r="V51" s="22">
        <v>0.33</v>
      </c>
      <c r="W51" s="74">
        <f>+V51/R51</f>
        <v>0.82499999999999996</v>
      </c>
      <c r="X51" s="74">
        <v>0.45</v>
      </c>
      <c r="Y51" s="79">
        <f>+X51/S51</f>
        <v>1.125</v>
      </c>
      <c r="Z51" s="74">
        <v>0.3</v>
      </c>
      <c r="AA51" s="20">
        <f t="shared" si="2"/>
        <v>100</v>
      </c>
      <c r="AB51" s="18"/>
      <c r="AC51" s="18"/>
      <c r="AD51" s="18" t="s">
        <v>69</v>
      </c>
      <c r="AE51" s="18" t="s">
        <v>417</v>
      </c>
      <c r="AF51" s="18" t="s">
        <v>418</v>
      </c>
      <c r="AG51" s="20">
        <v>1096</v>
      </c>
      <c r="AH51" s="18" t="s">
        <v>419</v>
      </c>
      <c r="AI51" s="17" t="s">
        <v>420</v>
      </c>
      <c r="AJ51" s="23">
        <v>1010186800</v>
      </c>
      <c r="AK51" s="22">
        <v>1</v>
      </c>
      <c r="AL51" s="21">
        <v>649137467</v>
      </c>
      <c r="AM51" s="18" t="s">
        <v>421</v>
      </c>
      <c r="AN51" s="18"/>
      <c r="AO51" s="14"/>
      <c r="AP51" s="14"/>
      <c r="AQ51" s="14"/>
      <c r="AR51" s="14"/>
      <c r="AS51" s="14"/>
      <c r="AT51" s="14"/>
      <c r="AU51" s="14"/>
      <c r="AV51" s="14"/>
      <c r="AW51" s="14"/>
      <c r="AX51" s="14"/>
      <c r="AY51" s="14"/>
      <c r="AZ51" s="14"/>
      <c r="BA51" s="14"/>
    </row>
    <row r="52" spans="1:53" s="4" customFormat="1" ht="89.25">
      <c r="A52" s="156" t="s">
        <v>422</v>
      </c>
      <c r="B52" s="87" t="s">
        <v>56</v>
      </c>
      <c r="C52" s="88" t="s">
        <v>168</v>
      </c>
      <c r="D52" s="20" t="s">
        <v>58</v>
      </c>
      <c r="E52" s="18" t="s">
        <v>328</v>
      </c>
      <c r="F52" s="18" t="s">
        <v>423</v>
      </c>
      <c r="G52" s="33">
        <f t="shared" ref="G52:G89" si="7">1/93</f>
        <v>1.0752688172043012E-2</v>
      </c>
      <c r="H52" s="18" t="s">
        <v>264</v>
      </c>
      <c r="I52" s="89" t="s">
        <v>411</v>
      </c>
      <c r="J52" s="20" t="s">
        <v>63</v>
      </c>
      <c r="K52" s="18" t="s">
        <v>424</v>
      </c>
      <c r="L52" s="92">
        <v>3012229440</v>
      </c>
      <c r="M52" s="18" t="s">
        <v>425</v>
      </c>
      <c r="N52" s="91">
        <v>42736</v>
      </c>
      <c r="O52" s="91">
        <v>44012</v>
      </c>
      <c r="P52" s="18" t="s">
        <v>426</v>
      </c>
      <c r="Q52" s="18" t="s">
        <v>427</v>
      </c>
      <c r="R52" s="22">
        <v>1</v>
      </c>
      <c r="S52" s="22">
        <v>1</v>
      </c>
      <c r="T52" s="22">
        <v>1</v>
      </c>
      <c r="U52" s="22">
        <v>1</v>
      </c>
      <c r="V52" s="79">
        <f>51915/58234</f>
        <v>0.89148950784764913</v>
      </c>
      <c r="W52" s="66">
        <f>V52/R52</f>
        <v>0.89148950784764913</v>
      </c>
      <c r="X52" s="66">
        <v>0.88100000000000001</v>
      </c>
      <c r="Y52" s="20">
        <f t="shared" si="5"/>
        <v>88.1</v>
      </c>
      <c r="Z52" s="66">
        <v>1.02</v>
      </c>
      <c r="AA52" s="20">
        <f t="shared" si="2"/>
        <v>102</v>
      </c>
      <c r="AB52" s="18"/>
      <c r="AC52" s="18"/>
      <c r="AD52" s="18" t="s">
        <v>69</v>
      </c>
      <c r="AE52" s="18" t="s">
        <v>417</v>
      </c>
      <c r="AF52" s="18" t="s">
        <v>418</v>
      </c>
      <c r="AG52" s="20">
        <v>1096</v>
      </c>
      <c r="AH52" s="18" t="s">
        <v>419</v>
      </c>
      <c r="AI52" s="18" t="s">
        <v>428</v>
      </c>
      <c r="AJ52" s="23">
        <v>579424982101</v>
      </c>
      <c r="AK52" s="22">
        <v>1</v>
      </c>
      <c r="AL52" s="21">
        <v>412609168374</v>
      </c>
      <c r="AM52" s="43" t="s">
        <v>429</v>
      </c>
      <c r="AN52" s="18"/>
      <c r="AO52" s="14"/>
      <c r="AP52" s="14"/>
      <c r="AQ52" s="14"/>
      <c r="AR52" s="14"/>
      <c r="AS52" s="14"/>
      <c r="AT52" s="14"/>
      <c r="AU52" s="14"/>
      <c r="AV52" s="14"/>
      <c r="AW52" s="14"/>
      <c r="AX52" s="14"/>
      <c r="AY52" s="14"/>
      <c r="AZ52" s="14"/>
      <c r="BA52" s="14"/>
    </row>
    <row r="53" spans="1:53" s="4" customFormat="1" ht="89.25">
      <c r="A53" s="156" t="s">
        <v>430</v>
      </c>
      <c r="B53" s="87" t="s">
        <v>56</v>
      </c>
      <c r="C53" s="88" t="s">
        <v>76</v>
      </c>
      <c r="D53" s="20" t="s">
        <v>58</v>
      </c>
      <c r="E53" s="18" t="s">
        <v>328</v>
      </c>
      <c r="F53" s="89" t="s">
        <v>431</v>
      </c>
      <c r="G53" s="33">
        <f t="shared" si="7"/>
        <v>1.0752688172043012E-2</v>
      </c>
      <c r="H53" s="18" t="s">
        <v>264</v>
      </c>
      <c r="I53" s="89" t="s">
        <v>411</v>
      </c>
      <c r="J53" s="20" t="s">
        <v>63</v>
      </c>
      <c r="K53" s="18" t="s">
        <v>432</v>
      </c>
      <c r="L53" s="18">
        <v>3017596556</v>
      </c>
      <c r="M53" s="93" t="s">
        <v>433</v>
      </c>
      <c r="N53" s="91">
        <v>42736</v>
      </c>
      <c r="O53" s="91">
        <v>44012</v>
      </c>
      <c r="P53" s="18" t="s">
        <v>434</v>
      </c>
      <c r="Q53" s="18" t="s">
        <v>435</v>
      </c>
      <c r="R53" s="94">
        <v>15000</v>
      </c>
      <c r="S53" s="94">
        <v>15000</v>
      </c>
      <c r="T53" s="94">
        <v>15000</v>
      </c>
      <c r="U53" s="94">
        <v>15000</v>
      </c>
      <c r="V53" s="95">
        <v>50900</v>
      </c>
      <c r="W53" s="82">
        <f>V53/R53</f>
        <v>3.3933333333333335</v>
      </c>
      <c r="X53" s="94">
        <v>13594</v>
      </c>
      <c r="Y53" s="20">
        <f t="shared" si="5"/>
        <v>90.626666666666665</v>
      </c>
      <c r="Z53" s="20">
        <v>11359</v>
      </c>
      <c r="AA53" s="20">
        <f t="shared" si="2"/>
        <v>75.726666666666674</v>
      </c>
      <c r="AB53" s="18"/>
      <c r="AC53" s="18"/>
      <c r="AD53" s="18" t="s">
        <v>69</v>
      </c>
      <c r="AE53" s="18" t="s">
        <v>270</v>
      </c>
      <c r="AF53" s="18" t="s">
        <v>418</v>
      </c>
      <c r="AG53" s="20">
        <v>1096</v>
      </c>
      <c r="AH53" s="18" t="s">
        <v>419</v>
      </c>
      <c r="AI53" s="18" t="s">
        <v>436</v>
      </c>
      <c r="AJ53" s="23">
        <v>68722249638</v>
      </c>
      <c r="AK53" s="22">
        <v>1</v>
      </c>
      <c r="AL53" s="21">
        <v>52030100843</v>
      </c>
      <c r="AM53" s="18" t="s">
        <v>437</v>
      </c>
      <c r="AN53" s="18"/>
      <c r="AO53" s="14"/>
      <c r="AP53" s="14"/>
      <c r="AQ53" s="14"/>
      <c r="AR53" s="14"/>
      <c r="AS53" s="14"/>
      <c r="AT53" s="14"/>
      <c r="AU53" s="14"/>
      <c r="AV53" s="14"/>
      <c r="AW53" s="14"/>
      <c r="AX53" s="14"/>
      <c r="AY53" s="14"/>
      <c r="AZ53" s="14"/>
      <c r="BA53" s="14"/>
    </row>
    <row r="54" spans="1:53" s="4" customFormat="1" ht="153">
      <c r="A54" s="156" t="s">
        <v>438</v>
      </c>
      <c r="B54" s="87" t="s">
        <v>56</v>
      </c>
      <c r="C54" s="88" t="s">
        <v>57</v>
      </c>
      <c r="D54" s="20" t="s">
        <v>58</v>
      </c>
      <c r="E54" s="18" t="s">
        <v>439</v>
      </c>
      <c r="F54" s="89" t="s">
        <v>440</v>
      </c>
      <c r="G54" s="33">
        <f t="shared" si="7"/>
        <v>1.0752688172043012E-2</v>
      </c>
      <c r="H54" s="18" t="s">
        <v>264</v>
      </c>
      <c r="I54" s="89" t="s">
        <v>411</v>
      </c>
      <c r="J54" s="20" t="s">
        <v>63</v>
      </c>
      <c r="K54" s="18" t="s">
        <v>441</v>
      </c>
      <c r="L54" s="18">
        <v>3206802181</v>
      </c>
      <c r="M54" s="93" t="s">
        <v>442</v>
      </c>
      <c r="N54" s="91">
        <v>42736</v>
      </c>
      <c r="O54" s="91">
        <v>44012</v>
      </c>
      <c r="P54" s="18" t="s">
        <v>443</v>
      </c>
      <c r="Q54" s="18" t="s">
        <v>444</v>
      </c>
      <c r="R54" s="22">
        <v>1</v>
      </c>
      <c r="S54" s="22">
        <v>1</v>
      </c>
      <c r="T54" s="22">
        <v>1</v>
      </c>
      <c r="U54" s="22">
        <v>1</v>
      </c>
      <c r="V54" s="22">
        <v>1</v>
      </c>
      <c r="W54" s="66">
        <v>1</v>
      </c>
      <c r="X54" s="66">
        <v>1</v>
      </c>
      <c r="Y54" s="20">
        <f t="shared" si="5"/>
        <v>100</v>
      </c>
      <c r="Z54" s="66">
        <v>1</v>
      </c>
      <c r="AA54" s="20">
        <f t="shared" si="2"/>
        <v>100</v>
      </c>
      <c r="AB54" s="18"/>
      <c r="AC54" s="18"/>
      <c r="AD54" s="18" t="s">
        <v>69</v>
      </c>
      <c r="AE54" s="18" t="s">
        <v>417</v>
      </c>
      <c r="AF54" s="18" t="s">
        <v>418</v>
      </c>
      <c r="AG54" s="20">
        <v>1096</v>
      </c>
      <c r="AH54" s="18" t="s">
        <v>419</v>
      </c>
      <c r="AI54" s="18" t="s">
        <v>445</v>
      </c>
      <c r="AJ54" s="23">
        <v>62635734351</v>
      </c>
      <c r="AK54" s="20">
        <v>51</v>
      </c>
      <c r="AL54" s="153">
        <v>29194205299</v>
      </c>
      <c r="AM54" s="18" t="s">
        <v>446</v>
      </c>
      <c r="AN54" s="18" t="s">
        <v>826</v>
      </c>
      <c r="AO54" s="14"/>
      <c r="AP54" s="14"/>
      <c r="AQ54" s="14"/>
      <c r="AR54" s="14"/>
      <c r="AS54" s="14"/>
      <c r="AT54" s="14"/>
      <c r="AU54" s="14"/>
      <c r="AV54" s="14"/>
      <c r="AW54" s="14"/>
      <c r="AX54" s="14"/>
      <c r="AY54" s="14"/>
      <c r="AZ54" s="14"/>
      <c r="BA54" s="14"/>
    </row>
    <row r="55" spans="1:53" s="4" customFormat="1" ht="106.5" customHeight="1">
      <c r="A55" s="156" t="s">
        <v>447</v>
      </c>
      <c r="B55" s="87" t="s">
        <v>56</v>
      </c>
      <c r="C55" s="88" t="s">
        <v>57</v>
      </c>
      <c r="D55" s="20" t="s">
        <v>58</v>
      </c>
      <c r="E55" s="18" t="s">
        <v>328</v>
      </c>
      <c r="F55" s="89" t="s">
        <v>448</v>
      </c>
      <c r="G55" s="33">
        <f t="shared" si="7"/>
        <v>1.0752688172043012E-2</v>
      </c>
      <c r="H55" s="18" t="s">
        <v>264</v>
      </c>
      <c r="I55" s="89" t="s">
        <v>411</v>
      </c>
      <c r="J55" s="20" t="s">
        <v>63</v>
      </c>
      <c r="K55" s="18" t="s">
        <v>441</v>
      </c>
      <c r="L55" s="18">
        <v>3206802181</v>
      </c>
      <c r="M55" s="93" t="s">
        <v>442</v>
      </c>
      <c r="N55" s="91">
        <v>43009</v>
      </c>
      <c r="O55" s="91">
        <v>44012</v>
      </c>
      <c r="P55" s="89" t="s">
        <v>449</v>
      </c>
      <c r="Q55" s="89" t="s">
        <v>450</v>
      </c>
      <c r="R55" s="20">
        <v>1250</v>
      </c>
      <c r="S55" s="20">
        <v>1250</v>
      </c>
      <c r="T55" s="20">
        <v>1250</v>
      </c>
      <c r="U55" s="20">
        <v>1250</v>
      </c>
      <c r="V55" s="20">
        <v>1275</v>
      </c>
      <c r="W55" s="66">
        <v>1.08</v>
      </c>
      <c r="X55" s="20">
        <v>1745</v>
      </c>
      <c r="Y55" s="20">
        <f t="shared" si="5"/>
        <v>139.6</v>
      </c>
      <c r="Z55" s="20">
        <v>4153</v>
      </c>
      <c r="AA55" s="20">
        <f t="shared" si="2"/>
        <v>332.24</v>
      </c>
      <c r="AB55" s="18"/>
      <c r="AC55" s="18"/>
      <c r="AD55" s="18" t="s">
        <v>69</v>
      </c>
      <c r="AE55" s="18" t="s">
        <v>417</v>
      </c>
      <c r="AF55" s="18" t="s">
        <v>418</v>
      </c>
      <c r="AG55" s="20">
        <v>1096</v>
      </c>
      <c r="AH55" s="18" t="s">
        <v>419</v>
      </c>
      <c r="AI55" s="18" t="s">
        <v>445</v>
      </c>
      <c r="AJ55" s="23">
        <v>62635734351</v>
      </c>
      <c r="AK55" s="20">
        <v>5</v>
      </c>
      <c r="AL55" s="154">
        <v>684404789</v>
      </c>
      <c r="AM55" s="18" t="s">
        <v>451</v>
      </c>
      <c r="AN55" s="18" t="s">
        <v>826</v>
      </c>
      <c r="AO55" s="14"/>
      <c r="AP55" s="14"/>
      <c r="AQ55" s="14"/>
      <c r="AR55" s="14"/>
      <c r="AS55" s="14"/>
      <c r="AT55" s="14"/>
      <c r="AU55" s="14"/>
      <c r="AV55" s="14"/>
      <c r="AW55" s="14"/>
      <c r="AX55" s="14"/>
      <c r="AY55" s="14"/>
      <c r="AZ55" s="14"/>
      <c r="BA55" s="14"/>
    </row>
    <row r="56" spans="1:53" s="4" customFormat="1" ht="131.25" customHeight="1">
      <c r="A56" s="156" t="s">
        <v>452</v>
      </c>
      <c r="B56" s="87" t="s">
        <v>56</v>
      </c>
      <c r="C56" s="88" t="s">
        <v>57</v>
      </c>
      <c r="D56" s="20" t="s">
        <v>58</v>
      </c>
      <c r="E56" s="18" t="s">
        <v>328</v>
      </c>
      <c r="F56" s="89" t="s">
        <v>453</v>
      </c>
      <c r="G56" s="33">
        <f t="shared" si="7"/>
        <v>1.0752688172043012E-2</v>
      </c>
      <c r="H56" s="18" t="s">
        <v>264</v>
      </c>
      <c r="I56" s="89" t="s">
        <v>411</v>
      </c>
      <c r="J56" s="20" t="s">
        <v>63</v>
      </c>
      <c r="K56" s="18" t="s">
        <v>441</v>
      </c>
      <c r="L56" s="18">
        <v>3206802181</v>
      </c>
      <c r="M56" s="93" t="s">
        <v>442</v>
      </c>
      <c r="N56" s="91">
        <v>42736</v>
      </c>
      <c r="O56" s="91">
        <v>44012</v>
      </c>
      <c r="P56" s="89" t="s">
        <v>454</v>
      </c>
      <c r="Q56" s="89" t="s">
        <v>455</v>
      </c>
      <c r="R56" s="20">
        <v>1500</v>
      </c>
      <c r="S56" s="20">
        <v>1500</v>
      </c>
      <c r="T56" s="20">
        <v>1500</v>
      </c>
      <c r="U56" s="20">
        <v>1500</v>
      </c>
      <c r="V56" s="96">
        <v>1940</v>
      </c>
      <c r="W56" s="66">
        <f t="shared" ref="W56:W61" si="8">V56/R56</f>
        <v>1.2933333333333332</v>
      </c>
      <c r="X56" s="20">
        <v>1577</v>
      </c>
      <c r="Y56" s="20">
        <f t="shared" si="5"/>
        <v>105.13333333333334</v>
      </c>
      <c r="Z56" s="20">
        <v>1355</v>
      </c>
      <c r="AA56" s="20">
        <f t="shared" si="2"/>
        <v>90.333333333333329</v>
      </c>
      <c r="AB56" s="18"/>
      <c r="AC56" s="18"/>
      <c r="AD56" s="18" t="s">
        <v>69</v>
      </c>
      <c r="AE56" s="18" t="s">
        <v>417</v>
      </c>
      <c r="AF56" s="18" t="s">
        <v>418</v>
      </c>
      <c r="AG56" s="20">
        <v>1096</v>
      </c>
      <c r="AH56" s="18" t="s">
        <v>419</v>
      </c>
      <c r="AI56" s="18" t="s">
        <v>445</v>
      </c>
      <c r="AJ56" s="23">
        <v>62635734351</v>
      </c>
      <c r="AK56" s="20">
        <v>26</v>
      </c>
      <c r="AL56" s="154">
        <v>10302443450</v>
      </c>
      <c r="AM56" s="18" t="s">
        <v>456</v>
      </c>
      <c r="AN56" s="18" t="s">
        <v>826</v>
      </c>
      <c r="AO56" s="14"/>
      <c r="AP56" s="14"/>
      <c r="AQ56" s="14"/>
      <c r="AR56" s="14"/>
      <c r="AS56" s="14"/>
      <c r="AT56" s="14"/>
      <c r="AU56" s="14"/>
      <c r="AV56" s="14"/>
      <c r="AW56" s="14"/>
      <c r="AX56" s="14"/>
      <c r="AY56" s="14"/>
      <c r="AZ56" s="14"/>
      <c r="BA56" s="14"/>
    </row>
    <row r="57" spans="1:53" s="4" customFormat="1" ht="89.25">
      <c r="A57" s="156" t="s">
        <v>457</v>
      </c>
      <c r="B57" s="87" t="s">
        <v>56</v>
      </c>
      <c r="C57" s="88" t="s">
        <v>57</v>
      </c>
      <c r="D57" s="20" t="s">
        <v>58</v>
      </c>
      <c r="E57" s="18" t="s">
        <v>328</v>
      </c>
      <c r="F57" s="89" t="s">
        <v>458</v>
      </c>
      <c r="G57" s="33">
        <f t="shared" si="7"/>
        <v>1.0752688172043012E-2</v>
      </c>
      <c r="H57" s="18" t="s">
        <v>264</v>
      </c>
      <c r="I57" s="89" t="s">
        <v>411</v>
      </c>
      <c r="J57" s="20" t="s">
        <v>63</v>
      </c>
      <c r="K57" s="18" t="s">
        <v>459</v>
      </c>
      <c r="L57" s="18">
        <v>3003678841</v>
      </c>
      <c r="M57" s="93" t="s">
        <v>460</v>
      </c>
      <c r="N57" s="91">
        <v>42736</v>
      </c>
      <c r="O57" s="91">
        <v>44012</v>
      </c>
      <c r="P57" s="89" t="s">
        <v>461</v>
      </c>
      <c r="Q57" s="18" t="s">
        <v>462</v>
      </c>
      <c r="R57" s="20">
        <v>6000</v>
      </c>
      <c r="S57" s="20">
        <v>7000</v>
      </c>
      <c r="T57" s="20">
        <v>8000</v>
      </c>
      <c r="U57" s="20">
        <v>9000</v>
      </c>
      <c r="V57" s="96">
        <v>4774</v>
      </c>
      <c r="W57" s="66">
        <f t="shared" si="8"/>
        <v>0.79566666666666663</v>
      </c>
      <c r="X57" s="20">
        <v>5846</v>
      </c>
      <c r="Y57" s="20">
        <f t="shared" si="5"/>
        <v>83.51428571428572</v>
      </c>
      <c r="Z57" s="20">
        <v>12288</v>
      </c>
      <c r="AA57" s="20">
        <f t="shared" si="2"/>
        <v>153.6</v>
      </c>
      <c r="AB57" s="18"/>
      <c r="AC57" s="18"/>
      <c r="AD57" s="18" t="s">
        <v>69</v>
      </c>
      <c r="AE57" s="18" t="s">
        <v>417</v>
      </c>
      <c r="AF57" s="18" t="s">
        <v>418</v>
      </c>
      <c r="AG57" s="20">
        <v>1096</v>
      </c>
      <c r="AH57" s="18" t="s">
        <v>419</v>
      </c>
      <c r="AI57" s="18" t="s">
        <v>445</v>
      </c>
      <c r="AJ57" s="23">
        <v>62635734351</v>
      </c>
      <c r="AK57" s="20">
        <v>13</v>
      </c>
      <c r="AL57" s="179">
        <v>5784501288</v>
      </c>
      <c r="AM57" s="18" t="s">
        <v>463</v>
      </c>
      <c r="AN57" s="18" t="s">
        <v>826</v>
      </c>
      <c r="AO57" s="14"/>
      <c r="AP57" s="14"/>
      <c r="AQ57" s="14"/>
      <c r="AR57" s="14"/>
      <c r="AS57" s="14"/>
      <c r="AT57" s="14"/>
      <c r="AU57" s="14"/>
      <c r="AV57" s="14"/>
      <c r="AW57" s="14"/>
      <c r="AX57" s="14"/>
      <c r="AY57" s="14"/>
      <c r="AZ57" s="14"/>
      <c r="BA57" s="14"/>
    </row>
    <row r="58" spans="1:53" s="16" customFormat="1" ht="102">
      <c r="A58" s="156" t="s">
        <v>464</v>
      </c>
      <c r="B58" s="87" t="s">
        <v>56</v>
      </c>
      <c r="C58" s="88" t="s">
        <v>465</v>
      </c>
      <c r="D58" s="20" t="s">
        <v>58</v>
      </c>
      <c r="E58" s="18" t="s">
        <v>328</v>
      </c>
      <c r="F58" s="97" t="s">
        <v>466</v>
      </c>
      <c r="G58" s="33">
        <f t="shared" si="7"/>
        <v>1.0752688172043012E-2</v>
      </c>
      <c r="H58" s="18" t="s">
        <v>264</v>
      </c>
      <c r="I58" s="89" t="s">
        <v>411</v>
      </c>
      <c r="J58" s="20" t="s">
        <v>63</v>
      </c>
      <c r="K58" s="18" t="s">
        <v>467</v>
      </c>
      <c r="L58" s="18">
        <v>3002733973</v>
      </c>
      <c r="M58" s="93" t="s">
        <v>468</v>
      </c>
      <c r="N58" s="98">
        <v>42736</v>
      </c>
      <c r="O58" s="98">
        <v>44012</v>
      </c>
      <c r="P58" s="18" t="s">
        <v>469</v>
      </c>
      <c r="Q58" s="18" t="s">
        <v>470</v>
      </c>
      <c r="R58" s="20">
        <v>230</v>
      </c>
      <c r="S58" s="20">
        <v>330</v>
      </c>
      <c r="T58" s="20">
        <v>430</v>
      </c>
      <c r="U58" s="20">
        <v>530</v>
      </c>
      <c r="V58" s="96">
        <v>308</v>
      </c>
      <c r="W58" s="66">
        <f t="shared" si="8"/>
        <v>1.3391304347826087</v>
      </c>
      <c r="X58" s="20">
        <v>444</v>
      </c>
      <c r="Y58" s="20">
        <f t="shared" si="5"/>
        <v>134.54545454545453</v>
      </c>
      <c r="Z58" s="20">
        <v>2693</v>
      </c>
      <c r="AA58" s="20">
        <f t="shared" si="2"/>
        <v>626.27906976744191</v>
      </c>
      <c r="AB58" s="18"/>
      <c r="AC58" s="18"/>
      <c r="AD58" s="18" t="s">
        <v>69</v>
      </c>
      <c r="AE58" s="18" t="s">
        <v>417</v>
      </c>
      <c r="AF58" s="18" t="s">
        <v>418</v>
      </c>
      <c r="AG58" s="20">
        <v>1096</v>
      </c>
      <c r="AH58" s="18" t="s">
        <v>419</v>
      </c>
      <c r="AI58" s="18" t="s">
        <v>445</v>
      </c>
      <c r="AJ58" s="23">
        <v>62635734351</v>
      </c>
      <c r="AK58" s="20">
        <v>5</v>
      </c>
      <c r="AL58" s="179">
        <v>3636286967</v>
      </c>
      <c r="AM58" s="18" t="s">
        <v>471</v>
      </c>
      <c r="AN58" s="18" t="s">
        <v>826</v>
      </c>
      <c r="AO58" s="15"/>
      <c r="AP58" s="15"/>
      <c r="AQ58" s="15"/>
      <c r="AR58" s="15"/>
      <c r="AS58" s="15"/>
      <c r="AT58" s="15"/>
      <c r="AU58" s="15"/>
      <c r="AV58" s="15"/>
      <c r="AW58" s="15"/>
      <c r="AX58" s="15"/>
      <c r="AY58" s="15"/>
      <c r="AZ58" s="15"/>
      <c r="BA58" s="15"/>
    </row>
    <row r="59" spans="1:53" s="16" customFormat="1" ht="178.5">
      <c r="A59" s="156" t="s">
        <v>472</v>
      </c>
      <c r="B59" s="87" t="s">
        <v>56</v>
      </c>
      <c r="C59" s="88" t="s">
        <v>76</v>
      </c>
      <c r="D59" s="20" t="s">
        <v>58</v>
      </c>
      <c r="E59" s="18" t="s">
        <v>328</v>
      </c>
      <c r="F59" s="18" t="s">
        <v>473</v>
      </c>
      <c r="G59" s="33">
        <f t="shared" si="7"/>
        <v>1.0752688172043012E-2</v>
      </c>
      <c r="H59" s="18" t="s">
        <v>264</v>
      </c>
      <c r="I59" s="89" t="s">
        <v>411</v>
      </c>
      <c r="J59" s="20" t="s">
        <v>63</v>
      </c>
      <c r="K59" s="18" t="s">
        <v>474</v>
      </c>
      <c r="L59" s="18" t="s">
        <v>475</v>
      </c>
      <c r="M59" s="93" t="s">
        <v>476</v>
      </c>
      <c r="N59" s="98">
        <v>42736</v>
      </c>
      <c r="O59" s="98">
        <v>44012</v>
      </c>
      <c r="P59" s="18" t="s">
        <v>477</v>
      </c>
      <c r="Q59" s="18" t="s">
        <v>478</v>
      </c>
      <c r="R59" s="79">
        <v>1</v>
      </c>
      <c r="S59" s="79">
        <v>1</v>
      </c>
      <c r="T59" s="79">
        <v>1</v>
      </c>
      <c r="U59" s="79">
        <v>1</v>
      </c>
      <c r="V59" s="22">
        <v>1</v>
      </c>
      <c r="W59" s="66">
        <f t="shared" si="8"/>
        <v>1</v>
      </c>
      <c r="X59" s="66">
        <v>1</v>
      </c>
      <c r="Y59" s="20">
        <f t="shared" si="5"/>
        <v>100</v>
      </c>
      <c r="Z59" s="22">
        <v>1</v>
      </c>
      <c r="AA59" s="22">
        <v>1</v>
      </c>
      <c r="AB59" s="18"/>
      <c r="AC59" s="18"/>
      <c r="AD59" s="18" t="s">
        <v>69</v>
      </c>
      <c r="AE59" s="18" t="s">
        <v>270</v>
      </c>
      <c r="AF59" s="18" t="s">
        <v>418</v>
      </c>
      <c r="AG59" s="20">
        <v>1096</v>
      </c>
      <c r="AH59" s="18" t="s">
        <v>419</v>
      </c>
      <c r="AI59" s="18" t="s">
        <v>479</v>
      </c>
      <c r="AJ59" s="23">
        <v>41207300738</v>
      </c>
      <c r="AK59" s="65">
        <v>0.99439999999999995</v>
      </c>
      <c r="AL59" s="21">
        <v>32681515346</v>
      </c>
      <c r="AM59" s="18" t="s">
        <v>480</v>
      </c>
      <c r="AN59" s="18"/>
      <c r="AO59" s="15"/>
      <c r="AP59" s="15"/>
      <c r="AQ59" s="15"/>
      <c r="AR59" s="15"/>
      <c r="AS59" s="15"/>
      <c r="AT59" s="15"/>
      <c r="AU59" s="15"/>
      <c r="AV59" s="15"/>
      <c r="AW59" s="15"/>
      <c r="AX59" s="15"/>
      <c r="AY59" s="15"/>
      <c r="AZ59" s="15"/>
      <c r="BA59" s="15"/>
    </row>
    <row r="60" spans="1:53" s="4" customFormat="1" ht="76.5">
      <c r="A60" s="156" t="s">
        <v>481</v>
      </c>
      <c r="B60" s="87" t="s">
        <v>56</v>
      </c>
      <c r="C60" s="88" t="s">
        <v>482</v>
      </c>
      <c r="D60" s="20" t="s">
        <v>58</v>
      </c>
      <c r="E60" s="18" t="s">
        <v>328</v>
      </c>
      <c r="F60" s="89" t="s">
        <v>483</v>
      </c>
      <c r="G60" s="33">
        <f t="shared" si="7"/>
        <v>1.0752688172043012E-2</v>
      </c>
      <c r="H60" s="18" t="s">
        <v>264</v>
      </c>
      <c r="I60" s="89" t="s">
        <v>411</v>
      </c>
      <c r="J60" s="20" t="s">
        <v>63</v>
      </c>
      <c r="K60" s="18" t="s">
        <v>459</v>
      </c>
      <c r="L60" s="99">
        <v>3003678841</v>
      </c>
      <c r="M60" s="100" t="s">
        <v>484</v>
      </c>
      <c r="N60" s="91">
        <v>42737</v>
      </c>
      <c r="O60" s="91">
        <v>44012</v>
      </c>
      <c r="P60" s="18" t="s">
        <v>485</v>
      </c>
      <c r="Q60" s="18" t="s">
        <v>486</v>
      </c>
      <c r="R60" s="20">
        <v>470</v>
      </c>
      <c r="S60" s="20">
        <v>620</v>
      </c>
      <c r="T60" s="20">
        <v>700</v>
      </c>
      <c r="U60" s="20">
        <v>800</v>
      </c>
      <c r="V60" s="72">
        <v>665</v>
      </c>
      <c r="W60" s="66">
        <f t="shared" si="8"/>
        <v>1.4148936170212767</v>
      </c>
      <c r="X60" s="20">
        <v>811</v>
      </c>
      <c r="Y60" s="20">
        <f t="shared" si="5"/>
        <v>130.80645161290323</v>
      </c>
      <c r="Z60" s="20">
        <v>1294</v>
      </c>
      <c r="AA60" s="20">
        <f t="shared" si="2"/>
        <v>184.85714285714286</v>
      </c>
      <c r="AB60" s="18"/>
      <c r="AC60" s="101"/>
      <c r="AD60" s="18" t="s">
        <v>69</v>
      </c>
      <c r="AE60" s="18" t="s">
        <v>417</v>
      </c>
      <c r="AF60" s="18" t="s">
        <v>418</v>
      </c>
      <c r="AG60" s="20">
        <v>1096</v>
      </c>
      <c r="AH60" s="18" t="s">
        <v>419</v>
      </c>
      <c r="AI60" s="18" t="s">
        <v>487</v>
      </c>
      <c r="AJ60" s="23">
        <v>43923047011</v>
      </c>
      <c r="AK60" s="20">
        <v>20</v>
      </c>
      <c r="AL60" s="179">
        <v>5276660466</v>
      </c>
      <c r="AM60" s="18" t="s">
        <v>488</v>
      </c>
      <c r="AN60" s="18" t="s">
        <v>489</v>
      </c>
      <c r="AO60" s="14"/>
      <c r="AP60" s="14"/>
      <c r="AQ60" s="14"/>
      <c r="AR60" s="14"/>
      <c r="AS60" s="14"/>
      <c r="AT60" s="14"/>
      <c r="AU60" s="14"/>
      <c r="AV60" s="14"/>
      <c r="AW60" s="14"/>
      <c r="AX60" s="14"/>
      <c r="AY60" s="14"/>
      <c r="AZ60" s="14"/>
      <c r="BA60" s="14"/>
    </row>
    <row r="61" spans="1:53" s="4" customFormat="1" ht="76.5">
      <c r="A61" s="156" t="s">
        <v>490</v>
      </c>
      <c r="B61" s="87" t="s">
        <v>56</v>
      </c>
      <c r="C61" s="88" t="s">
        <v>482</v>
      </c>
      <c r="D61" s="20" t="s">
        <v>58</v>
      </c>
      <c r="E61" s="18" t="s">
        <v>328</v>
      </c>
      <c r="F61" s="89" t="s">
        <v>491</v>
      </c>
      <c r="G61" s="33">
        <f t="shared" si="7"/>
        <v>1.0752688172043012E-2</v>
      </c>
      <c r="H61" s="18" t="s">
        <v>264</v>
      </c>
      <c r="I61" s="89" t="s">
        <v>411</v>
      </c>
      <c r="J61" s="20" t="s">
        <v>63</v>
      </c>
      <c r="K61" s="18" t="s">
        <v>459</v>
      </c>
      <c r="L61" s="99">
        <v>3003678842</v>
      </c>
      <c r="M61" s="100" t="s">
        <v>484</v>
      </c>
      <c r="N61" s="91">
        <v>42737</v>
      </c>
      <c r="O61" s="91">
        <v>44012</v>
      </c>
      <c r="P61" s="18" t="s">
        <v>492</v>
      </c>
      <c r="Q61" s="18" t="s">
        <v>493</v>
      </c>
      <c r="R61" s="20">
        <v>1450</v>
      </c>
      <c r="S61" s="20">
        <v>1550</v>
      </c>
      <c r="T61" s="20">
        <v>1700</v>
      </c>
      <c r="U61" s="20">
        <v>1900</v>
      </c>
      <c r="V61" s="102">
        <v>1781</v>
      </c>
      <c r="W61" s="66">
        <f t="shared" si="8"/>
        <v>1.2282758620689656</v>
      </c>
      <c r="X61" s="20">
        <v>1748</v>
      </c>
      <c r="Y61" s="20">
        <f t="shared" si="5"/>
        <v>112.7741935483871</v>
      </c>
      <c r="Z61" s="20">
        <v>4055</v>
      </c>
      <c r="AA61" s="20">
        <f t="shared" si="2"/>
        <v>238.52941176470588</v>
      </c>
      <c r="AB61" s="18"/>
      <c r="AC61" s="18"/>
      <c r="AD61" s="18" t="s">
        <v>69</v>
      </c>
      <c r="AE61" s="18" t="s">
        <v>417</v>
      </c>
      <c r="AF61" s="18" t="s">
        <v>418</v>
      </c>
      <c r="AG61" s="20">
        <v>1096</v>
      </c>
      <c r="AH61" s="18" t="s">
        <v>419</v>
      </c>
      <c r="AI61" s="18" t="s">
        <v>487</v>
      </c>
      <c r="AJ61" s="23">
        <v>43923047011</v>
      </c>
      <c r="AK61" s="20">
        <v>45</v>
      </c>
      <c r="AL61" s="179">
        <v>13901810930</v>
      </c>
      <c r="AM61" s="18" t="s">
        <v>494</v>
      </c>
      <c r="AN61" s="18" t="s">
        <v>489</v>
      </c>
      <c r="AO61" s="14"/>
      <c r="AP61" s="14"/>
      <c r="AQ61" s="14"/>
      <c r="AR61" s="14"/>
      <c r="AS61" s="14"/>
      <c r="AT61" s="14"/>
      <c r="AU61" s="14"/>
      <c r="AV61" s="14"/>
      <c r="AW61" s="14"/>
      <c r="AX61" s="14"/>
      <c r="AY61" s="14"/>
      <c r="AZ61" s="14"/>
      <c r="BA61" s="14"/>
    </row>
    <row r="62" spans="1:53" s="4" customFormat="1" ht="76.5">
      <c r="A62" s="156" t="s">
        <v>495</v>
      </c>
      <c r="B62" s="87" t="s">
        <v>56</v>
      </c>
      <c r="C62" s="88" t="s">
        <v>482</v>
      </c>
      <c r="D62" s="20" t="s">
        <v>58</v>
      </c>
      <c r="E62" s="18" t="s">
        <v>328</v>
      </c>
      <c r="F62" s="89" t="s">
        <v>496</v>
      </c>
      <c r="G62" s="33">
        <f t="shared" si="7"/>
        <v>1.0752688172043012E-2</v>
      </c>
      <c r="H62" s="18" t="s">
        <v>264</v>
      </c>
      <c r="I62" s="89" t="s">
        <v>411</v>
      </c>
      <c r="J62" s="20" t="s">
        <v>63</v>
      </c>
      <c r="K62" s="18" t="s">
        <v>459</v>
      </c>
      <c r="L62" s="99">
        <v>3003678842</v>
      </c>
      <c r="M62" s="100" t="s">
        <v>484</v>
      </c>
      <c r="N62" s="91">
        <v>42737</v>
      </c>
      <c r="O62" s="91">
        <v>44012</v>
      </c>
      <c r="P62" s="18" t="s">
        <v>497</v>
      </c>
      <c r="Q62" s="18" t="s">
        <v>498</v>
      </c>
      <c r="R62" s="20">
        <v>1200</v>
      </c>
      <c r="S62" s="20">
        <v>1250</v>
      </c>
      <c r="T62" s="20">
        <v>1350</v>
      </c>
      <c r="U62" s="20">
        <v>1450</v>
      </c>
      <c r="V62" s="103">
        <v>2372</v>
      </c>
      <c r="W62" s="66">
        <f>V62/R62</f>
        <v>1.9766666666666666</v>
      </c>
      <c r="X62" s="20">
        <v>2366</v>
      </c>
      <c r="Y62" s="20">
        <f t="shared" si="5"/>
        <v>189.28</v>
      </c>
      <c r="Z62" s="20">
        <v>4841</v>
      </c>
      <c r="AA62" s="20">
        <f t="shared" si="2"/>
        <v>358.59259259259261</v>
      </c>
      <c r="AB62" s="18"/>
      <c r="AC62" s="104"/>
      <c r="AD62" s="18" t="s">
        <v>69</v>
      </c>
      <c r="AE62" s="18" t="s">
        <v>417</v>
      </c>
      <c r="AF62" s="18" t="s">
        <v>418</v>
      </c>
      <c r="AG62" s="20">
        <v>1096</v>
      </c>
      <c r="AH62" s="18" t="s">
        <v>419</v>
      </c>
      <c r="AI62" s="18" t="s">
        <v>487</v>
      </c>
      <c r="AJ62" s="23">
        <v>43923047011</v>
      </c>
      <c r="AK62" s="20">
        <v>27</v>
      </c>
      <c r="AL62" s="179">
        <v>8503334648</v>
      </c>
      <c r="AM62" s="18" t="s">
        <v>499</v>
      </c>
      <c r="AN62" s="18" t="s">
        <v>489</v>
      </c>
      <c r="AO62" s="14"/>
      <c r="AP62" s="14"/>
      <c r="AQ62" s="14"/>
      <c r="AR62" s="14"/>
      <c r="AS62" s="14"/>
      <c r="AT62" s="14"/>
      <c r="AU62" s="14"/>
      <c r="AV62" s="14"/>
      <c r="AW62" s="14"/>
      <c r="AX62" s="14"/>
      <c r="AY62" s="14"/>
      <c r="AZ62" s="14"/>
      <c r="BA62" s="14"/>
    </row>
    <row r="63" spans="1:53" s="4" customFormat="1" ht="89.25">
      <c r="A63" s="156" t="s">
        <v>500</v>
      </c>
      <c r="B63" s="87" t="s">
        <v>56</v>
      </c>
      <c r="C63" s="88" t="s">
        <v>482</v>
      </c>
      <c r="D63" s="20" t="s">
        <v>58</v>
      </c>
      <c r="E63" s="18" t="s">
        <v>328</v>
      </c>
      <c r="F63" s="89" t="s">
        <v>501</v>
      </c>
      <c r="G63" s="33">
        <f t="shared" si="7"/>
        <v>1.0752688172043012E-2</v>
      </c>
      <c r="H63" s="18" t="s">
        <v>264</v>
      </c>
      <c r="I63" s="89" t="s">
        <v>411</v>
      </c>
      <c r="J63" s="20" t="s">
        <v>63</v>
      </c>
      <c r="K63" s="18" t="s">
        <v>459</v>
      </c>
      <c r="L63" s="99">
        <v>3003678842</v>
      </c>
      <c r="M63" s="100" t="s">
        <v>484</v>
      </c>
      <c r="N63" s="91">
        <v>42737</v>
      </c>
      <c r="O63" s="91">
        <v>44012</v>
      </c>
      <c r="P63" s="18" t="s">
        <v>502</v>
      </c>
      <c r="Q63" s="18" t="s">
        <v>503</v>
      </c>
      <c r="R63" s="20">
        <v>3000</v>
      </c>
      <c r="S63" s="20">
        <v>3100</v>
      </c>
      <c r="T63" s="20">
        <v>3800</v>
      </c>
      <c r="U63" s="20">
        <v>4500</v>
      </c>
      <c r="V63" s="103">
        <v>4855</v>
      </c>
      <c r="W63" s="66">
        <f>V63/R63</f>
        <v>1.6183333333333334</v>
      </c>
      <c r="X63" s="20">
        <v>3589</v>
      </c>
      <c r="Y63" s="20">
        <f t="shared" si="5"/>
        <v>115.7741935483871</v>
      </c>
      <c r="Z63" s="20">
        <v>8767</v>
      </c>
      <c r="AA63" s="20">
        <f t="shared" si="2"/>
        <v>230.71052631578948</v>
      </c>
      <c r="AB63" s="18"/>
      <c r="AC63" s="104"/>
      <c r="AD63" s="18" t="s">
        <v>69</v>
      </c>
      <c r="AE63" s="18" t="s">
        <v>417</v>
      </c>
      <c r="AF63" s="18" t="s">
        <v>418</v>
      </c>
      <c r="AG63" s="20">
        <v>1096</v>
      </c>
      <c r="AH63" s="18" t="s">
        <v>419</v>
      </c>
      <c r="AI63" s="18" t="s">
        <v>487</v>
      </c>
      <c r="AJ63" s="23">
        <v>43923047011</v>
      </c>
      <c r="AK63" s="20">
        <v>8</v>
      </c>
      <c r="AL63" s="179">
        <v>2311121500</v>
      </c>
      <c r="AM63" s="18" t="s">
        <v>504</v>
      </c>
      <c r="AN63" s="18" t="s">
        <v>489</v>
      </c>
      <c r="AO63" s="14"/>
      <c r="AP63" s="14"/>
      <c r="AQ63" s="14"/>
      <c r="AR63" s="14"/>
      <c r="AS63" s="14"/>
      <c r="AT63" s="14"/>
      <c r="AU63" s="14"/>
      <c r="AV63" s="14"/>
      <c r="AW63" s="14"/>
      <c r="AX63" s="14"/>
      <c r="AY63" s="14"/>
      <c r="AZ63" s="14"/>
      <c r="BA63" s="14"/>
    </row>
    <row r="64" spans="1:53" s="4" customFormat="1" ht="153">
      <c r="A64" s="156" t="s">
        <v>505</v>
      </c>
      <c r="B64" s="87" t="s">
        <v>56</v>
      </c>
      <c r="C64" s="88" t="s">
        <v>57</v>
      </c>
      <c r="D64" s="20" t="s">
        <v>58</v>
      </c>
      <c r="E64" s="18" t="s">
        <v>328</v>
      </c>
      <c r="F64" s="89" t="s">
        <v>506</v>
      </c>
      <c r="G64" s="33">
        <f t="shared" si="7"/>
        <v>1.0752688172043012E-2</v>
      </c>
      <c r="H64" s="18" t="s">
        <v>264</v>
      </c>
      <c r="I64" s="89" t="s">
        <v>411</v>
      </c>
      <c r="J64" s="20" t="s">
        <v>63</v>
      </c>
      <c r="K64" s="43" t="s">
        <v>507</v>
      </c>
      <c r="L64" s="64" t="s">
        <v>508</v>
      </c>
      <c r="M64" s="64" t="s">
        <v>509</v>
      </c>
      <c r="N64" s="91">
        <v>42736</v>
      </c>
      <c r="O64" s="91">
        <v>44012</v>
      </c>
      <c r="P64" s="18" t="s">
        <v>510</v>
      </c>
      <c r="Q64" s="18" t="s">
        <v>511</v>
      </c>
      <c r="R64" s="22">
        <v>1</v>
      </c>
      <c r="S64" s="22">
        <v>1</v>
      </c>
      <c r="T64" s="22">
        <v>1</v>
      </c>
      <c r="U64" s="22">
        <v>1</v>
      </c>
      <c r="V64" s="65">
        <v>0.97699999999999998</v>
      </c>
      <c r="W64" s="66">
        <f>V64/R64</f>
        <v>0.97699999999999998</v>
      </c>
      <c r="X64" s="66">
        <v>1</v>
      </c>
      <c r="Y64" s="20">
        <f t="shared" si="5"/>
        <v>100</v>
      </c>
      <c r="Z64" s="66">
        <v>0.98570000000000002</v>
      </c>
      <c r="AA64" s="22">
        <v>0.99</v>
      </c>
      <c r="AB64" s="18"/>
      <c r="AC64" s="18"/>
      <c r="AD64" s="18" t="s">
        <v>69</v>
      </c>
      <c r="AE64" s="18" t="s">
        <v>512</v>
      </c>
      <c r="AF64" s="18" t="s">
        <v>512</v>
      </c>
      <c r="AG64" s="20">
        <v>1086</v>
      </c>
      <c r="AH64" s="18" t="s">
        <v>513</v>
      </c>
      <c r="AI64" s="18" t="s">
        <v>514</v>
      </c>
      <c r="AJ64" s="23" t="s">
        <v>515</v>
      </c>
      <c r="AK64" s="20">
        <v>15</v>
      </c>
      <c r="AL64" s="154">
        <v>146397800</v>
      </c>
      <c r="AM64" s="18" t="s">
        <v>516</v>
      </c>
      <c r="AN64" s="18"/>
      <c r="AO64" s="14"/>
      <c r="AP64" s="14"/>
      <c r="AQ64" s="14"/>
      <c r="AR64" s="14"/>
      <c r="AS64" s="14"/>
      <c r="AT64" s="14"/>
      <c r="AU64" s="14"/>
      <c r="AV64" s="14"/>
      <c r="AW64" s="14"/>
      <c r="AX64" s="14"/>
      <c r="AY64" s="14"/>
      <c r="AZ64" s="14"/>
      <c r="BA64" s="14"/>
    </row>
    <row r="65" spans="1:53" s="4" customFormat="1" ht="140.25">
      <c r="A65" s="156" t="s">
        <v>517</v>
      </c>
      <c r="B65" s="87" t="s">
        <v>56</v>
      </c>
      <c r="C65" s="88" t="s">
        <v>57</v>
      </c>
      <c r="D65" s="20" t="s">
        <v>58</v>
      </c>
      <c r="E65" s="18" t="s">
        <v>328</v>
      </c>
      <c r="F65" s="89" t="s">
        <v>518</v>
      </c>
      <c r="G65" s="33">
        <f t="shared" si="7"/>
        <v>1.0752688172043012E-2</v>
      </c>
      <c r="H65" s="18" t="s">
        <v>264</v>
      </c>
      <c r="I65" s="89" t="s">
        <v>411</v>
      </c>
      <c r="J65" s="20" t="s">
        <v>63</v>
      </c>
      <c r="K65" s="18" t="s">
        <v>519</v>
      </c>
      <c r="L65" s="18" t="s">
        <v>520</v>
      </c>
      <c r="M65" s="93" t="s">
        <v>521</v>
      </c>
      <c r="N65" s="91">
        <v>42736</v>
      </c>
      <c r="O65" s="91">
        <v>44012</v>
      </c>
      <c r="P65" s="18" t="s">
        <v>522</v>
      </c>
      <c r="Q65" s="18" t="s">
        <v>523</v>
      </c>
      <c r="R65" s="22">
        <v>1</v>
      </c>
      <c r="S65" s="22">
        <v>1</v>
      </c>
      <c r="T65" s="22">
        <v>1</v>
      </c>
      <c r="U65" s="22">
        <v>1</v>
      </c>
      <c r="V65" s="79">
        <v>1</v>
      </c>
      <c r="W65" s="66">
        <f>V65/R65</f>
        <v>1</v>
      </c>
      <c r="X65" s="66">
        <v>1</v>
      </c>
      <c r="Y65" s="20">
        <f t="shared" si="5"/>
        <v>100</v>
      </c>
      <c r="Z65" s="66">
        <v>1</v>
      </c>
      <c r="AA65" s="20">
        <f t="shared" si="2"/>
        <v>100</v>
      </c>
      <c r="AB65" s="18"/>
      <c r="AC65" s="18"/>
      <c r="AD65" s="18" t="s">
        <v>69</v>
      </c>
      <c r="AE65" s="18" t="s">
        <v>512</v>
      </c>
      <c r="AF65" s="18" t="s">
        <v>512</v>
      </c>
      <c r="AG65" s="20">
        <v>1086</v>
      </c>
      <c r="AH65" s="18" t="s">
        <v>513</v>
      </c>
      <c r="AI65" s="18" t="s">
        <v>524</v>
      </c>
      <c r="AJ65" s="23">
        <v>729063342976</v>
      </c>
      <c r="AK65" s="20">
        <v>23</v>
      </c>
      <c r="AL65" s="154">
        <v>4121001733</v>
      </c>
      <c r="AM65" s="180" t="s">
        <v>827</v>
      </c>
      <c r="AN65" s="18"/>
      <c r="AO65" s="14"/>
      <c r="AP65" s="14"/>
      <c r="AQ65" s="14"/>
      <c r="AR65" s="14"/>
      <c r="AS65" s="14"/>
      <c r="AT65" s="14"/>
      <c r="AU65" s="14"/>
      <c r="AV65" s="14"/>
      <c r="AW65" s="14"/>
      <c r="AX65" s="14"/>
      <c r="AY65" s="14"/>
      <c r="AZ65" s="14"/>
      <c r="BA65" s="14"/>
    </row>
    <row r="66" spans="1:53" s="4" customFormat="1" ht="204">
      <c r="A66" s="156" t="s">
        <v>525</v>
      </c>
      <c r="B66" s="87" t="s">
        <v>56</v>
      </c>
      <c r="C66" s="88" t="s">
        <v>85</v>
      </c>
      <c r="D66" s="20" t="s">
        <v>58</v>
      </c>
      <c r="E66" s="18" t="s">
        <v>328</v>
      </c>
      <c r="F66" s="89" t="s">
        <v>526</v>
      </c>
      <c r="G66" s="33">
        <f t="shared" si="7"/>
        <v>1.0752688172043012E-2</v>
      </c>
      <c r="H66" s="18" t="s">
        <v>264</v>
      </c>
      <c r="I66" s="89" t="s">
        <v>411</v>
      </c>
      <c r="J66" s="20" t="s">
        <v>63</v>
      </c>
      <c r="K66" s="18" t="s">
        <v>527</v>
      </c>
      <c r="L66" s="18">
        <v>3279797</v>
      </c>
      <c r="M66" s="93" t="s">
        <v>528</v>
      </c>
      <c r="N66" s="91">
        <v>42736</v>
      </c>
      <c r="O66" s="91">
        <v>44012</v>
      </c>
      <c r="P66" s="18" t="s">
        <v>529</v>
      </c>
      <c r="Q66" s="18" t="s">
        <v>530</v>
      </c>
      <c r="R66" s="22">
        <v>1</v>
      </c>
      <c r="S66" s="22">
        <v>1</v>
      </c>
      <c r="T66" s="22">
        <v>1</v>
      </c>
      <c r="U66" s="22">
        <v>1</v>
      </c>
      <c r="V66" s="22">
        <v>0.78</v>
      </c>
      <c r="W66" s="66">
        <f>V66/R66</f>
        <v>0.78</v>
      </c>
      <c r="X66" s="66">
        <v>0.94</v>
      </c>
      <c r="Y66" s="20">
        <f t="shared" si="5"/>
        <v>94</v>
      </c>
      <c r="Z66" s="141">
        <v>0.97899999999999998</v>
      </c>
      <c r="AA66" s="20">
        <f t="shared" si="2"/>
        <v>97.899999999999991</v>
      </c>
      <c r="AB66" s="18"/>
      <c r="AC66" s="18"/>
      <c r="AD66" s="18" t="s">
        <v>69</v>
      </c>
      <c r="AE66" s="18" t="s">
        <v>512</v>
      </c>
      <c r="AF66" s="18" t="s">
        <v>531</v>
      </c>
      <c r="AG66" s="20">
        <v>1098</v>
      </c>
      <c r="AH66" s="18" t="s">
        <v>532</v>
      </c>
      <c r="AI66" s="18" t="s">
        <v>533</v>
      </c>
      <c r="AJ66" s="23">
        <v>729063342976</v>
      </c>
      <c r="AK66" s="19">
        <v>53</v>
      </c>
      <c r="AL66" s="23">
        <v>398114702212</v>
      </c>
      <c r="AM66" s="18" t="s">
        <v>534</v>
      </c>
      <c r="AN66" s="18" t="s">
        <v>535</v>
      </c>
      <c r="AO66" s="14"/>
      <c r="AP66" s="14"/>
      <c r="AQ66" s="14"/>
      <c r="AR66" s="14"/>
      <c r="AS66" s="14"/>
      <c r="AT66" s="14"/>
      <c r="AU66" s="14"/>
      <c r="AV66" s="14"/>
      <c r="AW66" s="14"/>
      <c r="AX66" s="14"/>
      <c r="AY66" s="14"/>
      <c r="AZ66" s="14"/>
      <c r="BA66" s="14"/>
    </row>
    <row r="67" spans="1:53" s="4" customFormat="1" ht="76.5">
      <c r="A67" s="156" t="s">
        <v>536</v>
      </c>
      <c r="B67" s="87" t="s">
        <v>56</v>
      </c>
      <c r="C67" s="88" t="s">
        <v>482</v>
      </c>
      <c r="D67" s="20" t="s">
        <v>58</v>
      </c>
      <c r="E67" s="18" t="s">
        <v>328</v>
      </c>
      <c r="F67" s="34" t="s">
        <v>537</v>
      </c>
      <c r="G67" s="33">
        <f t="shared" si="7"/>
        <v>1.0752688172043012E-2</v>
      </c>
      <c r="H67" s="20" t="s">
        <v>264</v>
      </c>
      <c r="I67" s="89" t="s">
        <v>411</v>
      </c>
      <c r="J67" s="20" t="s">
        <v>63</v>
      </c>
      <c r="K67" s="20" t="s">
        <v>538</v>
      </c>
      <c r="L67" s="20" t="s">
        <v>539</v>
      </c>
      <c r="M67" s="77" t="s">
        <v>540</v>
      </c>
      <c r="N67" s="91">
        <v>42552</v>
      </c>
      <c r="O67" s="91">
        <v>44012</v>
      </c>
      <c r="P67" s="20" t="s">
        <v>541</v>
      </c>
      <c r="Q67" s="20" t="s">
        <v>542</v>
      </c>
      <c r="R67" s="22">
        <v>1</v>
      </c>
      <c r="S67" s="22">
        <v>1</v>
      </c>
      <c r="T67" s="22">
        <v>1</v>
      </c>
      <c r="U67" s="72"/>
      <c r="V67" s="22">
        <v>1</v>
      </c>
      <c r="W67" s="66">
        <f t="shared" ref="W67:W74" si="9">V67/R67</f>
        <v>1</v>
      </c>
      <c r="X67" s="66">
        <v>0.88429999999999997</v>
      </c>
      <c r="Y67" s="20">
        <f t="shared" si="5"/>
        <v>88.429999999999993</v>
      </c>
      <c r="Z67" s="66" t="s">
        <v>880</v>
      </c>
      <c r="AA67" s="20" t="s">
        <v>880</v>
      </c>
      <c r="AB67" s="18"/>
      <c r="AC67" s="18"/>
      <c r="AD67" s="20" t="s">
        <v>69</v>
      </c>
      <c r="AE67" s="20" t="s">
        <v>512</v>
      </c>
      <c r="AF67" s="20" t="s">
        <v>543</v>
      </c>
      <c r="AG67" s="20">
        <v>1113</v>
      </c>
      <c r="AH67" s="20" t="s">
        <v>544</v>
      </c>
      <c r="AI67" s="20" t="s">
        <v>545</v>
      </c>
      <c r="AJ67" s="23">
        <v>1907408195</v>
      </c>
      <c r="AK67" s="20">
        <v>2</v>
      </c>
      <c r="AL67" s="112" t="s">
        <v>546</v>
      </c>
      <c r="AM67" s="43" t="s">
        <v>547</v>
      </c>
      <c r="AN67" s="43" t="s">
        <v>548</v>
      </c>
      <c r="AO67" s="14"/>
      <c r="AP67" s="14"/>
      <c r="AQ67" s="14"/>
      <c r="AR67" s="14"/>
      <c r="AS67" s="14"/>
      <c r="AT67" s="14"/>
      <c r="AU67" s="14"/>
      <c r="AV67" s="14"/>
      <c r="AW67" s="14"/>
      <c r="AX67" s="14"/>
      <c r="AY67" s="14"/>
      <c r="AZ67" s="14"/>
      <c r="BA67" s="14"/>
    </row>
    <row r="68" spans="1:53" s="4" customFormat="1" ht="210" customHeight="1">
      <c r="A68" s="156" t="s">
        <v>549</v>
      </c>
      <c r="B68" s="87" t="s">
        <v>56</v>
      </c>
      <c r="C68" s="88" t="s">
        <v>482</v>
      </c>
      <c r="D68" s="20" t="s">
        <v>58</v>
      </c>
      <c r="E68" s="18" t="s">
        <v>328</v>
      </c>
      <c r="F68" s="34" t="s">
        <v>550</v>
      </c>
      <c r="G68" s="33">
        <f t="shared" si="7"/>
        <v>1.0752688172043012E-2</v>
      </c>
      <c r="H68" s="20" t="s">
        <v>264</v>
      </c>
      <c r="I68" s="89" t="s">
        <v>411</v>
      </c>
      <c r="J68" s="20" t="s">
        <v>63</v>
      </c>
      <c r="K68" s="20" t="s">
        <v>538</v>
      </c>
      <c r="L68" s="20" t="s">
        <v>539</v>
      </c>
      <c r="M68" s="77" t="s">
        <v>540</v>
      </c>
      <c r="N68" s="91">
        <v>42552</v>
      </c>
      <c r="O68" s="91">
        <v>44012</v>
      </c>
      <c r="P68" s="20" t="s">
        <v>551</v>
      </c>
      <c r="Q68" s="20" t="s">
        <v>552</v>
      </c>
      <c r="R68" s="22">
        <v>1</v>
      </c>
      <c r="S68" s="22">
        <v>1</v>
      </c>
      <c r="T68" s="22">
        <v>1</v>
      </c>
      <c r="U68" s="22">
        <v>1</v>
      </c>
      <c r="V68" s="65">
        <v>0.92200000000000004</v>
      </c>
      <c r="W68" s="66">
        <f t="shared" si="9"/>
        <v>0.92200000000000004</v>
      </c>
      <c r="X68" s="66">
        <v>0.92610000000000003</v>
      </c>
      <c r="Y68" s="20">
        <f t="shared" si="5"/>
        <v>92.61</v>
      </c>
      <c r="Z68" s="66" t="s">
        <v>881</v>
      </c>
      <c r="AA68" s="20" t="s">
        <v>881</v>
      </c>
      <c r="AB68" s="18"/>
      <c r="AC68" s="18"/>
      <c r="AD68" s="20" t="s">
        <v>69</v>
      </c>
      <c r="AE68" s="20" t="s">
        <v>512</v>
      </c>
      <c r="AF68" s="20" t="s">
        <v>512</v>
      </c>
      <c r="AG68" s="20">
        <v>1113</v>
      </c>
      <c r="AH68" s="20" t="s">
        <v>553</v>
      </c>
      <c r="AI68" s="20" t="s">
        <v>554</v>
      </c>
      <c r="AJ68" s="23">
        <v>216235274240</v>
      </c>
      <c r="AK68" s="66">
        <v>0.98</v>
      </c>
      <c r="AL68" s="112">
        <v>152796748017</v>
      </c>
      <c r="AM68" s="43" t="s">
        <v>555</v>
      </c>
      <c r="AN68" s="43" t="s">
        <v>556</v>
      </c>
      <c r="AO68" s="14"/>
      <c r="AP68" s="14"/>
      <c r="AQ68" s="14"/>
      <c r="AR68" s="14"/>
      <c r="AS68" s="14"/>
      <c r="AT68" s="14"/>
      <c r="AU68" s="14"/>
      <c r="AV68" s="14"/>
      <c r="AW68" s="14"/>
      <c r="AX68" s="14"/>
      <c r="AY68" s="14"/>
      <c r="AZ68" s="14"/>
      <c r="BA68" s="14"/>
    </row>
    <row r="69" spans="1:53" s="4" customFormat="1" ht="155.25" customHeight="1">
      <c r="A69" s="156" t="s">
        <v>557</v>
      </c>
      <c r="B69" s="87" t="s">
        <v>56</v>
      </c>
      <c r="C69" s="88" t="s">
        <v>57</v>
      </c>
      <c r="D69" s="20" t="s">
        <v>58</v>
      </c>
      <c r="E69" s="18" t="s">
        <v>328</v>
      </c>
      <c r="F69" s="89" t="s">
        <v>558</v>
      </c>
      <c r="G69" s="33">
        <f t="shared" si="7"/>
        <v>1.0752688172043012E-2</v>
      </c>
      <c r="H69" s="18" t="s">
        <v>264</v>
      </c>
      <c r="I69" s="89" t="s">
        <v>411</v>
      </c>
      <c r="J69" s="20" t="s">
        <v>63</v>
      </c>
      <c r="K69" s="18" t="s">
        <v>559</v>
      </c>
      <c r="L69" s="20" t="s">
        <v>560</v>
      </c>
      <c r="M69" s="93" t="s">
        <v>561</v>
      </c>
      <c r="N69" s="91">
        <v>42736</v>
      </c>
      <c r="O69" s="91">
        <v>44012</v>
      </c>
      <c r="P69" s="18" t="s">
        <v>562</v>
      </c>
      <c r="Q69" s="18" t="s">
        <v>563</v>
      </c>
      <c r="R69" s="22">
        <v>1</v>
      </c>
      <c r="S69" s="22">
        <v>1</v>
      </c>
      <c r="T69" s="22">
        <v>1</v>
      </c>
      <c r="U69" s="22">
        <v>1</v>
      </c>
      <c r="V69" s="22">
        <v>1</v>
      </c>
      <c r="W69" s="66">
        <f t="shared" si="9"/>
        <v>1</v>
      </c>
      <c r="X69" s="66">
        <v>1</v>
      </c>
      <c r="Y69" s="20">
        <f t="shared" si="5"/>
        <v>100</v>
      </c>
      <c r="Z69" s="66">
        <v>1</v>
      </c>
      <c r="AA69" s="20">
        <f t="shared" si="2"/>
        <v>100</v>
      </c>
      <c r="AB69" s="18"/>
      <c r="AC69" s="18"/>
      <c r="AD69" s="18" t="s">
        <v>69</v>
      </c>
      <c r="AE69" s="18" t="s">
        <v>270</v>
      </c>
      <c r="AF69" s="18" t="s">
        <v>270</v>
      </c>
      <c r="AG69" s="20">
        <v>1116</v>
      </c>
      <c r="AH69" s="18" t="s">
        <v>564</v>
      </c>
      <c r="AI69" s="18" t="s">
        <v>565</v>
      </c>
      <c r="AJ69" s="23" t="s">
        <v>828</v>
      </c>
      <c r="AK69" s="20">
        <v>2</v>
      </c>
      <c r="AL69" s="129">
        <v>92194904.519999996</v>
      </c>
      <c r="AM69" s="18" t="s">
        <v>566</v>
      </c>
      <c r="AN69" s="181" t="s">
        <v>567</v>
      </c>
      <c r="AO69" s="14"/>
      <c r="AP69" s="14"/>
      <c r="AQ69" s="14"/>
      <c r="AR69" s="14"/>
      <c r="AS69" s="14"/>
      <c r="AT69" s="14"/>
      <c r="AU69" s="14"/>
      <c r="AV69" s="14"/>
      <c r="AW69" s="14"/>
      <c r="AX69" s="14"/>
      <c r="AY69" s="14"/>
      <c r="AZ69" s="14"/>
      <c r="BA69" s="14"/>
    </row>
    <row r="70" spans="1:53" s="4" customFormat="1" ht="183.75" customHeight="1">
      <c r="A70" s="156" t="s">
        <v>568</v>
      </c>
      <c r="B70" s="87" t="s">
        <v>56</v>
      </c>
      <c r="C70" s="88" t="s">
        <v>76</v>
      </c>
      <c r="D70" s="20" t="s">
        <v>58</v>
      </c>
      <c r="E70" s="18" t="s">
        <v>328</v>
      </c>
      <c r="F70" s="89" t="s">
        <v>569</v>
      </c>
      <c r="G70" s="33">
        <f t="shared" si="7"/>
        <v>1.0752688172043012E-2</v>
      </c>
      <c r="H70" s="18" t="s">
        <v>264</v>
      </c>
      <c r="I70" s="89" t="s">
        <v>411</v>
      </c>
      <c r="J70" s="20" t="s">
        <v>63</v>
      </c>
      <c r="K70" s="18" t="s">
        <v>570</v>
      </c>
      <c r="L70" s="18" t="s">
        <v>571</v>
      </c>
      <c r="M70" s="93" t="s">
        <v>572</v>
      </c>
      <c r="N70" s="91">
        <v>42736</v>
      </c>
      <c r="O70" s="91">
        <v>44012</v>
      </c>
      <c r="P70" s="18" t="s">
        <v>573</v>
      </c>
      <c r="Q70" s="18" t="s">
        <v>574</v>
      </c>
      <c r="R70" s="20">
        <v>4</v>
      </c>
      <c r="S70" s="20">
        <v>5</v>
      </c>
      <c r="T70" s="20">
        <v>17</v>
      </c>
      <c r="U70" s="20">
        <v>8</v>
      </c>
      <c r="V70" s="66">
        <v>1</v>
      </c>
      <c r="W70" s="66">
        <v>0.25</v>
      </c>
      <c r="X70" s="66">
        <v>1</v>
      </c>
      <c r="Y70" s="20">
        <v>25</v>
      </c>
      <c r="Z70" s="59">
        <v>17</v>
      </c>
      <c r="AA70" s="22">
        <v>1</v>
      </c>
      <c r="AB70" s="101"/>
      <c r="AC70" s="101"/>
      <c r="AD70" s="18" t="s">
        <v>337</v>
      </c>
      <c r="AE70" s="18" t="s">
        <v>301</v>
      </c>
      <c r="AF70" s="18" t="s">
        <v>302</v>
      </c>
      <c r="AG70" s="20">
        <v>1103</v>
      </c>
      <c r="AH70" s="18" t="s">
        <v>303</v>
      </c>
      <c r="AI70" s="18" t="s">
        <v>575</v>
      </c>
      <c r="AJ70" s="23" t="s">
        <v>576</v>
      </c>
      <c r="AK70" s="22">
        <v>1</v>
      </c>
      <c r="AL70" s="130">
        <v>138222113350</v>
      </c>
      <c r="AM70" s="18" t="s">
        <v>577</v>
      </c>
      <c r="AN70" s="105" t="s">
        <v>578</v>
      </c>
      <c r="AO70" s="14"/>
      <c r="AP70" s="14"/>
      <c r="AQ70" s="14"/>
      <c r="AR70" s="14"/>
      <c r="AS70" s="14"/>
      <c r="AT70" s="14"/>
      <c r="AU70" s="14"/>
      <c r="AV70" s="14"/>
      <c r="AW70" s="14"/>
      <c r="AX70" s="14"/>
      <c r="AY70" s="14"/>
      <c r="AZ70" s="14"/>
      <c r="BA70" s="14"/>
    </row>
    <row r="71" spans="1:53" s="4" customFormat="1" ht="118.5" customHeight="1">
      <c r="A71" s="156" t="s">
        <v>579</v>
      </c>
      <c r="B71" s="87" t="s">
        <v>56</v>
      </c>
      <c r="C71" s="88" t="s">
        <v>76</v>
      </c>
      <c r="D71" s="20" t="s">
        <v>58</v>
      </c>
      <c r="E71" s="18" t="s">
        <v>328</v>
      </c>
      <c r="F71" s="89" t="s">
        <v>580</v>
      </c>
      <c r="G71" s="33">
        <f t="shared" si="7"/>
        <v>1.0752688172043012E-2</v>
      </c>
      <c r="H71" s="18" t="s">
        <v>264</v>
      </c>
      <c r="I71" s="89" t="s">
        <v>411</v>
      </c>
      <c r="J71" s="20" t="s">
        <v>63</v>
      </c>
      <c r="K71" s="18" t="s">
        <v>857</v>
      </c>
      <c r="L71" s="18"/>
      <c r="M71" s="93" t="s">
        <v>856</v>
      </c>
      <c r="N71" s="91">
        <v>42736</v>
      </c>
      <c r="O71" s="91">
        <v>44012</v>
      </c>
      <c r="P71" s="18" t="s">
        <v>581</v>
      </c>
      <c r="Q71" s="18" t="s">
        <v>582</v>
      </c>
      <c r="R71" s="22">
        <v>1</v>
      </c>
      <c r="S71" s="22">
        <v>1</v>
      </c>
      <c r="T71" s="22">
        <v>1</v>
      </c>
      <c r="U71" s="22">
        <v>1</v>
      </c>
      <c r="V71" s="33">
        <v>1.1958333333333333</v>
      </c>
      <c r="W71" s="66">
        <f t="shared" si="9"/>
        <v>1.1958333333333333</v>
      </c>
      <c r="X71" s="66">
        <v>1.1076999999999999</v>
      </c>
      <c r="Y71" s="20">
        <f t="shared" si="5"/>
        <v>110.77</v>
      </c>
      <c r="Z71" s="22">
        <v>1.23</v>
      </c>
      <c r="AA71" s="20">
        <f>+Z71*100/T71</f>
        <v>123</v>
      </c>
      <c r="AB71" s="22"/>
      <c r="AC71" s="22"/>
      <c r="AD71" s="18" t="s">
        <v>583</v>
      </c>
      <c r="AE71" s="18" t="s">
        <v>584</v>
      </c>
      <c r="AF71" s="18" t="s">
        <v>585</v>
      </c>
      <c r="AG71" s="106">
        <v>1091</v>
      </c>
      <c r="AH71" s="18" t="s">
        <v>586</v>
      </c>
      <c r="AI71" s="18" t="s">
        <v>587</v>
      </c>
      <c r="AJ71" s="23">
        <v>1832420733</v>
      </c>
      <c r="AK71" s="22">
        <v>1</v>
      </c>
      <c r="AL71" s="94" t="s">
        <v>829</v>
      </c>
      <c r="AM71" s="18" t="s">
        <v>830</v>
      </c>
      <c r="AN71" s="18"/>
      <c r="AO71" s="14"/>
      <c r="AP71" s="14"/>
      <c r="AQ71" s="14"/>
      <c r="AR71" s="14"/>
      <c r="AS71" s="14"/>
      <c r="AT71" s="14"/>
      <c r="AU71" s="14"/>
      <c r="AV71" s="14"/>
      <c r="AW71" s="14"/>
      <c r="AX71" s="14"/>
      <c r="AY71" s="14"/>
      <c r="AZ71" s="14"/>
      <c r="BA71" s="14"/>
    </row>
    <row r="72" spans="1:53" s="4" customFormat="1" ht="137.25" customHeight="1">
      <c r="A72" s="156" t="s">
        <v>588</v>
      </c>
      <c r="B72" s="87" t="s">
        <v>56</v>
      </c>
      <c r="C72" s="88" t="s">
        <v>118</v>
      </c>
      <c r="D72" s="20" t="s">
        <v>58</v>
      </c>
      <c r="E72" s="18" t="s">
        <v>328</v>
      </c>
      <c r="F72" s="89" t="s">
        <v>589</v>
      </c>
      <c r="G72" s="33">
        <f t="shared" si="7"/>
        <v>1.0752688172043012E-2</v>
      </c>
      <c r="H72" s="18" t="s">
        <v>264</v>
      </c>
      <c r="I72" s="89" t="s">
        <v>411</v>
      </c>
      <c r="J72" s="20" t="s">
        <v>63</v>
      </c>
      <c r="K72" s="18" t="s">
        <v>590</v>
      </c>
      <c r="L72" s="18" t="s">
        <v>591</v>
      </c>
      <c r="M72" s="35" t="s">
        <v>592</v>
      </c>
      <c r="N72" s="91">
        <v>42736</v>
      </c>
      <c r="O72" s="91">
        <v>44012</v>
      </c>
      <c r="P72" s="18" t="s">
        <v>593</v>
      </c>
      <c r="Q72" s="18" t="s">
        <v>594</v>
      </c>
      <c r="R72" s="79">
        <v>1</v>
      </c>
      <c r="S72" s="79">
        <v>1</v>
      </c>
      <c r="T72" s="79">
        <v>1</v>
      </c>
      <c r="U72" s="79">
        <v>1</v>
      </c>
      <c r="V72" s="33">
        <v>1</v>
      </c>
      <c r="W72" s="66">
        <f t="shared" si="9"/>
        <v>1</v>
      </c>
      <c r="X72" s="66">
        <v>1</v>
      </c>
      <c r="Y72" s="20">
        <f t="shared" si="5"/>
        <v>100</v>
      </c>
      <c r="Z72" s="66">
        <v>1</v>
      </c>
      <c r="AA72" s="20">
        <f t="shared" si="2"/>
        <v>100</v>
      </c>
      <c r="AB72" s="18"/>
      <c r="AC72" s="18"/>
      <c r="AD72" s="18" t="s">
        <v>69</v>
      </c>
      <c r="AE72" s="18" t="s">
        <v>595</v>
      </c>
      <c r="AF72" s="18" t="s">
        <v>596</v>
      </c>
      <c r="AG72" s="20">
        <v>1093</v>
      </c>
      <c r="AH72" s="18" t="s">
        <v>597</v>
      </c>
      <c r="AI72" s="18" t="s">
        <v>598</v>
      </c>
      <c r="AJ72" s="23">
        <v>5610589916</v>
      </c>
      <c r="AK72" s="131">
        <v>11</v>
      </c>
      <c r="AL72" s="23">
        <v>640411820</v>
      </c>
      <c r="AM72" s="43" t="s">
        <v>599</v>
      </c>
      <c r="AN72" s="18" t="s">
        <v>831</v>
      </c>
      <c r="AO72" s="14"/>
      <c r="AP72" s="14"/>
      <c r="AQ72" s="14"/>
      <c r="AR72" s="14"/>
      <c r="AS72" s="14"/>
      <c r="AT72" s="14"/>
      <c r="AU72" s="14"/>
      <c r="AV72" s="14"/>
      <c r="AW72" s="14"/>
      <c r="AX72" s="14"/>
      <c r="AY72" s="14"/>
      <c r="AZ72" s="14"/>
      <c r="BA72" s="14"/>
    </row>
    <row r="73" spans="1:53" s="4" customFormat="1" ht="89.25">
      <c r="A73" s="156" t="s">
        <v>600</v>
      </c>
      <c r="B73" s="20" t="s">
        <v>56</v>
      </c>
      <c r="C73" s="20" t="s">
        <v>57</v>
      </c>
      <c r="D73" s="20" t="s">
        <v>58</v>
      </c>
      <c r="E73" s="20" t="s">
        <v>328</v>
      </c>
      <c r="F73" s="20" t="s">
        <v>601</v>
      </c>
      <c r="G73" s="33">
        <f t="shared" si="7"/>
        <v>1.0752688172043012E-2</v>
      </c>
      <c r="H73" s="20" t="s">
        <v>602</v>
      </c>
      <c r="I73" s="20" t="s">
        <v>603</v>
      </c>
      <c r="J73" s="20" t="s">
        <v>172</v>
      </c>
      <c r="K73" s="20" t="s">
        <v>604</v>
      </c>
      <c r="L73" s="20" t="s">
        <v>605</v>
      </c>
      <c r="M73" s="77" t="s">
        <v>606</v>
      </c>
      <c r="N73" s="68">
        <v>42737</v>
      </c>
      <c r="O73" s="68">
        <v>44196</v>
      </c>
      <c r="P73" s="20" t="s">
        <v>607</v>
      </c>
      <c r="Q73" s="20" t="s">
        <v>608</v>
      </c>
      <c r="R73" s="22">
        <v>1</v>
      </c>
      <c r="S73" s="22">
        <v>1</v>
      </c>
      <c r="T73" s="22">
        <v>1</v>
      </c>
      <c r="U73" s="22">
        <v>1</v>
      </c>
      <c r="V73" s="22">
        <v>0.90669999999999995</v>
      </c>
      <c r="W73" s="66">
        <f t="shared" si="9"/>
        <v>0.90669999999999995</v>
      </c>
      <c r="X73" s="66">
        <v>1</v>
      </c>
      <c r="Y73" s="20">
        <f t="shared" si="5"/>
        <v>100</v>
      </c>
      <c r="Z73" s="65">
        <v>0.96899999999999997</v>
      </c>
      <c r="AA73" s="20">
        <f t="shared" si="2"/>
        <v>96.899999999999991</v>
      </c>
      <c r="AB73" s="20"/>
      <c r="AC73" s="20"/>
      <c r="AD73" s="20" t="s">
        <v>609</v>
      </c>
      <c r="AE73" s="20" t="s">
        <v>610</v>
      </c>
      <c r="AF73" s="20" t="s">
        <v>611</v>
      </c>
      <c r="AG73" s="20">
        <v>7512</v>
      </c>
      <c r="AH73" s="20" t="s">
        <v>612</v>
      </c>
      <c r="AI73" s="43" t="s">
        <v>613</v>
      </c>
      <c r="AJ73" s="23" t="s">
        <v>614</v>
      </c>
      <c r="AK73" s="39">
        <v>0.30536779324055668</v>
      </c>
      <c r="AL73" s="132">
        <v>223239260</v>
      </c>
      <c r="AM73" s="20" t="s">
        <v>847</v>
      </c>
      <c r="AN73" s="43" t="s">
        <v>848</v>
      </c>
      <c r="AO73" s="14"/>
      <c r="AP73" s="14"/>
      <c r="AQ73" s="14"/>
      <c r="AR73" s="14"/>
      <c r="AS73" s="14"/>
      <c r="AT73" s="14"/>
      <c r="AU73" s="14"/>
      <c r="AV73" s="14"/>
      <c r="AW73" s="14"/>
      <c r="AX73" s="14"/>
      <c r="AY73" s="14"/>
      <c r="AZ73" s="14"/>
      <c r="BA73" s="14"/>
    </row>
    <row r="74" spans="1:53" s="4" customFormat="1" ht="89.25">
      <c r="A74" s="156" t="s">
        <v>615</v>
      </c>
      <c r="B74" s="20" t="s">
        <v>56</v>
      </c>
      <c r="C74" s="20" t="s">
        <v>57</v>
      </c>
      <c r="D74" s="20" t="s">
        <v>58</v>
      </c>
      <c r="E74" s="20" t="s">
        <v>328</v>
      </c>
      <c r="F74" s="20" t="s">
        <v>616</v>
      </c>
      <c r="G74" s="33">
        <f t="shared" si="7"/>
        <v>1.0752688172043012E-2</v>
      </c>
      <c r="H74" s="20" t="s">
        <v>602</v>
      </c>
      <c r="I74" s="20" t="s">
        <v>603</v>
      </c>
      <c r="J74" s="20" t="s">
        <v>172</v>
      </c>
      <c r="K74" s="20" t="s">
        <v>617</v>
      </c>
      <c r="L74" s="20" t="s">
        <v>605</v>
      </c>
      <c r="M74" s="77" t="s">
        <v>606</v>
      </c>
      <c r="N74" s="68">
        <v>42737</v>
      </c>
      <c r="O74" s="68">
        <v>44196</v>
      </c>
      <c r="P74" s="20" t="s">
        <v>618</v>
      </c>
      <c r="Q74" s="20" t="s">
        <v>619</v>
      </c>
      <c r="R74" s="22">
        <v>1</v>
      </c>
      <c r="S74" s="22">
        <v>1</v>
      </c>
      <c r="T74" s="22">
        <v>1</v>
      </c>
      <c r="U74" s="22">
        <v>1</v>
      </c>
      <c r="V74" s="22">
        <v>0.94410000000000005</v>
      </c>
      <c r="W74" s="66">
        <f t="shared" si="9"/>
        <v>0.94410000000000005</v>
      </c>
      <c r="X74" s="66">
        <v>1</v>
      </c>
      <c r="Y74" s="20">
        <f t="shared" ref="Y74:Y91" si="10">+X74*100/S74</f>
        <v>100</v>
      </c>
      <c r="Z74" s="22">
        <v>0.97</v>
      </c>
      <c r="AA74" s="20">
        <f t="shared" si="2"/>
        <v>97</v>
      </c>
      <c r="AB74" s="20"/>
      <c r="AC74" s="20"/>
      <c r="AD74" s="20" t="s">
        <v>609</v>
      </c>
      <c r="AE74" s="20" t="s">
        <v>610</v>
      </c>
      <c r="AF74" s="20" t="s">
        <v>611</v>
      </c>
      <c r="AG74" s="20">
        <v>7512</v>
      </c>
      <c r="AH74" s="20" t="s">
        <v>612</v>
      </c>
      <c r="AI74" s="43" t="s">
        <v>613</v>
      </c>
      <c r="AJ74" s="23" t="s">
        <v>614</v>
      </c>
      <c r="AK74" s="39">
        <v>0.28628230616302186</v>
      </c>
      <c r="AL74" s="132">
        <v>2766101243</v>
      </c>
      <c r="AM74" s="20" t="s">
        <v>849</v>
      </c>
      <c r="AN74" s="43"/>
      <c r="AO74" s="14"/>
      <c r="AP74" s="14"/>
      <c r="AQ74" s="14"/>
      <c r="AR74" s="14"/>
      <c r="AS74" s="14"/>
      <c r="AT74" s="14"/>
      <c r="AU74" s="14"/>
      <c r="AV74" s="14"/>
      <c r="AW74" s="14"/>
      <c r="AX74" s="14"/>
      <c r="AY74" s="14"/>
      <c r="AZ74" s="14"/>
      <c r="BA74" s="14"/>
    </row>
    <row r="75" spans="1:53" s="4" customFormat="1" ht="191.25">
      <c r="A75" s="156" t="s">
        <v>620</v>
      </c>
      <c r="B75" s="20" t="s">
        <v>56</v>
      </c>
      <c r="C75" s="20" t="s">
        <v>57</v>
      </c>
      <c r="D75" s="20" t="s">
        <v>58</v>
      </c>
      <c r="E75" s="20" t="s">
        <v>328</v>
      </c>
      <c r="F75" s="20" t="s">
        <v>621</v>
      </c>
      <c r="G75" s="33">
        <f t="shared" si="7"/>
        <v>1.0752688172043012E-2</v>
      </c>
      <c r="H75" s="20" t="s">
        <v>602</v>
      </c>
      <c r="I75" s="20" t="s">
        <v>603</v>
      </c>
      <c r="J75" s="20" t="s">
        <v>172</v>
      </c>
      <c r="K75" s="20" t="s">
        <v>622</v>
      </c>
      <c r="L75" s="20" t="s">
        <v>623</v>
      </c>
      <c r="M75" s="77" t="s">
        <v>624</v>
      </c>
      <c r="N75" s="68">
        <v>42737</v>
      </c>
      <c r="O75" s="68">
        <v>43981</v>
      </c>
      <c r="P75" s="20" t="s">
        <v>625</v>
      </c>
      <c r="Q75" s="20" t="s">
        <v>626</v>
      </c>
      <c r="R75" s="20">
        <v>134</v>
      </c>
      <c r="S75" s="20">
        <v>120</v>
      </c>
      <c r="T75" s="20">
        <v>100</v>
      </c>
      <c r="U75" s="20" t="s">
        <v>627</v>
      </c>
      <c r="V75" s="105">
        <v>124</v>
      </c>
      <c r="W75" s="40">
        <f>+V75/S75</f>
        <v>1.0333333333333334</v>
      </c>
      <c r="X75" s="20">
        <v>181</v>
      </c>
      <c r="Y75" s="20">
        <f t="shared" si="10"/>
        <v>150.83333333333334</v>
      </c>
      <c r="Z75" s="20">
        <v>268</v>
      </c>
      <c r="AA75" s="20">
        <f>+Z75+100/T75</f>
        <v>269</v>
      </c>
      <c r="AB75" s="20"/>
      <c r="AC75" s="20"/>
      <c r="AD75" s="20" t="s">
        <v>609</v>
      </c>
      <c r="AE75" s="20" t="s">
        <v>628</v>
      </c>
      <c r="AF75" s="20" t="s">
        <v>629</v>
      </c>
      <c r="AG75" s="20">
        <v>7513</v>
      </c>
      <c r="AH75" s="20" t="s">
        <v>630</v>
      </c>
      <c r="AI75" s="43" t="s">
        <v>631</v>
      </c>
      <c r="AJ75" s="23" t="s">
        <v>632</v>
      </c>
      <c r="AK75" s="22">
        <v>0.11</v>
      </c>
      <c r="AL75" s="132">
        <v>752949513</v>
      </c>
      <c r="AM75" s="133" t="s">
        <v>850</v>
      </c>
      <c r="AN75" s="43"/>
      <c r="AO75" s="14"/>
      <c r="AP75" s="14"/>
      <c r="AQ75" s="14"/>
      <c r="AR75" s="14"/>
      <c r="AS75" s="14"/>
      <c r="AT75" s="14"/>
      <c r="AU75" s="14"/>
      <c r="AV75" s="14"/>
      <c r="AW75" s="14"/>
      <c r="AX75" s="14"/>
      <c r="AY75" s="14"/>
      <c r="AZ75" s="14"/>
      <c r="BA75" s="14"/>
    </row>
    <row r="76" spans="1:53" s="4" customFormat="1" ht="135.75" customHeight="1">
      <c r="A76" s="156" t="s">
        <v>633</v>
      </c>
      <c r="B76" s="20" t="s">
        <v>56</v>
      </c>
      <c r="C76" s="20" t="s">
        <v>57</v>
      </c>
      <c r="D76" s="20" t="s">
        <v>58</v>
      </c>
      <c r="E76" s="20" t="s">
        <v>328</v>
      </c>
      <c r="F76" s="20" t="s">
        <v>634</v>
      </c>
      <c r="G76" s="33">
        <f t="shared" si="7"/>
        <v>1.0752688172043012E-2</v>
      </c>
      <c r="H76" s="20" t="s">
        <v>602</v>
      </c>
      <c r="I76" s="20" t="s">
        <v>603</v>
      </c>
      <c r="J76" s="20" t="s">
        <v>63</v>
      </c>
      <c r="K76" s="20" t="s">
        <v>622</v>
      </c>
      <c r="L76" s="20" t="s">
        <v>623</v>
      </c>
      <c r="M76" s="77" t="s">
        <v>635</v>
      </c>
      <c r="N76" s="68">
        <v>42737</v>
      </c>
      <c r="O76" s="68">
        <v>43830</v>
      </c>
      <c r="P76" s="20" t="s">
        <v>636</v>
      </c>
      <c r="Q76" s="20" t="s">
        <v>637</v>
      </c>
      <c r="R76" s="22">
        <v>1</v>
      </c>
      <c r="S76" s="22">
        <v>0.75</v>
      </c>
      <c r="T76" s="20">
        <v>100</v>
      </c>
      <c r="U76" s="20"/>
      <c r="V76" s="22">
        <v>1</v>
      </c>
      <c r="W76" s="66">
        <v>1</v>
      </c>
      <c r="X76" s="66">
        <v>0.75</v>
      </c>
      <c r="Y76" s="20">
        <f t="shared" si="10"/>
        <v>100</v>
      </c>
      <c r="Z76" s="20">
        <v>100</v>
      </c>
      <c r="AA76" s="22">
        <v>1</v>
      </c>
      <c r="AB76" s="20"/>
      <c r="AC76" s="20"/>
      <c r="AD76" s="20" t="s">
        <v>609</v>
      </c>
      <c r="AE76" s="20" t="s">
        <v>628</v>
      </c>
      <c r="AF76" s="20" t="s">
        <v>629</v>
      </c>
      <c r="AG76" s="20">
        <v>7513</v>
      </c>
      <c r="AH76" s="20" t="s">
        <v>630</v>
      </c>
      <c r="AI76" s="43" t="s">
        <v>638</v>
      </c>
      <c r="AJ76" s="23" t="s">
        <v>632</v>
      </c>
      <c r="AK76" s="22">
        <v>0.11</v>
      </c>
      <c r="AL76" s="132">
        <v>1248490999</v>
      </c>
      <c r="AM76" s="133" t="s">
        <v>851</v>
      </c>
      <c r="AN76" s="43"/>
      <c r="AO76" s="14"/>
      <c r="AP76" s="14"/>
      <c r="AQ76" s="14"/>
      <c r="AR76" s="14"/>
      <c r="AS76" s="14"/>
      <c r="AT76" s="14"/>
      <c r="AU76" s="14"/>
      <c r="AV76" s="14"/>
      <c r="AW76" s="14"/>
      <c r="AX76" s="14"/>
      <c r="AY76" s="14"/>
      <c r="AZ76" s="14"/>
      <c r="BA76" s="14"/>
    </row>
    <row r="77" spans="1:53" s="4" customFormat="1" ht="129.75" customHeight="1">
      <c r="A77" s="156" t="s">
        <v>639</v>
      </c>
      <c r="B77" s="20" t="s">
        <v>56</v>
      </c>
      <c r="C77" s="20" t="s">
        <v>57</v>
      </c>
      <c r="D77" s="20" t="s">
        <v>58</v>
      </c>
      <c r="E77" s="20" t="s">
        <v>328</v>
      </c>
      <c r="F77" s="20" t="s">
        <v>640</v>
      </c>
      <c r="G77" s="33">
        <f t="shared" si="7"/>
        <v>1.0752688172043012E-2</v>
      </c>
      <c r="H77" s="20" t="s">
        <v>641</v>
      </c>
      <c r="I77" s="20" t="s">
        <v>642</v>
      </c>
      <c r="J77" s="20" t="s">
        <v>63</v>
      </c>
      <c r="K77" s="20" t="s">
        <v>643</v>
      </c>
      <c r="L77" s="20" t="s">
        <v>644</v>
      </c>
      <c r="M77" s="182" t="s">
        <v>645</v>
      </c>
      <c r="N77" s="36">
        <v>42736</v>
      </c>
      <c r="O77" s="36">
        <v>44012</v>
      </c>
      <c r="P77" s="20" t="s">
        <v>646</v>
      </c>
      <c r="Q77" s="20" t="s">
        <v>647</v>
      </c>
      <c r="R77" s="20">
        <v>100</v>
      </c>
      <c r="S77" s="22">
        <v>1</v>
      </c>
      <c r="T77" s="20">
        <v>100</v>
      </c>
      <c r="U77" s="20">
        <v>100</v>
      </c>
      <c r="V77" s="20">
        <v>0</v>
      </c>
      <c r="W77" s="72">
        <f t="shared" ref="W77:W82" si="11">V77/R77</f>
        <v>0</v>
      </c>
      <c r="X77" s="66">
        <v>1</v>
      </c>
      <c r="Y77" s="20">
        <f t="shared" si="10"/>
        <v>100</v>
      </c>
      <c r="Z77" s="66">
        <v>1</v>
      </c>
      <c r="AA77" s="79">
        <f t="shared" ref="AA77:AA94" si="12">+Z77*100/T77</f>
        <v>1</v>
      </c>
      <c r="AB77" s="20"/>
      <c r="AC77" s="106"/>
      <c r="AD77" s="20" t="s">
        <v>69</v>
      </c>
      <c r="AE77" s="106"/>
      <c r="AF77" s="20" t="s">
        <v>648</v>
      </c>
      <c r="AG77" s="20">
        <v>1070</v>
      </c>
      <c r="AH77" s="20" t="s">
        <v>649</v>
      </c>
      <c r="AI77" s="43" t="s">
        <v>650</v>
      </c>
      <c r="AJ77" s="23">
        <v>2554</v>
      </c>
      <c r="AK77" s="20" t="s">
        <v>651</v>
      </c>
      <c r="AL77" s="20" t="s">
        <v>63</v>
      </c>
      <c r="AM77" s="75" t="s">
        <v>652</v>
      </c>
      <c r="AN77" s="183" t="s">
        <v>653</v>
      </c>
      <c r="AO77" s="14"/>
      <c r="AP77" s="14"/>
      <c r="AQ77" s="14"/>
      <c r="AR77" s="14"/>
      <c r="AS77" s="14"/>
      <c r="AT77" s="14"/>
      <c r="AU77" s="14"/>
      <c r="AV77" s="14"/>
      <c r="AW77" s="14"/>
      <c r="AX77" s="14"/>
      <c r="AY77" s="14"/>
      <c r="AZ77" s="14"/>
      <c r="BA77" s="14"/>
    </row>
    <row r="78" spans="1:53" s="4" customFormat="1" ht="147.75" customHeight="1">
      <c r="A78" s="156" t="s">
        <v>654</v>
      </c>
      <c r="B78" s="20" t="s">
        <v>56</v>
      </c>
      <c r="C78" s="20" t="s">
        <v>57</v>
      </c>
      <c r="D78" s="20" t="s">
        <v>58</v>
      </c>
      <c r="E78" s="20" t="s">
        <v>328</v>
      </c>
      <c r="F78" s="20" t="s">
        <v>655</v>
      </c>
      <c r="G78" s="33">
        <f t="shared" si="7"/>
        <v>1.0752688172043012E-2</v>
      </c>
      <c r="H78" s="20" t="s">
        <v>641</v>
      </c>
      <c r="I78" s="20" t="s">
        <v>642</v>
      </c>
      <c r="J78" s="20" t="s">
        <v>63</v>
      </c>
      <c r="K78" s="20" t="s">
        <v>656</v>
      </c>
      <c r="L78" s="20" t="s">
        <v>644</v>
      </c>
      <c r="M78" s="182" t="s">
        <v>657</v>
      </c>
      <c r="N78" s="36">
        <v>42736</v>
      </c>
      <c r="O78" s="36">
        <v>44012</v>
      </c>
      <c r="P78" s="20" t="s">
        <v>658</v>
      </c>
      <c r="Q78" s="20" t="s">
        <v>659</v>
      </c>
      <c r="R78" s="20">
        <v>100</v>
      </c>
      <c r="S78" s="22">
        <v>1</v>
      </c>
      <c r="T78" s="20">
        <v>100</v>
      </c>
      <c r="U78" s="20">
        <v>100</v>
      </c>
      <c r="V78" s="20">
        <v>50</v>
      </c>
      <c r="W78" s="74">
        <f t="shared" si="11"/>
        <v>0.5</v>
      </c>
      <c r="X78" s="74">
        <v>1</v>
      </c>
      <c r="Y78" s="20">
        <f t="shared" si="10"/>
        <v>100</v>
      </c>
      <c r="Z78" s="74">
        <v>1</v>
      </c>
      <c r="AA78" s="79">
        <f t="shared" si="12"/>
        <v>1</v>
      </c>
      <c r="AB78" s="20"/>
      <c r="AC78" s="106"/>
      <c r="AD78" s="20" t="s">
        <v>69</v>
      </c>
      <c r="AE78" s="106"/>
      <c r="AF78" s="20" t="s">
        <v>648</v>
      </c>
      <c r="AG78" s="20">
        <v>1067</v>
      </c>
      <c r="AH78" s="20" t="s">
        <v>660</v>
      </c>
      <c r="AI78" s="43" t="s">
        <v>661</v>
      </c>
      <c r="AJ78" s="23">
        <f>191+504+772+845+788</f>
        <v>3100</v>
      </c>
      <c r="AK78" s="20" t="s">
        <v>651</v>
      </c>
      <c r="AL78" s="20" t="s">
        <v>63</v>
      </c>
      <c r="AM78" s="75" t="s">
        <v>662</v>
      </c>
      <c r="AN78" s="85" t="s">
        <v>663</v>
      </c>
      <c r="AO78" s="14"/>
      <c r="AP78" s="14"/>
      <c r="AQ78" s="14"/>
      <c r="AR78" s="14"/>
      <c r="AS78" s="14"/>
      <c r="AT78" s="14"/>
      <c r="AU78" s="14"/>
      <c r="AV78" s="14"/>
      <c r="AW78" s="14"/>
      <c r="AX78" s="14"/>
      <c r="AY78" s="14"/>
      <c r="AZ78" s="14"/>
      <c r="BA78" s="14"/>
    </row>
    <row r="79" spans="1:53" s="4" customFormat="1" ht="167.25" customHeight="1">
      <c r="A79" s="156" t="s">
        <v>664</v>
      </c>
      <c r="B79" s="20" t="s">
        <v>56</v>
      </c>
      <c r="C79" s="20" t="s">
        <v>355</v>
      </c>
      <c r="D79" s="20" t="s">
        <v>58</v>
      </c>
      <c r="E79" s="20" t="s">
        <v>328</v>
      </c>
      <c r="F79" s="20" t="s">
        <v>665</v>
      </c>
      <c r="G79" s="33">
        <f t="shared" si="7"/>
        <v>1.0752688172043012E-2</v>
      </c>
      <c r="H79" s="20" t="s">
        <v>666</v>
      </c>
      <c r="I79" s="20" t="s">
        <v>667</v>
      </c>
      <c r="J79" s="106" t="s">
        <v>63</v>
      </c>
      <c r="K79" s="20" t="s">
        <v>668</v>
      </c>
      <c r="L79" s="106">
        <v>2170711</v>
      </c>
      <c r="M79" s="77" t="s">
        <v>669</v>
      </c>
      <c r="N79" s="36">
        <v>43009</v>
      </c>
      <c r="O79" s="158">
        <v>43830</v>
      </c>
      <c r="P79" s="20" t="s">
        <v>670</v>
      </c>
      <c r="Q79" s="20" t="s">
        <v>671</v>
      </c>
      <c r="R79" s="20">
        <v>300</v>
      </c>
      <c r="S79" s="106">
        <v>300</v>
      </c>
      <c r="T79" s="106">
        <v>300</v>
      </c>
      <c r="U79" s="106" t="s">
        <v>672</v>
      </c>
      <c r="V79" s="20">
        <v>353</v>
      </c>
      <c r="W79" s="74">
        <f t="shared" si="11"/>
        <v>1.1766666666666667</v>
      </c>
      <c r="X79" s="20">
        <v>264</v>
      </c>
      <c r="Y79" s="20">
        <f t="shared" si="10"/>
        <v>88</v>
      </c>
      <c r="Z79" s="106">
        <v>142</v>
      </c>
      <c r="AA79" s="20">
        <f>+Z79*100/T79</f>
        <v>47.333333333333336</v>
      </c>
      <c r="AB79" s="106"/>
      <c r="AC79" s="106"/>
      <c r="AD79" s="20" t="s">
        <v>673</v>
      </c>
      <c r="AE79" s="20" t="s">
        <v>674</v>
      </c>
      <c r="AF79" s="20" t="s">
        <v>675</v>
      </c>
      <c r="AG79" s="20">
        <v>1036</v>
      </c>
      <c r="AH79" s="20" t="s">
        <v>676</v>
      </c>
      <c r="AI79" s="108" t="s">
        <v>677</v>
      </c>
      <c r="AJ79" s="23" t="s">
        <v>678</v>
      </c>
      <c r="AK79" s="109">
        <v>0.06</v>
      </c>
      <c r="AL79" s="184">
        <v>429732309</v>
      </c>
      <c r="AM79" s="85" t="s">
        <v>679</v>
      </c>
      <c r="AN79" s="85" t="s">
        <v>680</v>
      </c>
      <c r="AO79" s="14"/>
      <c r="AP79" s="14"/>
      <c r="AQ79" s="14"/>
      <c r="AR79" s="14"/>
      <c r="AS79" s="14"/>
      <c r="AT79" s="14"/>
      <c r="AU79" s="14"/>
      <c r="AV79" s="14"/>
      <c r="AW79" s="14"/>
      <c r="AX79" s="14"/>
      <c r="AY79" s="14"/>
      <c r="AZ79" s="14"/>
      <c r="BA79" s="14"/>
    </row>
    <row r="80" spans="1:53" s="4" customFormat="1" ht="167.25" customHeight="1">
      <c r="A80" s="156" t="s">
        <v>681</v>
      </c>
      <c r="B80" s="20" t="s">
        <v>56</v>
      </c>
      <c r="C80" s="20" t="s">
        <v>57</v>
      </c>
      <c r="D80" s="20" t="s">
        <v>58</v>
      </c>
      <c r="E80" s="20" t="s">
        <v>328</v>
      </c>
      <c r="F80" s="20" t="s">
        <v>682</v>
      </c>
      <c r="G80" s="33">
        <f t="shared" si="7"/>
        <v>1.0752688172043012E-2</v>
      </c>
      <c r="H80" s="20" t="s">
        <v>63</v>
      </c>
      <c r="I80" s="20" t="s">
        <v>683</v>
      </c>
      <c r="J80" s="20" t="s">
        <v>683</v>
      </c>
      <c r="K80" s="20" t="s">
        <v>684</v>
      </c>
      <c r="L80" s="20">
        <v>3203589807</v>
      </c>
      <c r="M80" s="77" t="s">
        <v>606</v>
      </c>
      <c r="N80" s="36">
        <v>42736</v>
      </c>
      <c r="O80" s="36">
        <v>43465</v>
      </c>
      <c r="P80" s="20" t="s">
        <v>685</v>
      </c>
      <c r="Q80" s="20" t="s">
        <v>686</v>
      </c>
      <c r="R80" s="59">
        <v>1546</v>
      </c>
      <c r="S80" s="20">
        <v>3170</v>
      </c>
      <c r="T80" s="106" t="s">
        <v>63</v>
      </c>
      <c r="U80" s="106" t="s">
        <v>63</v>
      </c>
      <c r="V80" s="20">
        <v>1546</v>
      </c>
      <c r="W80" s="74">
        <f t="shared" si="11"/>
        <v>1</v>
      </c>
      <c r="X80" s="110">
        <v>3172</v>
      </c>
      <c r="Y80" s="79">
        <f>+X80/S80</f>
        <v>1.0006309148264985</v>
      </c>
      <c r="Z80" s="20" t="s">
        <v>63</v>
      </c>
      <c r="AA80" s="20" t="s">
        <v>883</v>
      </c>
      <c r="AB80" s="20"/>
      <c r="AC80" s="20"/>
      <c r="AD80" s="20"/>
      <c r="AE80" s="20"/>
      <c r="AF80" s="20"/>
      <c r="AG80" s="20" t="s">
        <v>687</v>
      </c>
      <c r="AH80" s="20" t="s">
        <v>688</v>
      </c>
      <c r="AI80" s="43" t="s">
        <v>689</v>
      </c>
      <c r="AJ80" s="23" t="s">
        <v>690</v>
      </c>
      <c r="AK80" s="20">
        <v>100</v>
      </c>
      <c r="AL80" s="45" t="s">
        <v>866</v>
      </c>
      <c r="AM80" s="185" t="s">
        <v>864</v>
      </c>
      <c r="AN80" s="43" t="s">
        <v>865</v>
      </c>
      <c r="AO80" s="14"/>
      <c r="AP80" s="14"/>
      <c r="AQ80" s="14"/>
      <c r="AR80" s="14"/>
      <c r="AS80" s="14"/>
      <c r="AT80" s="14"/>
      <c r="AU80" s="14"/>
      <c r="AV80" s="14"/>
      <c r="AW80" s="14"/>
      <c r="AX80" s="14"/>
      <c r="AY80" s="14"/>
      <c r="AZ80" s="14"/>
      <c r="BA80" s="14"/>
    </row>
    <row r="81" spans="1:53" s="4" customFormat="1" ht="167.25" customHeight="1">
      <c r="A81" s="156" t="s">
        <v>691</v>
      </c>
      <c r="B81" s="20" t="s">
        <v>56</v>
      </c>
      <c r="C81" s="20" t="s">
        <v>57</v>
      </c>
      <c r="D81" s="20" t="s">
        <v>58</v>
      </c>
      <c r="E81" s="20" t="s">
        <v>328</v>
      </c>
      <c r="F81" s="20" t="s">
        <v>692</v>
      </c>
      <c r="G81" s="33">
        <f t="shared" si="7"/>
        <v>1.0752688172043012E-2</v>
      </c>
      <c r="H81" s="20" t="s">
        <v>63</v>
      </c>
      <c r="I81" s="20" t="s">
        <v>683</v>
      </c>
      <c r="J81" s="20" t="s">
        <v>683</v>
      </c>
      <c r="K81" s="20" t="s">
        <v>684</v>
      </c>
      <c r="L81" s="20">
        <v>3203589807</v>
      </c>
      <c r="M81" s="77" t="s">
        <v>693</v>
      </c>
      <c r="N81" s="36">
        <v>42826</v>
      </c>
      <c r="O81" s="158">
        <v>43830</v>
      </c>
      <c r="P81" s="20" t="s">
        <v>694</v>
      </c>
      <c r="Q81" s="20" t="s">
        <v>695</v>
      </c>
      <c r="R81" s="20">
        <v>5800</v>
      </c>
      <c r="S81" s="20">
        <v>5525</v>
      </c>
      <c r="T81" s="106">
        <v>2675</v>
      </c>
      <c r="U81" s="106" t="s">
        <v>672</v>
      </c>
      <c r="V81" s="20">
        <v>5800</v>
      </c>
      <c r="W81" s="74">
        <f t="shared" si="11"/>
        <v>1</v>
      </c>
      <c r="X81" s="20">
        <v>5525</v>
      </c>
      <c r="Y81" s="20">
        <f t="shared" si="10"/>
        <v>100</v>
      </c>
      <c r="Z81" s="20">
        <v>2675</v>
      </c>
      <c r="AA81" s="20">
        <f>+Z81*100/T81</f>
        <v>100</v>
      </c>
      <c r="AB81" s="20"/>
      <c r="AC81" s="20"/>
      <c r="AD81" s="20"/>
      <c r="AE81" s="20"/>
      <c r="AF81" s="20"/>
      <c r="AG81" s="20" t="s">
        <v>696</v>
      </c>
      <c r="AH81" s="20" t="s">
        <v>697</v>
      </c>
      <c r="AI81" s="43" t="s">
        <v>689</v>
      </c>
      <c r="AJ81" s="23" t="s">
        <v>698</v>
      </c>
      <c r="AK81" s="20">
        <v>100</v>
      </c>
      <c r="AL81" s="134">
        <v>592527688</v>
      </c>
      <c r="AM81" s="135" t="s">
        <v>872</v>
      </c>
      <c r="AN81" s="43" t="s">
        <v>873</v>
      </c>
      <c r="AO81" s="14"/>
      <c r="AP81" s="14"/>
      <c r="AQ81" s="14"/>
      <c r="AR81" s="14"/>
      <c r="AS81" s="14"/>
      <c r="AT81" s="14"/>
      <c r="AU81" s="14"/>
      <c r="AV81" s="14"/>
      <c r="AW81" s="14"/>
      <c r="AX81" s="14"/>
      <c r="AY81" s="14"/>
      <c r="AZ81" s="14"/>
      <c r="BA81" s="14"/>
    </row>
    <row r="82" spans="1:53" s="4" customFormat="1" ht="167.25" customHeight="1">
      <c r="A82" s="156" t="s">
        <v>699</v>
      </c>
      <c r="B82" s="20" t="s">
        <v>56</v>
      </c>
      <c r="C82" s="20" t="s">
        <v>57</v>
      </c>
      <c r="D82" s="20" t="s">
        <v>58</v>
      </c>
      <c r="E82" s="20" t="s">
        <v>328</v>
      </c>
      <c r="F82" s="20" t="s">
        <v>700</v>
      </c>
      <c r="G82" s="33">
        <f t="shared" si="7"/>
        <v>1.0752688172043012E-2</v>
      </c>
      <c r="H82" s="20" t="s">
        <v>63</v>
      </c>
      <c r="I82" s="20" t="s">
        <v>683</v>
      </c>
      <c r="J82" s="20" t="s">
        <v>683</v>
      </c>
      <c r="K82" s="20" t="s">
        <v>701</v>
      </c>
      <c r="L82" s="20">
        <v>3203589807</v>
      </c>
      <c r="M82" s="77" t="s">
        <v>693</v>
      </c>
      <c r="N82" s="36">
        <v>42736</v>
      </c>
      <c r="O82" s="158">
        <v>43830</v>
      </c>
      <c r="P82" s="20" t="s">
        <v>702</v>
      </c>
      <c r="Q82" s="20" t="s">
        <v>703</v>
      </c>
      <c r="R82" s="59">
        <v>254522</v>
      </c>
      <c r="S82" s="20">
        <v>246227</v>
      </c>
      <c r="T82" s="106">
        <v>67800</v>
      </c>
      <c r="U82" s="106" t="s">
        <v>672</v>
      </c>
      <c r="V82" s="20">
        <v>248447</v>
      </c>
      <c r="W82" s="74">
        <f t="shared" si="11"/>
        <v>0.97613172928076941</v>
      </c>
      <c r="X82" s="20">
        <v>241302</v>
      </c>
      <c r="Y82" s="20">
        <f t="shared" si="10"/>
        <v>97.99981318052042</v>
      </c>
      <c r="Z82" s="20">
        <v>55677</v>
      </c>
      <c r="AA82" s="20">
        <f>+Z82*100/T82</f>
        <v>82.119469026548671</v>
      </c>
      <c r="AB82" s="20"/>
      <c r="AC82" s="20"/>
      <c r="AD82" s="20"/>
      <c r="AE82" s="20"/>
      <c r="AF82" s="20"/>
      <c r="AG82" s="20" t="s">
        <v>704</v>
      </c>
      <c r="AH82" s="20" t="s">
        <v>705</v>
      </c>
      <c r="AI82" s="43" t="s">
        <v>706</v>
      </c>
      <c r="AJ82" s="23">
        <v>288460577430</v>
      </c>
      <c r="AK82" s="20">
        <v>98</v>
      </c>
      <c r="AL82" s="134">
        <v>7846675473</v>
      </c>
      <c r="AM82" s="43" t="s">
        <v>852</v>
      </c>
      <c r="AN82" s="111" t="s">
        <v>874</v>
      </c>
      <c r="AO82" s="14"/>
      <c r="AP82" s="14"/>
      <c r="AQ82" s="14"/>
      <c r="AR82" s="14"/>
      <c r="AS82" s="14"/>
      <c r="AT82" s="14"/>
      <c r="AU82" s="14"/>
      <c r="AV82" s="14"/>
      <c r="AW82" s="14"/>
      <c r="AX82" s="14"/>
      <c r="AY82" s="14"/>
      <c r="AZ82" s="14"/>
      <c r="BA82" s="14"/>
    </row>
    <row r="83" spans="1:53" s="4" customFormat="1" ht="167.25" customHeight="1">
      <c r="A83" s="156" t="s">
        <v>707</v>
      </c>
      <c r="B83" s="20" t="s">
        <v>56</v>
      </c>
      <c r="C83" s="20" t="s">
        <v>57</v>
      </c>
      <c r="D83" s="20" t="s">
        <v>58</v>
      </c>
      <c r="E83" s="20" t="s">
        <v>328</v>
      </c>
      <c r="F83" s="20" t="s">
        <v>708</v>
      </c>
      <c r="G83" s="33">
        <f t="shared" si="7"/>
        <v>1.0752688172043012E-2</v>
      </c>
      <c r="H83" s="20" t="s">
        <v>63</v>
      </c>
      <c r="I83" s="20" t="s">
        <v>683</v>
      </c>
      <c r="J83" s="20" t="s">
        <v>683</v>
      </c>
      <c r="K83" s="20" t="s">
        <v>684</v>
      </c>
      <c r="L83" s="20">
        <v>3204089481</v>
      </c>
      <c r="M83" s="77" t="s">
        <v>709</v>
      </c>
      <c r="N83" s="36">
        <v>42736</v>
      </c>
      <c r="O83" s="36">
        <v>43465</v>
      </c>
      <c r="P83" s="20" t="s">
        <v>861</v>
      </c>
      <c r="Q83" s="20" t="s">
        <v>710</v>
      </c>
      <c r="R83" s="20">
        <v>5670</v>
      </c>
      <c r="S83" s="20">
        <v>2094</v>
      </c>
      <c r="T83" s="106" t="s">
        <v>672</v>
      </c>
      <c r="U83" s="106" t="s">
        <v>672</v>
      </c>
      <c r="V83" s="106" t="s">
        <v>711</v>
      </c>
      <c r="W83" s="106" t="s">
        <v>711</v>
      </c>
      <c r="X83" s="76">
        <v>3110</v>
      </c>
      <c r="Y83" s="20">
        <f t="shared" si="10"/>
        <v>148.51957975167144</v>
      </c>
      <c r="Z83" s="20" t="s">
        <v>858</v>
      </c>
      <c r="AA83" s="20" t="s">
        <v>883</v>
      </c>
      <c r="AB83" s="106"/>
      <c r="AC83" s="106"/>
      <c r="AD83" s="106"/>
      <c r="AE83" s="20"/>
      <c r="AF83" s="20"/>
      <c r="AG83" s="20" t="s">
        <v>712</v>
      </c>
      <c r="AH83" s="20" t="s">
        <v>713</v>
      </c>
      <c r="AI83" s="43" t="s">
        <v>714</v>
      </c>
      <c r="AJ83" s="23">
        <v>5047474068</v>
      </c>
      <c r="AK83" s="22">
        <v>0.91</v>
      </c>
      <c r="AL83" s="106" t="s">
        <v>853</v>
      </c>
      <c r="AM83" s="43" t="s">
        <v>860</v>
      </c>
      <c r="AN83" s="43" t="s">
        <v>875</v>
      </c>
      <c r="AO83" s="14"/>
      <c r="AP83" s="14"/>
      <c r="AQ83" s="14"/>
      <c r="AR83" s="14"/>
      <c r="AS83" s="14"/>
      <c r="AT83" s="14"/>
      <c r="AU83" s="14"/>
      <c r="AV83" s="14"/>
      <c r="AW83" s="14"/>
      <c r="AX83" s="14"/>
      <c r="AY83" s="14"/>
      <c r="AZ83" s="14"/>
      <c r="BA83" s="14"/>
    </row>
    <row r="84" spans="1:53" s="4" customFormat="1" ht="89.25">
      <c r="A84" s="156" t="s">
        <v>715</v>
      </c>
      <c r="B84" s="20" t="s">
        <v>56</v>
      </c>
      <c r="C84" s="20" t="s">
        <v>57</v>
      </c>
      <c r="D84" s="20" t="s">
        <v>58</v>
      </c>
      <c r="E84" s="20" t="s">
        <v>328</v>
      </c>
      <c r="F84" s="20" t="s">
        <v>862</v>
      </c>
      <c r="G84" s="33">
        <f t="shared" si="7"/>
        <v>1.0752688172043012E-2</v>
      </c>
      <c r="H84" s="20" t="s">
        <v>63</v>
      </c>
      <c r="I84" s="20" t="s">
        <v>683</v>
      </c>
      <c r="J84" s="20" t="s">
        <v>683</v>
      </c>
      <c r="K84" s="20" t="s">
        <v>684</v>
      </c>
      <c r="L84" s="20">
        <v>3204089481</v>
      </c>
      <c r="M84" s="77" t="s">
        <v>709</v>
      </c>
      <c r="N84" s="36">
        <v>42736</v>
      </c>
      <c r="O84" s="36">
        <v>43465</v>
      </c>
      <c r="P84" s="20" t="s">
        <v>716</v>
      </c>
      <c r="Q84" s="20" t="s">
        <v>717</v>
      </c>
      <c r="R84" s="20">
        <v>1751</v>
      </c>
      <c r="S84" s="20">
        <v>226</v>
      </c>
      <c r="T84" s="106" t="s">
        <v>672</v>
      </c>
      <c r="U84" s="106" t="s">
        <v>672</v>
      </c>
      <c r="V84" s="20" t="s">
        <v>718</v>
      </c>
      <c r="W84" s="76" t="s">
        <v>718</v>
      </c>
      <c r="X84" s="76">
        <v>184</v>
      </c>
      <c r="Y84" s="20">
        <f t="shared" si="10"/>
        <v>81.415929203539818</v>
      </c>
      <c r="Z84" s="20">
        <v>129</v>
      </c>
      <c r="AA84" s="20" t="s">
        <v>883</v>
      </c>
      <c r="AB84" s="20"/>
      <c r="AC84" s="20"/>
      <c r="AD84" s="20"/>
      <c r="AE84" s="20"/>
      <c r="AF84" s="20"/>
      <c r="AG84" s="20" t="s">
        <v>719</v>
      </c>
      <c r="AH84" s="20" t="s">
        <v>720</v>
      </c>
      <c r="AI84" s="43" t="s">
        <v>721</v>
      </c>
      <c r="AJ84" s="23">
        <v>1163050219</v>
      </c>
      <c r="AK84" s="79">
        <v>1</v>
      </c>
      <c r="AL84" s="186">
        <v>801774005</v>
      </c>
      <c r="AM84" s="20" t="s">
        <v>859</v>
      </c>
      <c r="AN84" s="43" t="s">
        <v>876</v>
      </c>
      <c r="AO84" s="14"/>
      <c r="AP84" s="14"/>
      <c r="AQ84" s="14"/>
      <c r="AR84" s="14"/>
      <c r="AS84" s="14"/>
      <c r="AT84" s="14"/>
      <c r="AU84" s="14"/>
      <c r="AV84" s="14"/>
      <c r="AW84" s="14"/>
      <c r="AX84" s="14"/>
      <c r="AY84" s="14"/>
      <c r="AZ84" s="14"/>
      <c r="BA84" s="14"/>
    </row>
    <row r="85" spans="1:53" s="4" customFormat="1" ht="191.25">
      <c r="A85" s="156" t="s">
        <v>722</v>
      </c>
      <c r="B85" s="20" t="s">
        <v>56</v>
      </c>
      <c r="C85" s="20" t="s">
        <v>57</v>
      </c>
      <c r="D85" s="20" t="s">
        <v>58</v>
      </c>
      <c r="E85" s="20" t="s">
        <v>328</v>
      </c>
      <c r="F85" s="20" t="s">
        <v>700</v>
      </c>
      <c r="G85" s="33">
        <f t="shared" si="7"/>
        <v>1.0752688172043012E-2</v>
      </c>
      <c r="H85" s="20" t="s">
        <v>63</v>
      </c>
      <c r="I85" s="20" t="s">
        <v>683</v>
      </c>
      <c r="J85" s="20" t="s">
        <v>683</v>
      </c>
      <c r="K85" s="20" t="s">
        <v>701</v>
      </c>
      <c r="L85" s="20">
        <v>3203589807</v>
      </c>
      <c r="M85" s="77" t="s">
        <v>693</v>
      </c>
      <c r="N85" s="36">
        <v>42736</v>
      </c>
      <c r="O85" s="158">
        <v>43830</v>
      </c>
      <c r="P85" s="20" t="s">
        <v>702</v>
      </c>
      <c r="Q85" s="20" t="s">
        <v>723</v>
      </c>
      <c r="R85" s="20">
        <v>133789</v>
      </c>
      <c r="S85" s="20">
        <v>57335</v>
      </c>
      <c r="T85" s="106">
        <v>67800</v>
      </c>
      <c r="U85" s="106" t="s">
        <v>672</v>
      </c>
      <c r="V85" s="106" t="s">
        <v>711</v>
      </c>
      <c r="W85" s="106" t="s">
        <v>711</v>
      </c>
      <c r="X85" s="76">
        <v>57335</v>
      </c>
      <c r="Y85" s="20">
        <f t="shared" si="10"/>
        <v>100</v>
      </c>
      <c r="Z85" s="20">
        <v>55677</v>
      </c>
      <c r="AA85" s="20">
        <f>+Z85*100/T85</f>
        <v>82.119469026548671</v>
      </c>
      <c r="AB85" s="20"/>
      <c r="AC85" s="20"/>
      <c r="AD85" s="20"/>
      <c r="AE85" s="20"/>
      <c r="AF85" s="20"/>
      <c r="AG85" s="20" t="s">
        <v>704</v>
      </c>
      <c r="AH85" s="20" t="s">
        <v>705</v>
      </c>
      <c r="AI85" s="43" t="s">
        <v>706</v>
      </c>
      <c r="AJ85" s="23" t="s">
        <v>672</v>
      </c>
      <c r="AK85" s="79">
        <v>1</v>
      </c>
      <c r="AL85" s="134">
        <v>56269129267</v>
      </c>
      <c r="AM85" s="43" t="s">
        <v>863</v>
      </c>
      <c r="AN85" s="43" t="s">
        <v>877</v>
      </c>
      <c r="AO85" s="14"/>
      <c r="AP85" s="14"/>
      <c r="AQ85" s="14"/>
      <c r="AR85" s="14"/>
      <c r="AS85" s="14"/>
      <c r="AT85" s="14"/>
      <c r="AU85" s="14"/>
      <c r="AV85" s="14"/>
      <c r="AW85" s="14"/>
      <c r="AX85" s="14"/>
      <c r="AY85" s="14"/>
      <c r="AZ85" s="14"/>
      <c r="BA85" s="14"/>
    </row>
    <row r="86" spans="1:53" s="4" customFormat="1" ht="102">
      <c r="A86" s="156" t="s">
        <v>724</v>
      </c>
      <c r="B86" s="20" t="s">
        <v>56</v>
      </c>
      <c r="C86" s="20" t="s">
        <v>57</v>
      </c>
      <c r="D86" s="20" t="s">
        <v>58</v>
      </c>
      <c r="E86" s="20" t="s">
        <v>328</v>
      </c>
      <c r="F86" s="20" t="s">
        <v>725</v>
      </c>
      <c r="G86" s="33">
        <f t="shared" si="7"/>
        <v>1.0752688172043012E-2</v>
      </c>
      <c r="H86" s="20" t="s">
        <v>63</v>
      </c>
      <c r="I86" s="20" t="s">
        <v>683</v>
      </c>
      <c r="J86" s="20" t="s">
        <v>683</v>
      </c>
      <c r="K86" s="20" t="s">
        <v>701</v>
      </c>
      <c r="L86" s="20">
        <v>3203589807</v>
      </c>
      <c r="M86" s="77" t="s">
        <v>693</v>
      </c>
      <c r="N86" s="36">
        <v>42736</v>
      </c>
      <c r="O86" s="158">
        <v>43830</v>
      </c>
      <c r="P86" s="20" t="s">
        <v>726</v>
      </c>
      <c r="Q86" s="20" t="s">
        <v>727</v>
      </c>
      <c r="R86" s="20">
        <v>56029</v>
      </c>
      <c r="S86" s="20">
        <v>56188</v>
      </c>
      <c r="T86" s="106">
        <v>56356</v>
      </c>
      <c r="U86" s="106" t="s">
        <v>672</v>
      </c>
      <c r="V86" s="20">
        <v>55390</v>
      </c>
      <c r="W86" s="74">
        <f>V86/R86</f>
        <v>0.98859519177568755</v>
      </c>
      <c r="X86" s="76">
        <v>56188</v>
      </c>
      <c r="Y86" s="20">
        <f t="shared" si="10"/>
        <v>100</v>
      </c>
      <c r="Z86" s="20">
        <v>56934</v>
      </c>
      <c r="AA86" s="20">
        <f>+Z86*100/T86</f>
        <v>101.02562282631841</v>
      </c>
      <c r="AB86" s="20"/>
      <c r="AC86" s="20"/>
      <c r="AD86" s="20"/>
      <c r="AE86" s="20"/>
      <c r="AF86" s="20"/>
      <c r="AG86" s="20" t="s">
        <v>728</v>
      </c>
      <c r="AH86" s="20" t="s">
        <v>729</v>
      </c>
      <c r="AI86" s="43" t="s">
        <v>730</v>
      </c>
      <c r="AJ86" s="112" t="s">
        <v>731</v>
      </c>
      <c r="AK86" s="79">
        <v>1</v>
      </c>
      <c r="AL86" s="134">
        <v>134052866178</v>
      </c>
      <c r="AM86" s="43" t="s">
        <v>867</v>
      </c>
      <c r="AN86" s="43"/>
      <c r="AO86" s="14"/>
      <c r="AP86" s="14"/>
      <c r="AQ86" s="14"/>
      <c r="AR86" s="14"/>
      <c r="AS86" s="14"/>
      <c r="AT86" s="14"/>
      <c r="AU86" s="14"/>
      <c r="AV86" s="14"/>
      <c r="AW86" s="14"/>
      <c r="AX86" s="14"/>
      <c r="AY86" s="14"/>
      <c r="AZ86" s="14"/>
      <c r="BA86" s="14"/>
    </row>
    <row r="87" spans="1:53" s="4" customFormat="1" ht="89.25">
      <c r="A87" s="156" t="s">
        <v>732</v>
      </c>
      <c r="B87" s="20" t="s">
        <v>56</v>
      </c>
      <c r="C87" s="20" t="s">
        <v>57</v>
      </c>
      <c r="D87" s="20" t="s">
        <v>58</v>
      </c>
      <c r="E87" s="20" t="s">
        <v>328</v>
      </c>
      <c r="F87" s="20" t="s">
        <v>733</v>
      </c>
      <c r="G87" s="33">
        <f t="shared" si="7"/>
        <v>1.0752688172043012E-2</v>
      </c>
      <c r="H87" s="20" t="s">
        <v>63</v>
      </c>
      <c r="I87" s="20" t="s">
        <v>683</v>
      </c>
      <c r="J87" s="20" t="s">
        <v>683</v>
      </c>
      <c r="K87" s="20" t="s">
        <v>701</v>
      </c>
      <c r="L87" s="20">
        <v>3203589807</v>
      </c>
      <c r="M87" s="77" t="s">
        <v>693</v>
      </c>
      <c r="N87" s="36">
        <v>42736</v>
      </c>
      <c r="O87" s="158">
        <v>43830</v>
      </c>
      <c r="P87" s="20" t="s">
        <v>734</v>
      </c>
      <c r="Q87" s="20" t="s">
        <v>735</v>
      </c>
      <c r="R87" s="20">
        <v>76320</v>
      </c>
      <c r="S87" s="20">
        <v>72300</v>
      </c>
      <c r="T87" s="106">
        <v>64977</v>
      </c>
      <c r="U87" s="106" t="s">
        <v>672</v>
      </c>
      <c r="V87" s="20">
        <v>74112</v>
      </c>
      <c r="W87" s="74">
        <f>V87/R87</f>
        <v>0.97106918238993711</v>
      </c>
      <c r="X87" s="76">
        <v>69407</v>
      </c>
      <c r="Y87" s="20">
        <f t="shared" si="10"/>
        <v>95.99861687413555</v>
      </c>
      <c r="Z87" s="20">
        <v>62818</v>
      </c>
      <c r="AA87" s="20">
        <f>+Z87*100/T87</f>
        <v>96.677285808824664</v>
      </c>
      <c r="AB87" s="20"/>
      <c r="AC87" s="20"/>
      <c r="AD87" s="20"/>
      <c r="AE87" s="20"/>
      <c r="AF87" s="20"/>
      <c r="AG87" s="20" t="s">
        <v>736</v>
      </c>
      <c r="AH87" s="20" t="s">
        <v>737</v>
      </c>
      <c r="AI87" s="43" t="s">
        <v>738</v>
      </c>
      <c r="AJ87" s="112" t="s">
        <v>739</v>
      </c>
      <c r="AK87" s="20">
        <v>97</v>
      </c>
      <c r="AL87" s="134">
        <v>115732112711</v>
      </c>
      <c r="AM87" s="43" t="s">
        <v>878</v>
      </c>
      <c r="AN87" s="43" t="s">
        <v>854</v>
      </c>
      <c r="AO87" s="14"/>
      <c r="AP87" s="14"/>
      <c r="AQ87" s="14"/>
      <c r="AR87" s="14"/>
      <c r="AS87" s="14"/>
      <c r="AT87" s="14"/>
      <c r="AU87" s="14"/>
      <c r="AV87" s="14"/>
      <c r="AW87" s="14"/>
      <c r="AX87" s="14"/>
      <c r="AY87" s="14"/>
      <c r="AZ87" s="14"/>
      <c r="BA87" s="14"/>
    </row>
    <row r="88" spans="1:53" s="4" customFormat="1" ht="89.25">
      <c r="A88" s="156" t="s">
        <v>740</v>
      </c>
      <c r="B88" s="20" t="s">
        <v>56</v>
      </c>
      <c r="C88" s="20" t="s">
        <v>57</v>
      </c>
      <c r="D88" s="20" t="s">
        <v>58</v>
      </c>
      <c r="E88" s="20" t="s">
        <v>328</v>
      </c>
      <c r="F88" s="20" t="s">
        <v>741</v>
      </c>
      <c r="G88" s="33">
        <f t="shared" si="7"/>
        <v>1.0752688172043012E-2</v>
      </c>
      <c r="H88" s="20" t="s">
        <v>63</v>
      </c>
      <c r="I88" s="20" t="s">
        <v>683</v>
      </c>
      <c r="J88" s="20" t="s">
        <v>683</v>
      </c>
      <c r="K88" s="20" t="s">
        <v>701</v>
      </c>
      <c r="L88" s="20">
        <v>3203589807</v>
      </c>
      <c r="M88" s="77" t="s">
        <v>693</v>
      </c>
      <c r="N88" s="36">
        <v>42736</v>
      </c>
      <c r="O88" s="158">
        <v>43830</v>
      </c>
      <c r="P88" s="20" t="s">
        <v>742</v>
      </c>
      <c r="Q88" s="20" t="s">
        <v>743</v>
      </c>
      <c r="R88" s="20">
        <v>3000</v>
      </c>
      <c r="S88" s="20">
        <v>27900</v>
      </c>
      <c r="T88" s="106">
        <v>325</v>
      </c>
      <c r="U88" s="106" t="s">
        <v>672</v>
      </c>
      <c r="V88" s="106" t="s">
        <v>711</v>
      </c>
      <c r="W88" s="106" t="s">
        <v>711</v>
      </c>
      <c r="X88" s="76">
        <v>27895</v>
      </c>
      <c r="Y88" s="20">
        <f t="shared" si="10"/>
        <v>99.982078853046602</v>
      </c>
      <c r="Z88" s="20">
        <v>311</v>
      </c>
      <c r="AA88" s="20">
        <f>+Z88*100/T88</f>
        <v>95.692307692307693</v>
      </c>
      <c r="AB88" s="20"/>
      <c r="AC88" s="20"/>
      <c r="AD88" s="20"/>
      <c r="AE88" s="20"/>
      <c r="AF88" s="20"/>
      <c r="AG88" s="20" t="s">
        <v>744</v>
      </c>
      <c r="AH88" s="20" t="s">
        <v>745</v>
      </c>
      <c r="AI88" s="43" t="s">
        <v>738</v>
      </c>
      <c r="AJ88" s="94" t="s">
        <v>672</v>
      </c>
      <c r="AK88" s="79">
        <v>1</v>
      </c>
      <c r="AL88" s="134">
        <v>622353411</v>
      </c>
      <c r="AM88" s="43" t="s">
        <v>879</v>
      </c>
      <c r="AN88" s="43" t="s">
        <v>855</v>
      </c>
      <c r="AO88" s="14"/>
      <c r="AP88" s="14"/>
      <c r="AQ88" s="14"/>
      <c r="AR88" s="14"/>
      <c r="AS88" s="14"/>
      <c r="AT88" s="14"/>
      <c r="AU88" s="14"/>
      <c r="AV88" s="14"/>
      <c r="AW88" s="14"/>
      <c r="AX88" s="14"/>
      <c r="AY88" s="14"/>
      <c r="AZ88" s="14"/>
      <c r="BA88" s="14"/>
    </row>
    <row r="89" spans="1:53" s="4" customFormat="1" ht="76.5">
      <c r="A89" s="156" t="s">
        <v>746</v>
      </c>
      <c r="B89" s="20" t="s">
        <v>56</v>
      </c>
      <c r="C89" s="20" t="s">
        <v>355</v>
      </c>
      <c r="D89" s="20" t="s">
        <v>58</v>
      </c>
      <c r="E89" s="20" t="s">
        <v>328</v>
      </c>
      <c r="F89" s="20" t="s">
        <v>747</v>
      </c>
      <c r="G89" s="33">
        <f t="shared" si="7"/>
        <v>1.0752688172043012E-2</v>
      </c>
      <c r="H89" s="113" t="s">
        <v>63</v>
      </c>
      <c r="I89" s="106" t="s">
        <v>172</v>
      </c>
      <c r="J89" s="106" t="s">
        <v>748</v>
      </c>
      <c r="K89" s="106" t="s">
        <v>749</v>
      </c>
      <c r="L89" s="106">
        <v>3125883316</v>
      </c>
      <c r="M89" s="114" t="s">
        <v>750</v>
      </c>
      <c r="N89" s="36">
        <v>42736</v>
      </c>
      <c r="O89" s="36">
        <v>43830</v>
      </c>
      <c r="P89" s="20" t="s">
        <v>751</v>
      </c>
      <c r="Q89" s="20" t="s">
        <v>752</v>
      </c>
      <c r="R89" s="106">
        <v>2000</v>
      </c>
      <c r="S89" s="106">
        <v>2000</v>
      </c>
      <c r="T89" s="106">
        <v>2000</v>
      </c>
      <c r="U89" s="106" t="s">
        <v>672</v>
      </c>
      <c r="V89" s="106">
        <v>2000</v>
      </c>
      <c r="W89" s="106">
        <f>+V89*100/S89</f>
        <v>100</v>
      </c>
      <c r="X89" s="106" t="s">
        <v>711</v>
      </c>
      <c r="Y89" s="106" t="s">
        <v>711</v>
      </c>
      <c r="Z89" s="106" t="s">
        <v>711</v>
      </c>
      <c r="AA89" s="20" t="s">
        <v>711</v>
      </c>
      <c r="AB89" s="106"/>
      <c r="AC89" s="106"/>
      <c r="AD89" s="106"/>
      <c r="AE89" s="106"/>
      <c r="AF89" s="106"/>
      <c r="AG89" s="106"/>
      <c r="AH89" s="106"/>
      <c r="AI89" s="83" t="s">
        <v>753</v>
      </c>
      <c r="AJ89" s="106" t="s">
        <v>754</v>
      </c>
      <c r="AK89" s="79">
        <v>1</v>
      </c>
      <c r="AL89" s="106" t="s">
        <v>314</v>
      </c>
      <c r="AM89" s="155" t="s">
        <v>314</v>
      </c>
      <c r="AN89" s="83"/>
      <c r="AO89" s="14"/>
      <c r="AP89" s="14"/>
      <c r="AQ89" s="14"/>
      <c r="AR89" s="14"/>
      <c r="AS89" s="14"/>
      <c r="AT89" s="14"/>
      <c r="AU89" s="14"/>
      <c r="AV89" s="14"/>
      <c r="AW89" s="14"/>
      <c r="AX89" s="14"/>
      <c r="AY89" s="14"/>
      <c r="AZ89" s="14"/>
      <c r="BA89" s="14"/>
    </row>
    <row r="90" spans="1:53" ht="102">
      <c r="A90" s="156" t="s">
        <v>755</v>
      </c>
      <c r="B90" s="87" t="s">
        <v>56</v>
      </c>
      <c r="C90" s="88" t="s">
        <v>85</v>
      </c>
      <c r="D90" s="20" t="s">
        <v>58</v>
      </c>
      <c r="E90" s="18" t="s">
        <v>328</v>
      </c>
      <c r="F90" s="115" t="s">
        <v>756</v>
      </c>
      <c r="G90" s="33">
        <f>1/93</f>
        <v>1.0752688172043012E-2</v>
      </c>
      <c r="H90" s="17" t="s">
        <v>264</v>
      </c>
      <c r="I90" s="115" t="s">
        <v>411</v>
      </c>
      <c r="J90" s="116" t="s">
        <v>63</v>
      </c>
      <c r="K90" s="18" t="s">
        <v>757</v>
      </c>
      <c r="L90" s="18" t="s">
        <v>758</v>
      </c>
      <c r="M90" s="93" t="s">
        <v>433</v>
      </c>
      <c r="N90" s="36">
        <v>42750</v>
      </c>
      <c r="O90" s="91">
        <v>44012</v>
      </c>
      <c r="P90" s="18" t="s">
        <v>759</v>
      </c>
      <c r="Q90" s="18" t="s">
        <v>760</v>
      </c>
      <c r="R90" s="22">
        <v>1</v>
      </c>
      <c r="S90" s="22">
        <v>1</v>
      </c>
      <c r="T90" s="22">
        <v>1</v>
      </c>
      <c r="U90" s="22">
        <v>1</v>
      </c>
      <c r="V90" s="117">
        <v>0.84</v>
      </c>
      <c r="W90" s="118">
        <f>V90/R90</f>
        <v>0.84</v>
      </c>
      <c r="X90" s="118">
        <v>0.96</v>
      </c>
      <c r="Y90" s="20">
        <f>+X90*100/S90</f>
        <v>96</v>
      </c>
      <c r="Z90" s="143">
        <v>0.999</v>
      </c>
      <c r="AA90" s="20">
        <f t="shared" si="12"/>
        <v>99.9</v>
      </c>
      <c r="AB90" s="17"/>
      <c r="AC90" s="17"/>
      <c r="AD90" s="17" t="s">
        <v>69</v>
      </c>
      <c r="AE90" s="17" t="s">
        <v>512</v>
      </c>
      <c r="AF90" s="17" t="s">
        <v>531</v>
      </c>
      <c r="AG90" s="116">
        <v>1098</v>
      </c>
      <c r="AH90" s="17" t="s">
        <v>532</v>
      </c>
      <c r="AI90" s="18" t="s">
        <v>533</v>
      </c>
      <c r="AJ90" s="130">
        <v>729063342976</v>
      </c>
      <c r="AK90" s="138">
        <v>0.76</v>
      </c>
      <c r="AL90" s="94">
        <v>554088140661.76001</v>
      </c>
      <c r="AM90" s="17" t="s">
        <v>832</v>
      </c>
      <c r="AN90" s="17" t="s">
        <v>761</v>
      </c>
    </row>
    <row r="91" spans="1:53" ht="153">
      <c r="A91" s="156" t="s">
        <v>762</v>
      </c>
      <c r="B91" s="20" t="s">
        <v>763</v>
      </c>
      <c r="C91" s="20" t="s">
        <v>764</v>
      </c>
      <c r="D91" s="20" t="s">
        <v>765</v>
      </c>
      <c r="E91" s="20" t="s">
        <v>766</v>
      </c>
      <c r="F91" s="20" t="s">
        <v>767</v>
      </c>
      <c r="G91" s="20">
        <v>6.6</v>
      </c>
      <c r="H91" s="20" t="s">
        <v>768</v>
      </c>
      <c r="I91" s="20" t="s">
        <v>769</v>
      </c>
      <c r="J91" s="20" t="s">
        <v>63</v>
      </c>
      <c r="K91" s="20" t="s">
        <v>770</v>
      </c>
      <c r="L91" s="20">
        <v>3115507117</v>
      </c>
      <c r="M91" s="77" t="s">
        <v>771</v>
      </c>
      <c r="N91" s="36">
        <v>42736</v>
      </c>
      <c r="O91" s="36">
        <v>44012</v>
      </c>
      <c r="P91" s="20" t="s">
        <v>772</v>
      </c>
      <c r="Q91" s="20" t="s">
        <v>773</v>
      </c>
      <c r="R91" s="22">
        <v>1</v>
      </c>
      <c r="S91" s="22">
        <v>1</v>
      </c>
      <c r="T91" s="22">
        <v>1</v>
      </c>
      <c r="U91" s="22">
        <v>1</v>
      </c>
      <c r="V91" s="22">
        <v>1</v>
      </c>
      <c r="W91" s="118">
        <f>V91/R91</f>
        <v>1</v>
      </c>
      <c r="X91" s="118">
        <v>1</v>
      </c>
      <c r="Y91" s="20">
        <f t="shared" si="10"/>
        <v>100</v>
      </c>
      <c r="Z91" s="118">
        <v>1</v>
      </c>
      <c r="AA91" s="20">
        <f t="shared" si="12"/>
        <v>100</v>
      </c>
      <c r="AB91" s="20"/>
      <c r="AC91" s="20"/>
      <c r="AD91" s="20" t="s">
        <v>255</v>
      </c>
      <c r="AE91" s="20"/>
      <c r="AF91" s="20"/>
      <c r="AG91" s="20">
        <v>1013</v>
      </c>
      <c r="AH91" s="20" t="s">
        <v>774</v>
      </c>
      <c r="AI91" s="43" t="s">
        <v>775</v>
      </c>
      <c r="AJ91" s="94">
        <f>1212000000+1747000000+2733000000+2913000000</f>
        <v>8605000000</v>
      </c>
      <c r="AK91" s="20" t="s">
        <v>834</v>
      </c>
      <c r="AL91" s="127">
        <v>30840000</v>
      </c>
      <c r="AM91" s="43" t="s">
        <v>835</v>
      </c>
      <c r="AN91" s="43" t="s">
        <v>836</v>
      </c>
    </row>
    <row r="92" spans="1:53" ht="409.5">
      <c r="A92" s="156" t="s">
        <v>776</v>
      </c>
      <c r="B92" s="20" t="s">
        <v>763</v>
      </c>
      <c r="C92" s="20" t="s">
        <v>764</v>
      </c>
      <c r="D92" s="20" t="s">
        <v>765</v>
      </c>
      <c r="E92" s="20" t="s">
        <v>777</v>
      </c>
      <c r="F92" s="20" t="s">
        <v>778</v>
      </c>
      <c r="G92" s="20">
        <v>6.6</v>
      </c>
      <c r="H92" s="20" t="s">
        <v>768</v>
      </c>
      <c r="I92" s="20" t="s">
        <v>769</v>
      </c>
      <c r="J92" s="20" t="s">
        <v>63</v>
      </c>
      <c r="K92" s="20" t="s">
        <v>770</v>
      </c>
      <c r="L92" s="20">
        <v>3115507117</v>
      </c>
      <c r="M92" s="77" t="s">
        <v>771</v>
      </c>
      <c r="N92" s="36">
        <v>42736</v>
      </c>
      <c r="O92" s="36">
        <v>44012</v>
      </c>
      <c r="P92" s="20" t="s">
        <v>779</v>
      </c>
      <c r="Q92" s="20" t="s">
        <v>780</v>
      </c>
      <c r="R92" s="20">
        <v>1</v>
      </c>
      <c r="S92" s="20">
        <v>1</v>
      </c>
      <c r="T92" s="20">
        <v>1</v>
      </c>
      <c r="U92" s="20">
        <v>1</v>
      </c>
      <c r="V92" s="20">
        <v>2</v>
      </c>
      <c r="W92" s="118">
        <f>V92/R92</f>
        <v>2</v>
      </c>
      <c r="X92" s="20">
        <v>1</v>
      </c>
      <c r="Y92" s="118">
        <v>1</v>
      </c>
      <c r="Z92" s="20">
        <v>1</v>
      </c>
      <c r="AA92" s="20">
        <f t="shared" si="12"/>
        <v>100</v>
      </c>
      <c r="AB92" s="20"/>
      <c r="AC92" s="20"/>
      <c r="AD92" s="20" t="s">
        <v>255</v>
      </c>
      <c r="AE92" s="20"/>
      <c r="AF92" s="20"/>
      <c r="AG92" s="20">
        <v>1014</v>
      </c>
      <c r="AH92" s="20" t="s">
        <v>781</v>
      </c>
      <c r="AI92" s="43" t="s">
        <v>782</v>
      </c>
      <c r="AJ92" s="112">
        <f>345000000+986000000+1619000000+1469000000</f>
        <v>4419000000</v>
      </c>
      <c r="AK92" s="79">
        <v>1.8304290525699225E-2</v>
      </c>
      <c r="AL92" s="128">
        <f>31500000+37800000</f>
        <v>69300000</v>
      </c>
      <c r="AM92" s="18" t="s">
        <v>838</v>
      </c>
      <c r="AN92" s="43" t="s">
        <v>837</v>
      </c>
    </row>
    <row r="93" spans="1:53" ht="127.5">
      <c r="A93" s="156" t="s">
        <v>783</v>
      </c>
      <c r="B93" s="20" t="s">
        <v>763</v>
      </c>
      <c r="C93" s="20" t="s">
        <v>784</v>
      </c>
      <c r="D93" s="20" t="s">
        <v>765</v>
      </c>
      <c r="E93" s="20" t="s">
        <v>766</v>
      </c>
      <c r="F93" s="20" t="s">
        <v>747</v>
      </c>
      <c r="G93" s="106">
        <v>6.6</v>
      </c>
      <c r="H93" s="106" t="s">
        <v>63</v>
      </c>
      <c r="I93" s="106" t="s">
        <v>172</v>
      </c>
      <c r="J93" s="106" t="s">
        <v>785</v>
      </c>
      <c r="K93" s="106" t="s">
        <v>749</v>
      </c>
      <c r="L93" s="106">
        <v>3125883316</v>
      </c>
      <c r="M93" s="114" t="s">
        <v>750</v>
      </c>
      <c r="N93" s="36">
        <v>42736</v>
      </c>
      <c r="O93" s="36">
        <v>43981</v>
      </c>
      <c r="P93" s="20" t="s">
        <v>751</v>
      </c>
      <c r="Q93" s="20" t="s">
        <v>752</v>
      </c>
      <c r="R93" s="106">
        <v>2000</v>
      </c>
      <c r="S93" s="106">
        <v>2000</v>
      </c>
      <c r="T93" s="106">
        <v>2000</v>
      </c>
      <c r="U93" s="106">
        <v>2000</v>
      </c>
      <c r="V93" s="106" t="s">
        <v>711</v>
      </c>
      <c r="W93" s="106" t="s">
        <v>711</v>
      </c>
      <c r="X93" s="106" t="s">
        <v>711</v>
      </c>
      <c r="Y93" s="106" t="s">
        <v>711</v>
      </c>
      <c r="Z93" s="106" t="s">
        <v>711</v>
      </c>
      <c r="AA93" s="20" t="s">
        <v>711</v>
      </c>
      <c r="AB93" s="20"/>
      <c r="AC93" s="20"/>
      <c r="AD93" s="20"/>
      <c r="AE93" s="20"/>
      <c r="AF93" s="20"/>
      <c r="AG93" s="20"/>
      <c r="AH93" s="20" t="s">
        <v>786</v>
      </c>
      <c r="AI93" s="83" t="s">
        <v>787</v>
      </c>
      <c r="AJ93" s="112">
        <v>101800000</v>
      </c>
      <c r="AK93" s="79">
        <v>1</v>
      </c>
      <c r="AL93" s="106" t="s">
        <v>711</v>
      </c>
      <c r="AM93" s="155" t="s">
        <v>314</v>
      </c>
      <c r="AN93" s="83"/>
    </row>
    <row r="94" spans="1:53" s="4" customFormat="1" ht="191.25">
      <c r="A94" s="156" t="s">
        <v>788</v>
      </c>
      <c r="B94" s="17" t="s">
        <v>789</v>
      </c>
      <c r="C94" s="139" t="s">
        <v>790</v>
      </c>
      <c r="D94" s="75" t="s">
        <v>791</v>
      </c>
      <c r="E94" s="140" t="s">
        <v>328</v>
      </c>
      <c r="F94" s="140" t="s">
        <v>792</v>
      </c>
      <c r="G94" s="18">
        <v>5</v>
      </c>
      <c r="H94" s="18" t="s">
        <v>264</v>
      </c>
      <c r="I94" s="89" t="s">
        <v>411</v>
      </c>
      <c r="J94" s="20" t="s">
        <v>63</v>
      </c>
      <c r="K94" s="18" t="s">
        <v>412</v>
      </c>
      <c r="L94" s="18" t="s">
        <v>413</v>
      </c>
      <c r="M94" s="90" t="s">
        <v>414</v>
      </c>
      <c r="N94" s="91">
        <v>43101</v>
      </c>
      <c r="O94" s="91">
        <v>44012</v>
      </c>
      <c r="P94" s="18" t="s">
        <v>793</v>
      </c>
      <c r="Q94" s="18" t="s">
        <v>794</v>
      </c>
      <c r="R94" s="20">
        <v>0</v>
      </c>
      <c r="S94" s="20">
        <v>10</v>
      </c>
      <c r="T94" s="20">
        <v>20</v>
      </c>
      <c r="U94" s="20">
        <v>28</v>
      </c>
      <c r="V94" s="20">
        <v>0</v>
      </c>
      <c r="W94" s="116" t="s">
        <v>627</v>
      </c>
      <c r="X94" s="116">
        <v>10</v>
      </c>
      <c r="Y94" s="20">
        <f>+X94*100/S94</f>
        <v>100</v>
      </c>
      <c r="Z94" s="20">
        <v>20</v>
      </c>
      <c r="AA94" s="20">
        <f t="shared" si="12"/>
        <v>100</v>
      </c>
      <c r="AB94" s="18"/>
      <c r="AC94" s="18"/>
      <c r="AD94" s="18" t="s">
        <v>69</v>
      </c>
      <c r="AE94" s="18" t="s">
        <v>270</v>
      </c>
      <c r="AF94" s="18" t="s">
        <v>418</v>
      </c>
      <c r="AG94" s="20">
        <v>1096</v>
      </c>
      <c r="AH94" s="18" t="s">
        <v>419</v>
      </c>
      <c r="AI94" s="18" t="s">
        <v>795</v>
      </c>
      <c r="AJ94" s="23">
        <v>50529200</v>
      </c>
      <c r="AK94" s="22">
        <v>1</v>
      </c>
      <c r="AL94" s="23">
        <v>50529200</v>
      </c>
      <c r="AM94" s="18" t="s">
        <v>796</v>
      </c>
      <c r="AN94" s="18" t="s">
        <v>797</v>
      </c>
      <c r="AO94" s="14"/>
      <c r="AP94" s="14"/>
      <c r="AQ94" s="14"/>
      <c r="AR94" s="14"/>
      <c r="AS94" s="14"/>
      <c r="AT94" s="14"/>
      <c r="AU94" s="14"/>
      <c r="AV94" s="14"/>
      <c r="AW94" s="14"/>
      <c r="AX94" s="14"/>
      <c r="AY94" s="14"/>
      <c r="AZ94" s="14"/>
      <c r="BA94" s="14"/>
    </row>
    <row r="95" spans="1:53" ht="175.5" customHeight="1">
      <c r="A95" s="156" t="s">
        <v>798</v>
      </c>
      <c r="B95" s="20" t="s">
        <v>789</v>
      </c>
      <c r="C95" s="20" t="s">
        <v>799</v>
      </c>
      <c r="D95" s="20" t="s">
        <v>791</v>
      </c>
      <c r="E95" s="20" t="s">
        <v>800</v>
      </c>
      <c r="F95" s="20" t="s">
        <v>801</v>
      </c>
      <c r="G95" s="22">
        <v>1.7999999999999999E-2</v>
      </c>
      <c r="H95" s="20" t="s">
        <v>264</v>
      </c>
      <c r="I95" s="89" t="s">
        <v>411</v>
      </c>
      <c r="J95" s="20" t="s">
        <v>63</v>
      </c>
      <c r="K95" s="20" t="s">
        <v>802</v>
      </c>
      <c r="L95" s="20" t="s">
        <v>803</v>
      </c>
      <c r="M95" s="77" t="s">
        <v>804</v>
      </c>
      <c r="N95" s="36">
        <v>42750</v>
      </c>
      <c r="O95" s="36">
        <v>43981</v>
      </c>
      <c r="P95" s="20" t="s">
        <v>805</v>
      </c>
      <c r="Q95" s="20" t="s">
        <v>806</v>
      </c>
      <c r="R95" s="22">
        <v>0.5</v>
      </c>
      <c r="S95" s="22">
        <v>0.8</v>
      </c>
      <c r="T95" s="22">
        <v>0.9</v>
      </c>
      <c r="U95" s="22">
        <v>1</v>
      </c>
      <c r="V95" s="119">
        <v>0.5</v>
      </c>
      <c r="W95" s="22">
        <f>V95/R95</f>
        <v>1</v>
      </c>
      <c r="X95" s="22">
        <v>0.8</v>
      </c>
      <c r="Y95" s="20">
        <f>+X95*100/S95</f>
        <v>100</v>
      </c>
      <c r="Z95" s="20">
        <v>100</v>
      </c>
      <c r="AA95" s="22">
        <v>1.1100000000000001</v>
      </c>
      <c r="AB95" s="20"/>
      <c r="AC95" s="20"/>
      <c r="AD95" s="20" t="s">
        <v>807</v>
      </c>
      <c r="AE95" s="20" t="s">
        <v>808</v>
      </c>
      <c r="AF95" s="20"/>
      <c r="AG95" s="20">
        <v>1096</v>
      </c>
      <c r="AH95" s="20" t="s">
        <v>808</v>
      </c>
      <c r="AI95" s="43" t="s">
        <v>809</v>
      </c>
      <c r="AJ95" s="130">
        <v>14786726367</v>
      </c>
      <c r="AK95" s="79">
        <v>1</v>
      </c>
      <c r="AL95" s="45">
        <v>10442756400</v>
      </c>
      <c r="AM95" s="43" t="s">
        <v>810</v>
      </c>
      <c r="AN95" s="43"/>
    </row>
    <row r="96" spans="1:53" ht="76.5">
      <c r="A96" s="156" t="s">
        <v>811</v>
      </c>
      <c r="B96" s="17" t="s">
        <v>789</v>
      </c>
      <c r="C96" s="17" t="s">
        <v>790</v>
      </c>
      <c r="D96" s="20" t="s">
        <v>791</v>
      </c>
      <c r="E96" s="17" t="s">
        <v>800</v>
      </c>
      <c r="F96" s="89" t="s">
        <v>812</v>
      </c>
      <c r="G96" s="17">
        <v>6.6</v>
      </c>
      <c r="H96" s="17" t="s">
        <v>264</v>
      </c>
      <c r="I96" s="115" t="s">
        <v>411</v>
      </c>
      <c r="J96" s="116" t="s">
        <v>63</v>
      </c>
      <c r="K96" s="17" t="s">
        <v>412</v>
      </c>
      <c r="L96" s="17" t="s">
        <v>813</v>
      </c>
      <c r="M96" s="120" t="s">
        <v>414</v>
      </c>
      <c r="N96" s="91">
        <v>42736</v>
      </c>
      <c r="O96" s="91">
        <v>44012</v>
      </c>
      <c r="P96" s="18" t="s">
        <v>814</v>
      </c>
      <c r="Q96" s="18" t="s">
        <v>815</v>
      </c>
      <c r="R96" s="22">
        <v>0.33</v>
      </c>
      <c r="S96" s="22">
        <v>0.33</v>
      </c>
      <c r="T96" s="22">
        <v>0.17</v>
      </c>
      <c r="U96" s="20" t="s">
        <v>816</v>
      </c>
      <c r="V96" s="118">
        <v>0.33</v>
      </c>
      <c r="W96" s="117">
        <f>V96/R96</f>
        <v>1</v>
      </c>
      <c r="X96" s="74">
        <v>0.33</v>
      </c>
      <c r="Y96" s="20">
        <f>+X96*100/S96</f>
        <v>100</v>
      </c>
      <c r="Z96" s="116">
        <v>17</v>
      </c>
      <c r="AA96" s="22">
        <v>1</v>
      </c>
      <c r="AB96" s="17"/>
      <c r="AC96" s="17"/>
      <c r="AD96" s="17" t="s">
        <v>69</v>
      </c>
      <c r="AE96" s="17" t="s">
        <v>817</v>
      </c>
      <c r="AF96" s="17" t="s">
        <v>818</v>
      </c>
      <c r="AG96" s="116">
        <v>1096</v>
      </c>
      <c r="AH96" s="17" t="s">
        <v>819</v>
      </c>
      <c r="AI96" s="17" t="s">
        <v>420</v>
      </c>
      <c r="AJ96" s="130">
        <v>1010186800</v>
      </c>
      <c r="AK96" s="20">
        <v>0</v>
      </c>
      <c r="AL96" s="136">
        <v>649137467</v>
      </c>
      <c r="AM96" s="17" t="s">
        <v>820</v>
      </c>
      <c r="AN96" s="17" t="s">
        <v>833</v>
      </c>
    </row>
    <row r="97" spans="1:53" s="4" customFormat="1" ht="98.25" customHeight="1">
      <c r="A97" s="156" t="s">
        <v>821</v>
      </c>
      <c r="B97" s="20" t="s">
        <v>789</v>
      </c>
      <c r="C97" s="20" t="s">
        <v>822</v>
      </c>
      <c r="D97" s="20" t="s">
        <v>791</v>
      </c>
      <c r="E97" s="20" t="s">
        <v>328</v>
      </c>
      <c r="F97" s="20" t="s">
        <v>753</v>
      </c>
      <c r="G97" s="121" t="s">
        <v>823</v>
      </c>
      <c r="H97" s="106" t="s">
        <v>63</v>
      </c>
      <c r="I97" s="106" t="s">
        <v>172</v>
      </c>
      <c r="J97" s="106" t="s">
        <v>785</v>
      </c>
      <c r="K97" s="106" t="s">
        <v>749</v>
      </c>
      <c r="L97" s="106">
        <v>3125883316</v>
      </c>
      <c r="M97" s="114" t="s">
        <v>750</v>
      </c>
      <c r="N97" s="36">
        <v>42736</v>
      </c>
      <c r="O97" s="36">
        <v>43981</v>
      </c>
      <c r="P97" s="20" t="s">
        <v>751</v>
      </c>
      <c r="Q97" s="20" t="s">
        <v>752</v>
      </c>
      <c r="R97" s="20">
        <v>600</v>
      </c>
      <c r="S97" s="20">
        <v>400</v>
      </c>
      <c r="T97" s="20">
        <v>500</v>
      </c>
      <c r="U97" s="20">
        <v>500</v>
      </c>
      <c r="V97" s="106" t="s">
        <v>711</v>
      </c>
      <c r="W97" s="106" t="s">
        <v>711</v>
      </c>
      <c r="X97" s="106" t="s">
        <v>711</v>
      </c>
      <c r="Y97" s="106" t="s">
        <v>711</v>
      </c>
      <c r="Z97" s="20" t="s">
        <v>711</v>
      </c>
      <c r="AA97" s="20" t="s">
        <v>711</v>
      </c>
      <c r="AB97" s="20"/>
      <c r="AC97" s="20"/>
      <c r="AD97" s="20"/>
      <c r="AE97" s="20"/>
      <c r="AF97" s="20"/>
      <c r="AG97" s="20"/>
      <c r="AH97" s="20" t="s">
        <v>824</v>
      </c>
      <c r="AI97" s="83" t="s">
        <v>787</v>
      </c>
      <c r="AJ97" s="112" t="s">
        <v>825</v>
      </c>
      <c r="AK97" s="106">
        <v>100</v>
      </c>
      <c r="AL97" s="106" t="s">
        <v>314</v>
      </c>
      <c r="AM97" s="43" t="s">
        <v>314</v>
      </c>
      <c r="AN97" s="83"/>
      <c r="AO97" s="14"/>
      <c r="AP97" s="14"/>
      <c r="AQ97" s="14"/>
      <c r="AR97" s="14"/>
      <c r="AS97" s="14"/>
      <c r="AT97" s="14"/>
      <c r="AU97" s="14"/>
      <c r="AV97" s="14"/>
      <c r="AW97" s="14"/>
      <c r="AX97" s="14"/>
      <c r="AY97" s="14"/>
      <c r="AZ97" s="14"/>
      <c r="BA97" s="14"/>
    </row>
    <row r="98" spans="1:53">
      <c r="X98" s="189"/>
      <c r="AL98" s="10"/>
      <c r="AM98" s="190"/>
    </row>
    <row r="99" spans="1:53">
      <c r="X99" s="189"/>
      <c r="AL99" s="10"/>
      <c r="AM99" s="190"/>
    </row>
    <row r="100" spans="1:53">
      <c r="X100" s="189"/>
      <c r="AL100" s="10"/>
      <c r="AM100" s="190"/>
    </row>
    <row r="101" spans="1:53">
      <c r="X101" s="189"/>
      <c r="AL101" s="10"/>
      <c r="AM101" s="190"/>
    </row>
    <row r="102" spans="1:53">
      <c r="X102" s="189"/>
      <c r="AL102" s="10"/>
      <c r="AM102" s="190"/>
    </row>
    <row r="103" spans="1:53">
      <c r="X103" s="189"/>
      <c r="AL103" s="10"/>
      <c r="AM103" s="190"/>
    </row>
    <row r="104" spans="1:53">
      <c r="X104" s="189"/>
      <c r="AL104" s="10"/>
      <c r="AM104" s="190"/>
    </row>
    <row r="105" spans="1:53">
      <c r="X105" s="189"/>
      <c r="AL105" s="10"/>
      <c r="AM105" s="190"/>
    </row>
    <row r="106" spans="1:53">
      <c r="X106" s="189"/>
      <c r="AL106" s="10"/>
      <c r="AM106" s="190"/>
    </row>
    <row r="107" spans="1:53">
      <c r="X107" s="189"/>
      <c r="AL107" s="10"/>
      <c r="AM107" s="190"/>
    </row>
    <row r="108" spans="1:53">
      <c r="X108" s="189"/>
      <c r="AL108" s="10"/>
      <c r="AM108" s="190"/>
    </row>
    <row r="109" spans="1:53">
      <c r="X109" s="189"/>
      <c r="AL109" s="10"/>
      <c r="AM109" s="190"/>
    </row>
    <row r="110" spans="1:53">
      <c r="X110" s="189"/>
      <c r="AL110" s="10"/>
      <c r="AM110" s="190"/>
    </row>
    <row r="111" spans="1:53">
      <c r="X111" s="189"/>
      <c r="AL111" s="10"/>
      <c r="AM111" s="190"/>
    </row>
    <row r="112" spans="1:53">
      <c r="X112" s="189"/>
      <c r="AL112" s="10"/>
      <c r="AM112" s="190"/>
    </row>
    <row r="113" spans="24:39">
      <c r="X113" s="189"/>
      <c r="AL113" s="10"/>
      <c r="AM113" s="190"/>
    </row>
    <row r="114" spans="24:39">
      <c r="X114" s="189"/>
      <c r="AL114" s="10"/>
      <c r="AM114" s="190"/>
    </row>
    <row r="115" spans="24:39">
      <c r="X115" s="189"/>
      <c r="AL115" s="10"/>
      <c r="AM115" s="190"/>
    </row>
    <row r="116" spans="24:39">
      <c r="X116" s="189"/>
      <c r="AL116" s="10"/>
      <c r="AM116" s="190"/>
    </row>
    <row r="117" spans="24:39">
      <c r="X117" s="189"/>
      <c r="AL117" s="10"/>
      <c r="AM117" s="190"/>
    </row>
    <row r="118" spans="24:39">
      <c r="X118" s="189"/>
      <c r="AI118" s="94">
        <v>59532984673</v>
      </c>
      <c r="AJ118" s="20">
        <v>51</v>
      </c>
      <c r="AK118" s="94">
        <v>5844818879</v>
      </c>
      <c r="AL118" s="10"/>
      <c r="AM118" s="190"/>
    </row>
    <row r="119" spans="24:39">
      <c r="X119" s="189"/>
      <c r="AI119" s="94">
        <v>59532984673</v>
      </c>
      <c r="AJ119" s="20">
        <v>5</v>
      </c>
      <c r="AK119" s="94">
        <v>581556789</v>
      </c>
      <c r="AL119" s="10"/>
      <c r="AM119" s="190"/>
    </row>
    <row r="120" spans="24:39">
      <c r="X120" s="189"/>
      <c r="AI120" s="94">
        <v>59532984673</v>
      </c>
      <c r="AJ120" s="20">
        <v>26</v>
      </c>
      <c r="AK120" s="94">
        <v>2900952618</v>
      </c>
      <c r="AL120" s="10"/>
      <c r="AM120" s="190"/>
    </row>
    <row r="121" spans="24:39">
      <c r="X121" s="189"/>
      <c r="AI121" s="94">
        <v>59532984673</v>
      </c>
      <c r="AJ121" s="20">
        <v>13</v>
      </c>
      <c r="AK121" s="94">
        <v>1500994000</v>
      </c>
      <c r="AL121" s="10"/>
      <c r="AM121" s="190"/>
    </row>
    <row r="122" spans="24:39">
      <c r="X122" s="189"/>
      <c r="AI122" s="94">
        <v>59532984673</v>
      </c>
      <c r="AJ122" s="20">
        <v>5</v>
      </c>
      <c r="AK122" s="94">
        <v>579211334</v>
      </c>
      <c r="AL122" s="10"/>
      <c r="AM122" s="190"/>
    </row>
    <row r="123" spans="24:39">
      <c r="X123" s="189"/>
      <c r="AJ123" s="10">
        <f>SUBTOTAL(9,AJ118:AJ122)</f>
        <v>100</v>
      </c>
      <c r="AK123" s="191">
        <f>SUBTOTAL(9,AK118:AK122)</f>
        <v>11407533620</v>
      </c>
      <c r="AL123" s="10"/>
      <c r="AM123" s="190"/>
    </row>
    <row r="124" spans="24:39">
      <c r="X124" s="189"/>
      <c r="AL124" s="10"/>
      <c r="AM124" s="190"/>
    </row>
    <row r="125" spans="24:39">
      <c r="X125" s="189"/>
      <c r="AL125" s="10"/>
      <c r="AM125" s="190"/>
    </row>
    <row r="126" spans="24:39">
      <c r="X126" s="189"/>
      <c r="AL126" s="10"/>
      <c r="AM126" s="190"/>
    </row>
    <row r="127" spans="24:39">
      <c r="X127" s="189"/>
      <c r="AI127" s="94">
        <v>35087938381</v>
      </c>
      <c r="AJ127" s="20">
        <v>20</v>
      </c>
      <c r="AK127" s="94">
        <v>1523364000</v>
      </c>
      <c r="AL127" s="10"/>
      <c r="AM127" s="190"/>
    </row>
    <row r="128" spans="24:39">
      <c r="X128" s="189"/>
      <c r="AI128" s="94">
        <v>35087938381</v>
      </c>
      <c r="AJ128" s="20">
        <v>45</v>
      </c>
      <c r="AK128" s="94">
        <v>3483600934</v>
      </c>
      <c r="AL128" s="10"/>
      <c r="AM128" s="190"/>
    </row>
    <row r="129" spans="24:39">
      <c r="X129" s="189"/>
      <c r="AI129" s="94">
        <v>35087938381</v>
      </c>
      <c r="AJ129" s="20">
        <v>27</v>
      </c>
      <c r="AK129" s="94">
        <v>2032996447</v>
      </c>
      <c r="AL129" s="10"/>
      <c r="AM129" s="190"/>
    </row>
    <row r="130" spans="24:39">
      <c r="X130" s="189"/>
      <c r="AI130" s="94">
        <v>35087938381</v>
      </c>
      <c r="AJ130" s="20">
        <v>8</v>
      </c>
      <c r="AK130" s="94">
        <v>582000000</v>
      </c>
      <c r="AL130" s="10"/>
      <c r="AM130" s="190"/>
    </row>
    <row r="131" spans="24:39">
      <c r="X131" s="189"/>
      <c r="AJ131" s="10">
        <f>SUBTOTAL(9,AJ127:AJ130)</f>
        <v>100</v>
      </c>
      <c r="AK131" s="94">
        <f>SUBTOTAL(9,AK127:AK130)</f>
        <v>7621961381</v>
      </c>
      <c r="AL131" s="10"/>
      <c r="AM131" s="190"/>
    </row>
    <row r="132" spans="24:39">
      <c r="X132" s="189"/>
      <c r="AL132" s="10"/>
      <c r="AM132" s="190"/>
    </row>
    <row r="133" spans="24:39">
      <c r="X133" s="189"/>
      <c r="AL133" s="10"/>
      <c r="AM133" s="190"/>
    </row>
    <row r="134" spans="24:39">
      <c r="X134" s="189"/>
      <c r="AL134" s="10"/>
      <c r="AM134" s="190"/>
    </row>
    <row r="135" spans="24:39">
      <c r="X135" s="189"/>
      <c r="AL135" s="10"/>
      <c r="AM135" s="190"/>
    </row>
    <row r="136" spans="24:39">
      <c r="X136" s="189"/>
      <c r="AL136" s="10"/>
      <c r="AM136" s="190"/>
    </row>
    <row r="137" spans="24:39">
      <c r="X137" s="189"/>
      <c r="AL137" s="10"/>
      <c r="AM137" s="190"/>
    </row>
    <row r="138" spans="24:39">
      <c r="X138" s="189"/>
      <c r="AL138" s="10"/>
      <c r="AM138" s="190"/>
    </row>
    <row r="139" spans="24:39">
      <c r="X139" s="189"/>
      <c r="AL139" s="10"/>
      <c r="AM139" s="190"/>
    </row>
    <row r="140" spans="24:39">
      <c r="X140" s="189"/>
      <c r="AL140" s="10"/>
      <c r="AM140" s="190"/>
    </row>
    <row r="141" spans="24:39">
      <c r="X141" s="189"/>
      <c r="AL141" s="10"/>
      <c r="AM141" s="190"/>
    </row>
    <row r="142" spans="24:39">
      <c r="X142" s="189"/>
      <c r="AL142" s="10"/>
      <c r="AM142" s="190"/>
    </row>
    <row r="143" spans="24:39">
      <c r="X143" s="189"/>
      <c r="AL143" s="10"/>
      <c r="AM143" s="190"/>
    </row>
    <row r="144" spans="24:39">
      <c r="X144" s="189"/>
      <c r="AL144" s="10"/>
      <c r="AM144" s="190"/>
    </row>
    <row r="145" spans="24:39">
      <c r="X145" s="189"/>
      <c r="AL145" s="10"/>
      <c r="AM145" s="190"/>
    </row>
    <row r="146" spans="24:39">
      <c r="X146" s="189"/>
      <c r="AL146" s="10"/>
      <c r="AM146" s="190"/>
    </row>
    <row r="147" spans="24:39">
      <c r="X147" s="189"/>
      <c r="AL147" s="10"/>
      <c r="AM147" s="190"/>
    </row>
    <row r="148" spans="24:39">
      <c r="X148" s="189"/>
      <c r="AL148" s="10"/>
      <c r="AM148" s="190"/>
    </row>
    <row r="149" spans="24:39">
      <c r="X149" s="189"/>
      <c r="AL149" s="10"/>
      <c r="AM149" s="190"/>
    </row>
    <row r="150" spans="24:39">
      <c r="X150" s="189"/>
      <c r="AL150" s="10"/>
      <c r="AM150" s="190"/>
    </row>
    <row r="151" spans="24:39">
      <c r="X151" s="189"/>
      <c r="AL151" s="10"/>
      <c r="AM151" s="190"/>
    </row>
    <row r="152" spans="24:39">
      <c r="X152" s="189"/>
      <c r="AL152" s="10"/>
      <c r="AM152" s="190"/>
    </row>
    <row r="153" spans="24:39">
      <c r="X153" s="189"/>
      <c r="AL153" s="10"/>
      <c r="AM153" s="190"/>
    </row>
    <row r="154" spans="24:39">
      <c r="X154" s="189"/>
      <c r="AL154" s="10"/>
      <c r="AM154" s="190"/>
    </row>
    <row r="155" spans="24:39">
      <c r="X155" s="189"/>
      <c r="AL155" s="10"/>
      <c r="AM155" s="190"/>
    </row>
    <row r="156" spans="24:39">
      <c r="X156" s="189"/>
      <c r="AL156" s="10"/>
      <c r="AM156" s="190"/>
    </row>
    <row r="157" spans="24:39">
      <c r="X157" s="189"/>
      <c r="AL157" s="10"/>
      <c r="AM157" s="190"/>
    </row>
    <row r="158" spans="24:39">
      <c r="X158" s="189"/>
      <c r="AL158" s="10"/>
      <c r="AM158" s="190"/>
    </row>
    <row r="159" spans="24:39">
      <c r="X159" s="189"/>
      <c r="AL159" s="10"/>
      <c r="AM159" s="190"/>
    </row>
    <row r="160" spans="24:39">
      <c r="X160" s="189"/>
      <c r="AL160" s="10"/>
      <c r="AM160" s="190"/>
    </row>
    <row r="161" spans="24:39">
      <c r="X161" s="189"/>
      <c r="AL161" s="10"/>
      <c r="AM161" s="190"/>
    </row>
    <row r="162" spans="24:39">
      <c r="X162" s="189"/>
      <c r="AL162" s="10"/>
      <c r="AM162" s="190"/>
    </row>
    <row r="163" spans="24:39">
      <c r="X163" s="189"/>
      <c r="AL163" s="10"/>
      <c r="AM163" s="190"/>
    </row>
    <row r="164" spans="24:39">
      <c r="X164" s="189"/>
      <c r="AL164" s="10"/>
      <c r="AM164" s="190"/>
    </row>
    <row r="165" spans="24:39">
      <c r="X165" s="189"/>
      <c r="AL165" s="10"/>
      <c r="AM165" s="190"/>
    </row>
    <row r="166" spans="24:39">
      <c r="X166" s="189"/>
      <c r="AL166" s="10"/>
      <c r="AM166" s="190"/>
    </row>
    <row r="167" spans="24:39">
      <c r="X167" s="189"/>
      <c r="AL167" s="10"/>
      <c r="AM167" s="190"/>
    </row>
    <row r="168" spans="24:39">
      <c r="X168" s="189"/>
      <c r="AL168" s="10"/>
      <c r="AM168" s="190"/>
    </row>
    <row r="169" spans="24:39">
      <c r="X169" s="189"/>
      <c r="AL169" s="10"/>
      <c r="AM169" s="190"/>
    </row>
    <row r="170" spans="24:39">
      <c r="X170" s="189"/>
      <c r="AL170" s="10"/>
      <c r="AM170" s="190"/>
    </row>
    <row r="171" spans="24:39">
      <c r="X171" s="189"/>
      <c r="AL171" s="10"/>
      <c r="AM171" s="190"/>
    </row>
    <row r="172" spans="24:39">
      <c r="X172" s="189"/>
      <c r="AL172" s="10"/>
      <c r="AM172" s="190"/>
    </row>
    <row r="173" spans="24:39">
      <c r="X173" s="189"/>
      <c r="AL173" s="10"/>
      <c r="AM173" s="190"/>
    </row>
    <row r="174" spans="24:39">
      <c r="X174" s="189"/>
      <c r="AL174" s="10"/>
      <c r="AM174" s="190"/>
    </row>
    <row r="175" spans="24:39">
      <c r="X175" s="189"/>
      <c r="AL175" s="10"/>
      <c r="AM175" s="190"/>
    </row>
    <row r="176" spans="24:39">
      <c r="X176" s="189"/>
      <c r="AL176" s="10"/>
      <c r="AM176" s="190"/>
    </row>
    <row r="177" spans="24:39">
      <c r="X177" s="189"/>
      <c r="AL177" s="10"/>
      <c r="AM177" s="190"/>
    </row>
    <row r="178" spans="24:39">
      <c r="X178" s="189"/>
      <c r="AL178" s="10"/>
      <c r="AM178" s="190"/>
    </row>
    <row r="179" spans="24:39">
      <c r="X179" s="189"/>
      <c r="AL179" s="10"/>
      <c r="AM179" s="190"/>
    </row>
    <row r="180" spans="24:39">
      <c r="X180" s="189"/>
      <c r="AL180" s="10"/>
      <c r="AM180" s="190"/>
    </row>
    <row r="181" spans="24:39">
      <c r="X181" s="189"/>
      <c r="AL181" s="10"/>
      <c r="AM181" s="190"/>
    </row>
    <row r="182" spans="24:39">
      <c r="X182" s="189"/>
      <c r="AL182" s="10"/>
      <c r="AM182" s="190"/>
    </row>
    <row r="183" spans="24:39">
      <c r="X183" s="189"/>
      <c r="AL183" s="10"/>
      <c r="AM183" s="190"/>
    </row>
    <row r="184" spans="24:39">
      <c r="X184" s="189"/>
      <c r="AL184" s="10"/>
      <c r="AM184" s="190"/>
    </row>
    <row r="185" spans="24:39">
      <c r="X185" s="189"/>
      <c r="AL185" s="10"/>
      <c r="AM185" s="190"/>
    </row>
    <row r="186" spans="24:39">
      <c r="X186" s="189"/>
      <c r="AL186" s="10"/>
      <c r="AM186" s="190"/>
    </row>
    <row r="187" spans="24:39">
      <c r="X187" s="189"/>
      <c r="AL187" s="10"/>
      <c r="AM187" s="190"/>
    </row>
    <row r="188" spans="24:39">
      <c r="X188" s="189"/>
      <c r="AL188" s="10"/>
      <c r="AM188" s="190"/>
    </row>
    <row r="189" spans="24:39">
      <c r="X189" s="189"/>
      <c r="AL189" s="10"/>
      <c r="AM189" s="190"/>
    </row>
    <row r="190" spans="24:39">
      <c r="X190" s="189"/>
      <c r="AL190" s="10"/>
      <c r="AM190" s="190"/>
    </row>
    <row r="191" spans="24:39">
      <c r="X191" s="189"/>
      <c r="AL191" s="10"/>
      <c r="AM191" s="190"/>
    </row>
    <row r="192" spans="24:39">
      <c r="X192" s="189"/>
      <c r="AL192" s="10"/>
      <c r="AM192" s="190"/>
    </row>
    <row r="193" spans="24:39">
      <c r="X193" s="189"/>
      <c r="AL193" s="10"/>
      <c r="AM193" s="190"/>
    </row>
    <row r="194" spans="24:39">
      <c r="X194" s="189"/>
      <c r="AL194" s="10"/>
      <c r="AM194" s="190"/>
    </row>
    <row r="195" spans="24:39">
      <c r="X195" s="189"/>
      <c r="AL195" s="10"/>
      <c r="AM195" s="190"/>
    </row>
    <row r="196" spans="24:39">
      <c r="X196" s="189"/>
      <c r="AL196" s="10"/>
      <c r="AM196" s="190"/>
    </row>
    <row r="197" spans="24:39">
      <c r="X197" s="189"/>
      <c r="AL197" s="10"/>
      <c r="AM197" s="190"/>
    </row>
    <row r="198" spans="24:39">
      <c r="X198" s="189"/>
      <c r="AL198" s="10"/>
      <c r="AM198" s="190"/>
    </row>
    <row r="199" spans="24:39">
      <c r="X199" s="189"/>
      <c r="AL199" s="10"/>
      <c r="AM199" s="190"/>
    </row>
    <row r="200" spans="24:39">
      <c r="X200" s="189"/>
      <c r="AL200" s="10"/>
      <c r="AM200" s="190"/>
    </row>
    <row r="201" spans="24:39">
      <c r="X201" s="189"/>
      <c r="AL201" s="10"/>
      <c r="AM201" s="190"/>
    </row>
    <row r="202" spans="24:39">
      <c r="X202" s="189"/>
      <c r="AL202" s="10"/>
      <c r="AM202" s="190"/>
    </row>
    <row r="203" spans="24:39">
      <c r="X203" s="189"/>
      <c r="AL203" s="10"/>
      <c r="AM203" s="190"/>
    </row>
    <row r="204" spans="24:39">
      <c r="X204" s="189"/>
      <c r="AL204" s="10"/>
      <c r="AM204" s="190"/>
    </row>
    <row r="205" spans="24:39">
      <c r="X205" s="189"/>
      <c r="AL205" s="10"/>
      <c r="AM205" s="190"/>
    </row>
    <row r="206" spans="24:39">
      <c r="X206" s="189"/>
      <c r="AL206" s="10"/>
      <c r="AM206" s="190"/>
    </row>
    <row r="207" spans="24:39">
      <c r="X207" s="189"/>
      <c r="AL207" s="10"/>
      <c r="AM207" s="190"/>
    </row>
    <row r="208" spans="24:39">
      <c r="X208" s="189"/>
      <c r="AL208" s="10"/>
      <c r="AM208" s="190"/>
    </row>
    <row r="209" spans="24:39">
      <c r="X209" s="189"/>
      <c r="AL209" s="10"/>
      <c r="AM209" s="190"/>
    </row>
    <row r="210" spans="24:39">
      <c r="X210" s="189"/>
      <c r="AL210" s="10"/>
      <c r="AM210" s="190"/>
    </row>
    <row r="211" spans="24:39">
      <c r="X211" s="189"/>
      <c r="AL211" s="10"/>
      <c r="AM211" s="190"/>
    </row>
    <row r="212" spans="24:39">
      <c r="X212" s="189"/>
      <c r="AL212" s="10"/>
      <c r="AM212" s="190"/>
    </row>
    <row r="213" spans="24:39">
      <c r="X213" s="189"/>
      <c r="AL213" s="10"/>
      <c r="AM213" s="190"/>
    </row>
    <row r="214" spans="24:39">
      <c r="X214" s="189"/>
      <c r="AL214" s="10"/>
      <c r="AM214" s="190"/>
    </row>
    <row r="215" spans="24:39">
      <c r="X215" s="189"/>
      <c r="AL215" s="10"/>
      <c r="AM215" s="190"/>
    </row>
    <row r="216" spans="24:39">
      <c r="X216" s="189"/>
      <c r="AL216" s="10"/>
      <c r="AM216" s="190"/>
    </row>
    <row r="217" spans="24:39">
      <c r="X217" s="189"/>
      <c r="AL217" s="10"/>
      <c r="AM217" s="190"/>
    </row>
    <row r="218" spans="24:39">
      <c r="X218" s="189"/>
      <c r="AL218" s="10"/>
      <c r="AM218" s="190"/>
    </row>
    <row r="219" spans="24:39">
      <c r="X219" s="189"/>
      <c r="AL219" s="10"/>
      <c r="AM219" s="190"/>
    </row>
    <row r="220" spans="24:39">
      <c r="X220" s="189"/>
      <c r="AL220" s="10"/>
      <c r="AM220" s="190"/>
    </row>
    <row r="221" spans="24:39">
      <c r="X221" s="189"/>
      <c r="AL221" s="10"/>
      <c r="AM221" s="190"/>
    </row>
    <row r="222" spans="24:39">
      <c r="X222" s="189"/>
      <c r="AL222" s="10"/>
      <c r="AM222" s="190"/>
    </row>
    <row r="223" spans="24:39">
      <c r="X223" s="189"/>
      <c r="AL223" s="10"/>
      <c r="AM223" s="190"/>
    </row>
    <row r="224" spans="24:39">
      <c r="X224" s="189"/>
      <c r="AL224" s="10"/>
      <c r="AM224" s="190"/>
    </row>
    <row r="225" spans="24:39">
      <c r="X225" s="189"/>
      <c r="AL225" s="10"/>
      <c r="AM225" s="190"/>
    </row>
    <row r="226" spans="24:39">
      <c r="X226" s="189"/>
      <c r="AL226" s="10"/>
      <c r="AM226" s="190"/>
    </row>
    <row r="227" spans="24:39">
      <c r="X227" s="189"/>
      <c r="AL227" s="10"/>
      <c r="AM227" s="190"/>
    </row>
    <row r="228" spans="24:39">
      <c r="X228" s="189"/>
      <c r="AL228" s="10"/>
      <c r="AM228" s="190"/>
    </row>
    <row r="229" spans="24:39">
      <c r="X229" s="189"/>
      <c r="AL229" s="10"/>
      <c r="AM229" s="190"/>
    </row>
    <row r="230" spans="24:39">
      <c r="X230" s="189"/>
      <c r="AL230" s="10"/>
      <c r="AM230" s="190"/>
    </row>
    <row r="231" spans="24:39">
      <c r="X231" s="189"/>
      <c r="AL231" s="10"/>
      <c r="AM231" s="190"/>
    </row>
    <row r="232" spans="24:39">
      <c r="X232" s="189"/>
      <c r="AL232" s="10"/>
      <c r="AM232" s="190"/>
    </row>
    <row r="233" spans="24:39">
      <c r="X233" s="189"/>
      <c r="AL233" s="10"/>
      <c r="AM233" s="190"/>
    </row>
    <row r="234" spans="24:39">
      <c r="X234" s="189"/>
      <c r="AL234" s="10"/>
      <c r="AM234" s="190"/>
    </row>
    <row r="235" spans="24:39">
      <c r="X235" s="189"/>
      <c r="AL235" s="10"/>
      <c r="AM235" s="190"/>
    </row>
    <row r="236" spans="24:39">
      <c r="X236" s="189"/>
      <c r="AL236" s="10"/>
      <c r="AM236" s="190"/>
    </row>
    <row r="237" spans="24:39">
      <c r="X237" s="189"/>
      <c r="AL237" s="10"/>
      <c r="AM237" s="190"/>
    </row>
    <row r="238" spans="24:39">
      <c r="X238" s="189"/>
      <c r="AL238" s="10"/>
      <c r="AM238" s="190"/>
    </row>
    <row r="239" spans="24:39">
      <c r="X239" s="189"/>
      <c r="AL239" s="10"/>
      <c r="AM239" s="190"/>
    </row>
    <row r="240" spans="24:39">
      <c r="X240" s="189"/>
      <c r="AL240" s="10"/>
      <c r="AM240" s="190"/>
    </row>
    <row r="241" spans="24:39">
      <c r="X241" s="189"/>
      <c r="AL241" s="10"/>
      <c r="AM241" s="190"/>
    </row>
    <row r="242" spans="24:39">
      <c r="X242" s="189"/>
      <c r="AL242" s="10"/>
      <c r="AM242" s="190"/>
    </row>
    <row r="243" spans="24:39">
      <c r="X243" s="189"/>
      <c r="AL243" s="10"/>
      <c r="AM243" s="190"/>
    </row>
    <row r="244" spans="24:39">
      <c r="X244" s="189"/>
      <c r="AL244" s="10"/>
      <c r="AM244" s="190"/>
    </row>
    <row r="245" spans="24:39">
      <c r="X245" s="189"/>
      <c r="AL245" s="10"/>
      <c r="AM245" s="190"/>
    </row>
    <row r="246" spans="24:39">
      <c r="X246" s="189"/>
    </row>
    <row r="247" spans="24:39">
      <c r="X247" s="189"/>
    </row>
    <row r="248" spans="24:39">
      <c r="X248" s="189"/>
    </row>
    <row r="249" spans="24:39">
      <c r="X249" s="189"/>
    </row>
    <row r="250" spans="24:39">
      <c r="X250" s="189"/>
    </row>
    <row r="251" spans="24:39">
      <c r="X251" s="189"/>
    </row>
    <row r="252" spans="24:39">
      <c r="X252" s="189"/>
    </row>
    <row r="253" spans="24:39">
      <c r="X253" s="189"/>
    </row>
    <row r="254" spans="24:39">
      <c r="X254" s="189"/>
    </row>
    <row r="255" spans="24:39">
      <c r="X255" s="189"/>
    </row>
    <row r="256" spans="24:39">
      <c r="X256" s="189"/>
    </row>
    <row r="257" spans="24:24">
      <c r="X257" s="189"/>
    </row>
    <row r="258" spans="24:24">
      <c r="X258" s="189"/>
    </row>
    <row r="259" spans="24:24">
      <c r="X259" s="189"/>
    </row>
    <row r="260" spans="24:24">
      <c r="X260" s="189"/>
    </row>
    <row r="261" spans="24:24">
      <c r="X261" s="189"/>
    </row>
    <row r="262" spans="24:24">
      <c r="X262" s="189"/>
    </row>
    <row r="263" spans="24:24">
      <c r="X263" s="189"/>
    </row>
    <row r="264" spans="24:24">
      <c r="X264" s="189"/>
    </row>
    <row r="265" spans="24:24">
      <c r="X265" s="189"/>
    </row>
    <row r="266" spans="24:24">
      <c r="X266" s="189"/>
    </row>
    <row r="267" spans="24:24">
      <c r="X267" s="189"/>
    </row>
    <row r="268" spans="24:24">
      <c r="X268" s="189"/>
    </row>
    <row r="269" spans="24:24">
      <c r="X269" s="189"/>
    </row>
    <row r="270" spans="24:24">
      <c r="X270" s="189"/>
    </row>
    <row r="271" spans="24:24">
      <c r="X271" s="189"/>
    </row>
    <row r="272" spans="24:24">
      <c r="X272" s="189"/>
    </row>
    <row r="273" spans="24:24">
      <c r="X273" s="189"/>
    </row>
    <row r="274" spans="24:24">
      <c r="X274" s="189"/>
    </row>
    <row r="275" spans="24:24">
      <c r="X275" s="189"/>
    </row>
    <row r="276" spans="24:24">
      <c r="X276" s="189"/>
    </row>
    <row r="277" spans="24:24">
      <c r="X277" s="189"/>
    </row>
    <row r="278" spans="24:24">
      <c r="X278" s="189"/>
    </row>
    <row r="279" spans="24:24">
      <c r="X279" s="189"/>
    </row>
    <row r="280" spans="24:24">
      <c r="X280" s="189"/>
    </row>
    <row r="281" spans="24:24">
      <c r="X281" s="189"/>
    </row>
    <row r="282" spans="24:24">
      <c r="X282" s="189"/>
    </row>
    <row r="283" spans="24:24">
      <c r="X283" s="189"/>
    </row>
    <row r="284" spans="24:24">
      <c r="X284" s="189"/>
    </row>
    <row r="285" spans="24:24">
      <c r="X285" s="189"/>
    </row>
    <row r="286" spans="24:24">
      <c r="X286" s="189"/>
    </row>
    <row r="287" spans="24:24">
      <c r="X287" s="189"/>
    </row>
    <row r="288" spans="24:24">
      <c r="X288" s="189"/>
    </row>
    <row r="289" spans="24:24">
      <c r="X289" s="189"/>
    </row>
    <row r="290" spans="24:24">
      <c r="X290" s="189"/>
    </row>
    <row r="291" spans="24:24">
      <c r="X291" s="189"/>
    </row>
    <row r="292" spans="24:24">
      <c r="X292" s="189"/>
    </row>
    <row r="293" spans="24:24">
      <c r="X293" s="189"/>
    </row>
    <row r="294" spans="24:24">
      <c r="X294" s="189"/>
    </row>
    <row r="295" spans="24:24">
      <c r="X295" s="189"/>
    </row>
    <row r="296" spans="24:24">
      <c r="X296" s="189"/>
    </row>
    <row r="297" spans="24:24">
      <c r="X297" s="189"/>
    </row>
    <row r="298" spans="24:24">
      <c r="X298" s="189"/>
    </row>
    <row r="299" spans="24:24">
      <c r="X299" s="189"/>
    </row>
    <row r="300" spans="24:24">
      <c r="X300" s="189"/>
    </row>
    <row r="301" spans="24:24">
      <c r="X301" s="189"/>
    </row>
    <row r="302" spans="24:24">
      <c r="X302" s="189"/>
    </row>
    <row r="303" spans="24:24">
      <c r="X303" s="189"/>
    </row>
    <row r="304" spans="24:24">
      <c r="X304" s="189"/>
    </row>
    <row r="305" spans="24:24">
      <c r="X305" s="189"/>
    </row>
    <row r="306" spans="24:24">
      <c r="X306" s="189"/>
    </row>
    <row r="307" spans="24:24">
      <c r="X307" s="189"/>
    </row>
    <row r="308" spans="24:24">
      <c r="X308" s="189"/>
    </row>
    <row r="309" spans="24:24">
      <c r="X309" s="189"/>
    </row>
    <row r="310" spans="24:24">
      <c r="X310" s="189"/>
    </row>
    <row r="311" spans="24:24">
      <c r="X311" s="189"/>
    </row>
    <row r="312" spans="24:24">
      <c r="X312" s="189"/>
    </row>
    <row r="313" spans="24:24">
      <c r="X313" s="189"/>
    </row>
    <row r="314" spans="24:24">
      <c r="X314" s="189"/>
    </row>
    <row r="315" spans="24:24">
      <c r="X315" s="189"/>
    </row>
    <row r="316" spans="24:24">
      <c r="X316" s="189"/>
    </row>
    <row r="317" spans="24:24">
      <c r="X317" s="189"/>
    </row>
    <row r="318" spans="24:24">
      <c r="X318" s="189"/>
    </row>
    <row r="319" spans="24:24">
      <c r="X319" s="189"/>
    </row>
    <row r="320" spans="24:24">
      <c r="X320" s="189"/>
    </row>
    <row r="321" spans="24:24">
      <c r="X321" s="189"/>
    </row>
    <row r="322" spans="24:24">
      <c r="X322" s="189"/>
    </row>
    <row r="323" spans="24:24">
      <c r="X323" s="189"/>
    </row>
    <row r="324" spans="24:24">
      <c r="X324" s="189"/>
    </row>
    <row r="325" spans="24:24">
      <c r="X325" s="189"/>
    </row>
    <row r="326" spans="24:24">
      <c r="X326" s="189"/>
    </row>
    <row r="327" spans="24:24">
      <c r="X327" s="189"/>
    </row>
    <row r="328" spans="24:24">
      <c r="X328" s="189"/>
    </row>
    <row r="329" spans="24:24">
      <c r="X329" s="189"/>
    </row>
    <row r="330" spans="24:24">
      <c r="X330" s="189"/>
    </row>
    <row r="331" spans="24:24">
      <c r="X331" s="189"/>
    </row>
    <row r="332" spans="24:24">
      <c r="X332" s="189"/>
    </row>
    <row r="333" spans="24:24">
      <c r="X333" s="189"/>
    </row>
    <row r="334" spans="24:24">
      <c r="X334" s="189"/>
    </row>
    <row r="335" spans="24:24">
      <c r="X335" s="189"/>
    </row>
    <row r="336" spans="24:24">
      <c r="X336" s="189"/>
    </row>
    <row r="337" spans="24:24">
      <c r="X337" s="189"/>
    </row>
    <row r="338" spans="24:24">
      <c r="X338" s="189"/>
    </row>
    <row r="339" spans="24:24">
      <c r="X339" s="189"/>
    </row>
    <row r="340" spans="24:24">
      <c r="X340" s="189"/>
    </row>
    <row r="341" spans="24:24">
      <c r="X341" s="189"/>
    </row>
    <row r="342" spans="24:24">
      <c r="X342" s="189"/>
    </row>
    <row r="343" spans="24:24">
      <c r="X343" s="189"/>
    </row>
    <row r="344" spans="24:24">
      <c r="X344" s="189"/>
    </row>
    <row r="345" spans="24:24">
      <c r="X345" s="189"/>
    </row>
    <row r="346" spans="24:24">
      <c r="X346" s="189"/>
    </row>
    <row r="347" spans="24:24">
      <c r="X347" s="189"/>
    </row>
    <row r="348" spans="24:24">
      <c r="X348" s="189"/>
    </row>
    <row r="349" spans="24:24">
      <c r="X349" s="189"/>
    </row>
    <row r="350" spans="24:24">
      <c r="X350" s="189"/>
    </row>
    <row r="351" spans="24:24">
      <c r="X351" s="189"/>
    </row>
    <row r="352" spans="24:24">
      <c r="X352" s="189"/>
    </row>
    <row r="353" spans="24:24">
      <c r="X353" s="189"/>
    </row>
    <row r="354" spans="24:24">
      <c r="X354" s="189"/>
    </row>
    <row r="355" spans="24:24">
      <c r="X355" s="189"/>
    </row>
    <row r="356" spans="24:24">
      <c r="X356" s="189"/>
    </row>
    <row r="357" spans="24:24">
      <c r="X357" s="189"/>
    </row>
    <row r="358" spans="24:24">
      <c r="X358" s="189"/>
    </row>
    <row r="359" spans="24:24">
      <c r="X359" s="189"/>
    </row>
    <row r="360" spans="24:24">
      <c r="X360" s="189"/>
    </row>
    <row r="361" spans="24:24">
      <c r="X361" s="189"/>
    </row>
    <row r="362" spans="24:24">
      <c r="X362" s="189"/>
    </row>
    <row r="363" spans="24:24">
      <c r="X363" s="189"/>
    </row>
    <row r="364" spans="24:24">
      <c r="X364" s="189"/>
    </row>
    <row r="365" spans="24:24">
      <c r="X365" s="189"/>
    </row>
    <row r="366" spans="24:24">
      <c r="X366" s="189"/>
    </row>
    <row r="367" spans="24:24">
      <c r="X367" s="189"/>
    </row>
    <row r="368" spans="24:24">
      <c r="X368" s="189"/>
    </row>
    <row r="369" spans="24:24">
      <c r="X369" s="189"/>
    </row>
    <row r="370" spans="24:24">
      <c r="X370" s="189"/>
    </row>
    <row r="371" spans="24:24">
      <c r="X371" s="189"/>
    </row>
    <row r="372" spans="24:24">
      <c r="X372" s="189"/>
    </row>
    <row r="373" spans="24:24">
      <c r="X373" s="189"/>
    </row>
    <row r="374" spans="24:24">
      <c r="X374" s="189"/>
    </row>
    <row r="375" spans="24:24">
      <c r="X375" s="189"/>
    </row>
    <row r="376" spans="24:24">
      <c r="X376" s="189"/>
    </row>
    <row r="377" spans="24:24">
      <c r="X377" s="189"/>
    </row>
    <row r="378" spans="24:24">
      <c r="X378" s="189"/>
    </row>
    <row r="379" spans="24:24">
      <c r="X379" s="189"/>
    </row>
    <row r="380" spans="24:24">
      <c r="X380" s="189"/>
    </row>
    <row r="381" spans="24:24">
      <c r="X381" s="189"/>
    </row>
    <row r="382" spans="24:24">
      <c r="X382" s="189"/>
    </row>
    <row r="383" spans="24:24">
      <c r="X383" s="189"/>
    </row>
    <row r="384" spans="24:24">
      <c r="X384" s="189"/>
    </row>
    <row r="385" spans="24:24">
      <c r="X385" s="189"/>
    </row>
    <row r="386" spans="24:24">
      <c r="X386" s="189"/>
    </row>
    <row r="387" spans="24:24">
      <c r="X387" s="189"/>
    </row>
    <row r="388" spans="24:24">
      <c r="X388" s="189"/>
    </row>
    <row r="389" spans="24:24">
      <c r="X389" s="189"/>
    </row>
    <row r="390" spans="24:24">
      <c r="X390" s="189"/>
    </row>
    <row r="391" spans="24:24">
      <c r="X391" s="189"/>
    </row>
    <row r="392" spans="24:24">
      <c r="X392" s="189"/>
    </row>
    <row r="393" spans="24:24">
      <c r="X393" s="189"/>
    </row>
    <row r="394" spans="24:24">
      <c r="X394" s="189"/>
    </row>
    <row r="395" spans="24:24">
      <c r="X395" s="189"/>
    </row>
    <row r="396" spans="24:24">
      <c r="X396" s="189"/>
    </row>
    <row r="397" spans="24:24">
      <c r="X397" s="189"/>
    </row>
    <row r="398" spans="24:24">
      <c r="X398" s="189"/>
    </row>
    <row r="399" spans="24:24">
      <c r="X399" s="189"/>
    </row>
    <row r="400" spans="24:24">
      <c r="X400" s="189"/>
    </row>
    <row r="401" spans="24:24">
      <c r="X401" s="189"/>
    </row>
    <row r="402" spans="24:24">
      <c r="X402" s="189"/>
    </row>
    <row r="403" spans="24:24">
      <c r="X403" s="189"/>
    </row>
    <row r="404" spans="24:24">
      <c r="X404" s="189"/>
    </row>
    <row r="405" spans="24:24">
      <c r="X405" s="189"/>
    </row>
    <row r="406" spans="24:24">
      <c r="X406" s="189"/>
    </row>
    <row r="407" spans="24:24">
      <c r="X407" s="189"/>
    </row>
    <row r="408" spans="24:24">
      <c r="X408" s="189"/>
    </row>
    <row r="409" spans="24:24">
      <c r="X409" s="189"/>
    </row>
    <row r="410" spans="24:24">
      <c r="X410" s="189"/>
    </row>
    <row r="411" spans="24:24">
      <c r="X411" s="189"/>
    </row>
    <row r="412" spans="24:24">
      <c r="X412" s="189"/>
    </row>
    <row r="413" spans="24:24">
      <c r="X413" s="189"/>
    </row>
    <row r="414" spans="24:24">
      <c r="X414" s="189"/>
    </row>
    <row r="415" spans="24:24">
      <c r="X415" s="189"/>
    </row>
    <row r="416" spans="24:24">
      <c r="X416" s="189"/>
    </row>
    <row r="417" spans="24:24">
      <c r="X417" s="189"/>
    </row>
    <row r="418" spans="24:24">
      <c r="X418" s="189"/>
    </row>
    <row r="419" spans="24:24">
      <c r="X419" s="189"/>
    </row>
    <row r="420" spans="24:24">
      <c r="X420" s="189"/>
    </row>
    <row r="421" spans="24:24">
      <c r="X421" s="189"/>
    </row>
    <row r="422" spans="24:24">
      <c r="X422" s="189"/>
    </row>
    <row r="423" spans="24:24">
      <c r="X423" s="189"/>
    </row>
    <row r="424" spans="24:24">
      <c r="X424" s="189"/>
    </row>
    <row r="425" spans="24:24">
      <c r="X425" s="189"/>
    </row>
    <row r="426" spans="24:24">
      <c r="X426" s="189"/>
    </row>
    <row r="427" spans="24:24">
      <c r="X427" s="189"/>
    </row>
    <row r="428" spans="24:24">
      <c r="X428" s="189"/>
    </row>
    <row r="429" spans="24:24">
      <c r="X429" s="189"/>
    </row>
    <row r="430" spans="24:24">
      <c r="X430" s="189"/>
    </row>
    <row r="431" spans="24:24">
      <c r="X431" s="189"/>
    </row>
    <row r="432" spans="24:24">
      <c r="X432" s="189"/>
    </row>
    <row r="433" spans="24:24">
      <c r="X433" s="189"/>
    </row>
    <row r="434" spans="24:24">
      <c r="X434" s="189"/>
    </row>
    <row r="435" spans="24:24">
      <c r="X435" s="189"/>
    </row>
    <row r="436" spans="24:24">
      <c r="X436" s="189"/>
    </row>
    <row r="437" spans="24:24">
      <c r="X437" s="189"/>
    </row>
    <row r="438" spans="24:24">
      <c r="X438" s="189"/>
    </row>
    <row r="439" spans="24:24">
      <c r="X439" s="189"/>
    </row>
    <row r="440" spans="24:24">
      <c r="X440" s="189"/>
    </row>
    <row r="441" spans="24:24">
      <c r="X441" s="189"/>
    </row>
    <row r="442" spans="24:24">
      <c r="X442" s="189"/>
    </row>
    <row r="443" spans="24:24">
      <c r="X443" s="189"/>
    </row>
    <row r="444" spans="24:24">
      <c r="X444" s="189"/>
    </row>
    <row r="445" spans="24:24">
      <c r="X445" s="189"/>
    </row>
    <row r="446" spans="24:24">
      <c r="X446" s="189"/>
    </row>
    <row r="447" spans="24:24">
      <c r="X447" s="189"/>
    </row>
    <row r="448" spans="24:24">
      <c r="X448" s="189"/>
    </row>
    <row r="449" spans="24:24">
      <c r="X449" s="189"/>
    </row>
    <row r="450" spans="24:24">
      <c r="X450" s="189"/>
    </row>
    <row r="451" spans="24:24">
      <c r="X451" s="189"/>
    </row>
    <row r="452" spans="24:24">
      <c r="X452" s="189"/>
    </row>
    <row r="453" spans="24:24">
      <c r="X453" s="189"/>
    </row>
    <row r="454" spans="24:24">
      <c r="X454" s="189"/>
    </row>
    <row r="455" spans="24:24">
      <c r="X455" s="189"/>
    </row>
    <row r="456" spans="24:24">
      <c r="X456" s="189"/>
    </row>
    <row r="457" spans="24:24">
      <c r="X457" s="189"/>
    </row>
    <row r="458" spans="24:24">
      <c r="X458" s="189"/>
    </row>
    <row r="459" spans="24:24">
      <c r="X459" s="189"/>
    </row>
    <row r="460" spans="24:24">
      <c r="X460" s="189"/>
    </row>
    <row r="461" spans="24:24">
      <c r="X461" s="189"/>
    </row>
    <row r="462" spans="24:24">
      <c r="X462" s="189"/>
    </row>
    <row r="463" spans="24:24">
      <c r="X463" s="189"/>
    </row>
    <row r="464" spans="24:24">
      <c r="X464" s="189"/>
    </row>
    <row r="465" spans="24:24">
      <c r="X465" s="189"/>
    </row>
    <row r="466" spans="24:24">
      <c r="X466" s="189"/>
    </row>
    <row r="467" spans="24:24">
      <c r="X467" s="189"/>
    </row>
    <row r="468" spans="24:24">
      <c r="X468" s="189"/>
    </row>
    <row r="469" spans="24:24">
      <c r="X469" s="189"/>
    </row>
    <row r="470" spans="24:24">
      <c r="X470" s="189"/>
    </row>
    <row r="471" spans="24:24">
      <c r="X471" s="189"/>
    </row>
    <row r="472" spans="24:24">
      <c r="X472" s="189"/>
    </row>
    <row r="473" spans="24:24">
      <c r="X473" s="189"/>
    </row>
    <row r="474" spans="24:24">
      <c r="X474" s="189"/>
    </row>
    <row r="475" spans="24:24">
      <c r="X475" s="189"/>
    </row>
    <row r="476" spans="24:24">
      <c r="X476" s="189"/>
    </row>
    <row r="477" spans="24:24">
      <c r="X477" s="189"/>
    </row>
    <row r="478" spans="24:24">
      <c r="X478" s="189"/>
    </row>
    <row r="479" spans="24:24">
      <c r="X479" s="189"/>
    </row>
    <row r="480" spans="24:24">
      <c r="X480" s="189"/>
    </row>
    <row r="481" spans="24:24">
      <c r="X481" s="189"/>
    </row>
    <row r="482" spans="24:24">
      <c r="X482" s="189"/>
    </row>
    <row r="483" spans="24:24">
      <c r="X483" s="189"/>
    </row>
    <row r="484" spans="24:24">
      <c r="X484" s="189"/>
    </row>
    <row r="485" spans="24:24">
      <c r="X485" s="189"/>
    </row>
    <row r="486" spans="24:24">
      <c r="X486" s="189"/>
    </row>
    <row r="487" spans="24:24">
      <c r="X487" s="189"/>
    </row>
    <row r="488" spans="24:24">
      <c r="X488" s="189"/>
    </row>
    <row r="489" spans="24:24">
      <c r="X489" s="189"/>
    </row>
    <row r="490" spans="24:24">
      <c r="X490" s="189"/>
    </row>
    <row r="491" spans="24:24">
      <c r="X491" s="189"/>
    </row>
    <row r="492" spans="24:24">
      <c r="X492" s="189"/>
    </row>
    <row r="493" spans="24:24">
      <c r="X493" s="189"/>
    </row>
    <row r="494" spans="24:24">
      <c r="X494" s="189"/>
    </row>
    <row r="495" spans="24:24">
      <c r="X495" s="189"/>
    </row>
    <row r="496" spans="24:24">
      <c r="X496" s="189"/>
    </row>
    <row r="497" spans="24:24">
      <c r="X497" s="189"/>
    </row>
    <row r="498" spans="24:24">
      <c r="X498" s="189"/>
    </row>
    <row r="499" spans="24:24">
      <c r="X499" s="189"/>
    </row>
    <row r="500" spans="24:24">
      <c r="X500" s="189"/>
    </row>
    <row r="501" spans="24:24">
      <c r="X501" s="189"/>
    </row>
    <row r="502" spans="24:24">
      <c r="X502" s="189"/>
    </row>
    <row r="503" spans="24:24">
      <c r="X503" s="189"/>
    </row>
    <row r="504" spans="24:24">
      <c r="X504" s="189"/>
    </row>
    <row r="505" spans="24:24">
      <c r="X505" s="189"/>
    </row>
    <row r="506" spans="24:24">
      <c r="X506" s="189"/>
    </row>
    <row r="507" spans="24:24">
      <c r="X507" s="189"/>
    </row>
    <row r="508" spans="24:24">
      <c r="X508" s="189"/>
    </row>
    <row r="509" spans="24:24">
      <c r="X509" s="189"/>
    </row>
    <row r="510" spans="24:24">
      <c r="X510" s="189"/>
    </row>
    <row r="511" spans="24:24">
      <c r="X511" s="189"/>
    </row>
    <row r="512" spans="24:24">
      <c r="X512" s="189"/>
    </row>
    <row r="513" spans="24:24">
      <c r="X513" s="189"/>
    </row>
    <row r="514" spans="24:24">
      <c r="X514" s="189"/>
    </row>
    <row r="515" spans="24:24">
      <c r="X515" s="189"/>
    </row>
    <row r="516" spans="24:24">
      <c r="X516" s="189"/>
    </row>
    <row r="517" spans="24:24">
      <c r="X517" s="189"/>
    </row>
    <row r="518" spans="24:24">
      <c r="X518" s="189"/>
    </row>
    <row r="519" spans="24:24">
      <c r="X519" s="189"/>
    </row>
    <row r="520" spans="24:24">
      <c r="X520" s="189"/>
    </row>
    <row r="521" spans="24:24">
      <c r="X521" s="189"/>
    </row>
    <row r="522" spans="24:24">
      <c r="X522" s="189"/>
    </row>
    <row r="523" spans="24:24">
      <c r="X523" s="189"/>
    </row>
    <row r="524" spans="24:24">
      <c r="X524" s="189"/>
    </row>
    <row r="525" spans="24:24">
      <c r="X525" s="189"/>
    </row>
    <row r="526" spans="24:24">
      <c r="X526" s="189"/>
    </row>
    <row r="527" spans="24:24">
      <c r="X527" s="189"/>
    </row>
    <row r="528" spans="24:24">
      <c r="X528" s="189"/>
    </row>
    <row r="529" spans="24:24">
      <c r="X529" s="189"/>
    </row>
    <row r="530" spans="24:24">
      <c r="X530" s="189"/>
    </row>
    <row r="531" spans="24:24">
      <c r="X531" s="189"/>
    </row>
    <row r="532" spans="24:24">
      <c r="X532" s="189"/>
    </row>
    <row r="533" spans="24:24">
      <c r="X533" s="189"/>
    </row>
    <row r="534" spans="24:24">
      <c r="X534" s="189"/>
    </row>
    <row r="535" spans="24:24">
      <c r="X535" s="189"/>
    </row>
    <row r="536" spans="24:24">
      <c r="X536" s="189"/>
    </row>
    <row r="537" spans="24:24">
      <c r="X537" s="189"/>
    </row>
    <row r="538" spans="24:24">
      <c r="X538" s="189"/>
    </row>
    <row r="539" spans="24:24">
      <c r="X539" s="189"/>
    </row>
    <row r="540" spans="24:24">
      <c r="X540" s="189"/>
    </row>
    <row r="541" spans="24:24">
      <c r="X541" s="189"/>
    </row>
    <row r="542" spans="24:24">
      <c r="X542" s="189"/>
    </row>
    <row r="543" spans="24:24">
      <c r="X543" s="189"/>
    </row>
    <row r="544" spans="24:24">
      <c r="X544" s="189"/>
    </row>
    <row r="545" spans="24:24">
      <c r="X545" s="189"/>
    </row>
    <row r="546" spans="24:24">
      <c r="X546" s="189"/>
    </row>
    <row r="547" spans="24:24">
      <c r="X547" s="189"/>
    </row>
    <row r="548" spans="24:24">
      <c r="X548" s="189"/>
    </row>
    <row r="549" spans="24:24">
      <c r="X549" s="189"/>
    </row>
    <row r="550" spans="24:24">
      <c r="X550" s="189"/>
    </row>
    <row r="551" spans="24:24">
      <c r="X551" s="189"/>
    </row>
    <row r="552" spans="24:24">
      <c r="X552" s="189"/>
    </row>
    <row r="553" spans="24:24">
      <c r="X553" s="189"/>
    </row>
    <row r="554" spans="24:24">
      <c r="X554" s="189"/>
    </row>
    <row r="555" spans="24:24">
      <c r="X555" s="189"/>
    </row>
    <row r="556" spans="24:24">
      <c r="X556" s="189"/>
    </row>
    <row r="557" spans="24:24">
      <c r="X557" s="189"/>
    </row>
    <row r="558" spans="24:24">
      <c r="X558" s="189"/>
    </row>
    <row r="559" spans="24:24">
      <c r="X559" s="189"/>
    </row>
    <row r="560" spans="24:24">
      <c r="X560" s="189"/>
    </row>
    <row r="561" spans="24:24">
      <c r="X561" s="189"/>
    </row>
    <row r="562" spans="24:24">
      <c r="X562" s="189"/>
    </row>
    <row r="563" spans="24:24">
      <c r="X563" s="189"/>
    </row>
    <row r="564" spans="24:24">
      <c r="X564" s="189"/>
    </row>
    <row r="565" spans="24:24">
      <c r="X565" s="189"/>
    </row>
    <row r="566" spans="24:24">
      <c r="X566" s="189"/>
    </row>
    <row r="567" spans="24:24">
      <c r="X567" s="189"/>
    </row>
    <row r="568" spans="24:24">
      <c r="X568" s="189"/>
    </row>
    <row r="569" spans="24:24">
      <c r="X569" s="189"/>
    </row>
    <row r="570" spans="24:24">
      <c r="X570" s="189"/>
    </row>
    <row r="571" spans="24:24">
      <c r="X571" s="189"/>
    </row>
    <row r="572" spans="24:24">
      <c r="X572" s="189"/>
    </row>
    <row r="573" spans="24:24">
      <c r="X573" s="189"/>
    </row>
    <row r="574" spans="24:24">
      <c r="X574" s="189"/>
    </row>
    <row r="575" spans="24:24">
      <c r="X575" s="189"/>
    </row>
    <row r="576" spans="24:24">
      <c r="X576" s="189"/>
    </row>
    <row r="577" spans="24:24">
      <c r="X577" s="189"/>
    </row>
    <row r="578" spans="24:24">
      <c r="X578" s="189"/>
    </row>
    <row r="579" spans="24:24">
      <c r="X579" s="189"/>
    </row>
    <row r="580" spans="24:24">
      <c r="X580" s="189"/>
    </row>
    <row r="581" spans="24:24">
      <c r="X581" s="189"/>
    </row>
    <row r="582" spans="24:24">
      <c r="X582" s="189"/>
    </row>
    <row r="583" spans="24:24">
      <c r="X583" s="189"/>
    </row>
    <row r="584" spans="24:24">
      <c r="X584" s="189"/>
    </row>
    <row r="585" spans="24:24">
      <c r="X585" s="189"/>
    </row>
    <row r="586" spans="24:24">
      <c r="X586" s="189"/>
    </row>
    <row r="587" spans="24:24">
      <c r="X587" s="189"/>
    </row>
    <row r="588" spans="24:24">
      <c r="X588" s="189"/>
    </row>
    <row r="589" spans="24:24">
      <c r="X589" s="189"/>
    </row>
    <row r="590" spans="24:24">
      <c r="X590" s="189"/>
    </row>
    <row r="591" spans="24:24">
      <c r="X591" s="189"/>
    </row>
    <row r="592" spans="24:24">
      <c r="X592" s="189"/>
    </row>
    <row r="593" spans="24:24">
      <c r="X593" s="189"/>
    </row>
    <row r="594" spans="24:24">
      <c r="X594" s="189"/>
    </row>
    <row r="595" spans="24:24">
      <c r="X595" s="189"/>
    </row>
    <row r="596" spans="24:24">
      <c r="X596" s="189"/>
    </row>
    <row r="597" spans="24:24">
      <c r="X597" s="189"/>
    </row>
    <row r="598" spans="24:24">
      <c r="X598" s="189"/>
    </row>
    <row r="599" spans="24:24">
      <c r="X599" s="189"/>
    </row>
    <row r="600" spans="24:24">
      <c r="X600" s="189"/>
    </row>
    <row r="601" spans="24:24">
      <c r="X601" s="189"/>
    </row>
    <row r="602" spans="24:24">
      <c r="X602" s="189"/>
    </row>
    <row r="603" spans="24:24">
      <c r="X603" s="189"/>
    </row>
    <row r="604" spans="24:24">
      <c r="X604" s="189"/>
    </row>
    <row r="605" spans="24:24">
      <c r="X605" s="189"/>
    </row>
    <row r="606" spans="24:24">
      <c r="X606" s="189"/>
    </row>
    <row r="607" spans="24:24">
      <c r="X607" s="189"/>
    </row>
    <row r="608" spans="24:24">
      <c r="X608" s="189"/>
    </row>
    <row r="609" spans="24:24">
      <c r="X609" s="189"/>
    </row>
    <row r="610" spans="24:24">
      <c r="X610" s="189"/>
    </row>
    <row r="611" spans="24:24">
      <c r="X611" s="189"/>
    </row>
    <row r="612" spans="24:24">
      <c r="X612" s="189"/>
    </row>
    <row r="613" spans="24:24">
      <c r="X613" s="189"/>
    </row>
    <row r="614" spans="24:24">
      <c r="X614" s="189"/>
    </row>
    <row r="615" spans="24:24">
      <c r="X615" s="189"/>
    </row>
    <row r="616" spans="24:24">
      <c r="X616" s="189"/>
    </row>
    <row r="617" spans="24:24">
      <c r="X617" s="189"/>
    </row>
    <row r="618" spans="24:24">
      <c r="X618" s="189"/>
    </row>
    <row r="619" spans="24:24">
      <c r="X619" s="189"/>
    </row>
    <row r="620" spans="24:24">
      <c r="X620" s="189"/>
    </row>
    <row r="621" spans="24:24">
      <c r="X621" s="189"/>
    </row>
    <row r="622" spans="24:24">
      <c r="X622" s="189"/>
    </row>
    <row r="623" spans="24:24">
      <c r="X623" s="189"/>
    </row>
    <row r="624" spans="24:24">
      <c r="X624" s="189"/>
    </row>
    <row r="625" spans="24:24">
      <c r="X625" s="189"/>
    </row>
    <row r="626" spans="24:24">
      <c r="X626" s="189"/>
    </row>
    <row r="627" spans="24:24">
      <c r="X627" s="189"/>
    </row>
    <row r="628" spans="24:24">
      <c r="X628" s="189"/>
    </row>
    <row r="629" spans="24:24">
      <c r="X629" s="189"/>
    </row>
    <row r="630" spans="24:24">
      <c r="X630" s="189"/>
    </row>
    <row r="631" spans="24:24">
      <c r="X631" s="189"/>
    </row>
    <row r="632" spans="24:24">
      <c r="X632" s="189"/>
    </row>
    <row r="633" spans="24:24">
      <c r="X633" s="189"/>
    </row>
    <row r="634" spans="24:24">
      <c r="X634" s="189"/>
    </row>
    <row r="635" spans="24:24">
      <c r="X635" s="189"/>
    </row>
    <row r="636" spans="24:24">
      <c r="X636" s="189"/>
    </row>
    <row r="637" spans="24:24">
      <c r="X637" s="189"/>
    </row>
    <row r="638" spans="24:24">
      <c r="X638" s="189"/>
    </row>
    <row r="639" spans="24:24">
      <c r="X639" s="189"/>
    </row>
    <row r="640" spans="24:24">
      <c r="X640" s="189"/>
    </row>
    <row r="641" spans="24:24">
      <c r="X641" s="189"/>
    </row>
    <row r="642" spans="24:24">
      <c r="X642" s="189"/>
    </row>
    <row r="643" spans="24:24">
      <c r="X643" s="189"/>
    </row>
    <row r="644" spans="24:24">
      <c r="X644" s="189"/>
    </row>
    <row r="645" spans="24:24">
      <c r="X645" s="189"/>
    </row>
    <row r="646" spans="24:24">
      <c r="X646" s="189"/>
    </row>
    <row r="647" spans="24:24">
      <c r="X647" s="189"/>
    </row>
    <row r="648" spans="24:24">
      <c r="X648" s="189"/>
    </row>
    <row r="649" spans="24:24">
      <c r="X649" s="189"/>
    </row>
    <row r="650" spans="24:24">
      <c r="X650" s="189"/>
    </row>
    <row r="651" spans="24:24">
      <c r="X651" s="189"/>
    </row>
    <row r="652" spans="24:24">
      <c r="X652" s="189"/>
    </row>
    <row r="653" spans="24:24">
      <c r="X653" s="189"/>
    </row>
    <row r="654" spans="24:24">
      <c r="X654" s="189"/>
    </row>
    <row r="655" spans="24:24">
      <c r="X655" s="189"/>
    </row>
    <row r="656" spans="24:24">
      <c r="X656" s="189"/>
    </row>
    <row r="657" spans="24:24">
      <c r="X657" s="189"/>
    </row>
    <row r="658" spans="24:24">
      <c r="X658" s="189"/>
    </row>
    <row r="659" spans="24:24">
      <c r="X659" s="189"/>
    </row>
    <row r="660" spans="24:24">
      <c r="X660" s="189"/>
    </row>
    <row r="661" spans="24:24">
      <c r="X661" s="189"/>
    </row>
    <row r="662" spans="24:24">
      <c r="X662" s="189"/>
    </row>
    <row r="663" spans="24:24">
      <c r="X663" s="189"/>
    </row>
    <row r="664" spans="24:24">
      <c r="X664" s="189"/>
    </row>
    <row r="665" spans="24:24">
      <c r="X665" s="189"/>
    </row>
    <row r="666" spans="24:24">
      <c r="X666" s="189"/>
    </row>
    <row r="667" spans="24:24">
      <c r="X667" s="189"/>
    </row>
    <row r="668" spans="24:24">
      <c r="X668" s="189"/>
    </row>
    <row r="669" spans="24:24">
      <c r="X669" s="189"/>
    </row>
    <row r="670" spans="24:24">
      <c r="X670" s="189"/>
    </row>
    <row r="671" spans="24:24">
      <c r="X671" s="189"/>
    </row>
    <row r="672" spans="24:24">
      <c r="X672" s="189"/>
    </row>
    <row r="673" spans="24:24">
      <c r="X673" s="189"/>
    </row>
    <row r="674" spans="24:24">
      <c r="X674" s="189"/>
    </row>
    <row r="675" spans="24:24">
      <c r="X675" s="189"/>
    </row>
    <row r="676" spans="24:24">
      <c r="X676" s="189"/>
    </row>
    <row r="677" spans="24:24">
      <c r="X677" s="189"/>
    </row>
    <row r="678" spans="24:24">
      <c r="X678" s="189"/>
    </row>
    <row r="679" spans="24:24">
      <c r="X679" s="189"/>
    </row>
    <row r="680" spans="24:24">
      <c r="X680" s="189"/>
    </row>
    <row r="681" spans="24:24">
      <c r="X681" s="189"/>
    </row>
    <row r="682" spans="24:24">
      <c r="X682" s="189"/>
    </row>
    <row r="683" spans="24:24">
      <c r="X683" s="189"/>
    </row>
    <row r="684" spans="24:24">
      <c r="X684" s="189"/>
    </row>
    <row r="685" spans="24:24">
      <c r="X685" s="189"/>
    </row>
    <row r="686" spans="24:24">
      <c r="X686" s="189"/>
    </row>
    <row r="687" spans="24:24">
      <c r="X687" s="189"/>
    </row>
    <row r="688" spans="24:24">
      <c r="X688" s="189"/>
    </row>
    <row r="689" spans="24:24">
      <c r="X689" s="189"/>
    </row>
    <row r="690" spans="24:24">
      <c r="X690" s="189"/>
    </row>
    <row r="691" spans="24:24">
      <c r="X691" s="189"/>
    </row>
    <row r="692" spans="24:24">
      <c r="X692" s="189"/>
    </row>
    <row r="693" spans="24:24">
      <c r="X693" s="189"/>
    </row>
    <row r="694" spans="24:24">
      <c r="X694" s="189"/>
    </row>
    <row r="695" spans="24:24">
      <c r="X695" s="189"/>
    </row>
    <row r="696" spans="24:24">
      <c r="X696" s="189"/>
    </row>
    <row r="697" spans="24:24">
      <c r="X697" s="189"/>
    </row>
    <row r="698" spans="24:24">
      <c r="X698" s="189"/>
    </row>
    <row r="699" spans="24:24">
      <c r="X699" s="189"/>
    </row>
    <row r="700" spans="24:24">
      <c r="X700" s="189"/>
    </row>
    <row r="701" spans="24:24">
      <c r="X701" s="189"/>
    </row>
    <row r="702" spans="24:24">
      <c r="X702" s="189"/>
    </row>
    <row r="703" spans="24:24">
      <c r="X703" s="189"/>
    </row>
    <row r="704" spans="24:24">
      <c r="X704" s="189"/>
    </row>
    <row r="705" spans="24:24">
      <c r="X705" s="189"/>
    </row>
    <row r="706" spans="24:24">
      <c r="X706" s="189"/>
    </row>
    <row r="707" spans="24:24">
      <c r="X707" s="189"/>
    </row>
    <row r="708" spans="24:24">
      <c r="X708" s="189"/>
    </row>
    <row r="709" spans="24:24">
      <c r="X709" s="189"/>
    </row>
    <row r="710" spans="24:24">
      <c r="X710" s="189"/>
    </row>
    <row r="711" spans="24:24">
      <c r="X711" s="189"/>
    </row>
    <row r="712" spans="24:24">
      <c r="X712" s="189"/>
    </row>
    <row r="713" spans="24:24">
      <c r="X713" s="189"/>
    </row>
    <row r="714" spans="24:24">
      <c r="X714" s="189"/>
    </row>
    <row r="715" spans="24:24">
      <c r="X715" s="189"/>
    </row>
    <row r="716" spans="24:24">
      <c r="X716" s="189"/>
    </row>
    <row r="717" spans="24:24">
      <c r="X717" s="189"/>
    </row>
    <row r="718" spans="24:24">
      <c r="X718" s="189"/>
    </row>
    <row r="719" spans="24:24">
      <c r="X719" s="189"/>
    </row>
    <row r="720" spans="24:24">
      <c r="X720" s="189"/>
    </row>
    <row r="721" spans="24:24">
      <c r="X721" s="189"/>
    </row>
    <row r="722" spans="24:24">
      <c r="X722" s="189"/>
    </row>
    <row r="723" spans="24:24">
      <c r="X723" s="189"/>
    </row>
    <row r="724" spans="24:24">
      <c r="X724" s="189"/>
    </row>
    <row r="725" spans="24:24">
      <c r="X725" s="189"/>
    </row>
    <row r="726" spans="24:24">
      <c r="X726" s="189"/>
    </row>
    <row r="727" spans="24:24">
      <c r="X727" s="189"/>
    </row>
    <row r="728" spans="24:24">
      <c r="X728" s="189"/>
    </row>
    <row r="729" spans="24:24">
      <c r="X729" s="189"/>
    </row>
    <row r="730" spans="24:24">
      <c r="X730" s="189"/>
    </row>
    <row r="731" spans="24:24">
      <c r="X731" s="189"/>
    </row>
    <row r="732" spans="24:24">
      <c r="X732" s="189"/>
    </row>
    <row r="733" spans="24:24">
      <c r="X733" s="189"/>
    </row>
    <row r="734" spans="24:24">
      <c r="X734" s="189"/>
    </row>
    <row r="735" spans="24:24">
      <c r="X735" s="189"/>
    </row>
    <row r="736" spans="24:24">
      <c r="X736" s="189"/>
    </row>
    <row r="737" spans="24:24">
      <c r="X737" s="189"/>
    </row>
    <row r="738" spans="24:24">
      <c r="X738" s="189"/>
    </row>
    <row r="739" spans="24:24">
      <c r="X739" s="189"/>
    </row>
    <row r="740" spans="24:24">
      <c r="X740" s="189"/>
    </row>
    <row r="741" spans="24:24">
      <c r="X741" s="189"/>
    </row>
    <row r="742" spans="24:24">
      <c r="X742" s="189"/>
    </row>
    <row r="743" spans="24:24">
      <c r="X743" s="189"/>
    </row>
    <row r="744" spans="24:24">
      <c r="X744" s="189"/>
    </row>
    <row r="745" spans="24:24">
      <c r="X745" s="189"/>
    </row>
    <row r="746" spans="24:24">
      <c r="X746" s="189"/>
    </row>
    <row r="747" spans="24:24">
      <c r="X747" s="189"/>
    </row>
    <row r="748" spans="24:24">
      <c r="X748" s="189"/>
    </row>
    <row r="749" spans="24:24">
      <c r="X749" s="189"/>
    </row>
    <row r="750" spans="24:24">
      <c r="X750" s="189"/>
    </row>
    <row r="751" spans="24:24">
      <c r="X751" s="189"/>
    </row>
    <row r="752" spans="24:24">
      <c r="X752" s="189"/>
    </row>
    <row r="753" spans="24:24">
      <c r="X753" s="189"/>
    </row>
    <row r="754" spans="24:24">
      <c r="X754" s="189"/>
    </row>
    <row r="755" spans="24:24">
      <c r="X755" s="189"/>
    </row>
    <row r="756" spans="24:24">
      <c r="X756" s="189"/>
    </row>
    <row r="757" spans="24:24">
      <c r="X757" s="189"/>
    </row>
    <row r="758" spans="24:24">
      <c r="X758" s="189"/>
    </row>
    <row r="759" spans="24:24">
      <c r="X759" s="189"/>
    </row>
    <row r="760" spans="24:24">
      <c r="X760" s="189"/>
    </row>
    <row r="761" spans="24:24">
      <c r="X761" s="189"/>
    </row>
    <row r="762" spans="24:24">
      <c r="X762" s="189"/>
    </row>
    <row r="763" spans="24:24">
      <c r="X763" s="189"/>
    </row>
    <row r="764" spans="24:24">
      <c r="X764" s="189"/>
    </row>
    <row r="765" spans="24:24">
      <c r="X765" s="189"/>
    </row>
    <row r="766" spans="24:24">
      <c r="X766" s="189"/>
    </row>
    <row r="767" spans="24:24">
      <c r="X767" s="189"/>
    </row>
    <row r="768" spans="24:24">
      <c r="X768" s="189"/>
    </row>
    <row r="769" spans="24:24">
      <c r="X769" s="189"/>
    </row>
    <row r="770" spans="24:24">
      <c r="X770" s="189"/>
    </row>
    <row r="771" spans="24:24">
      <c r="X771" s="189"/>
    </row>
    <row r="772" spans="24:24">
      <c r="X772" s="189"/>
    </row>
    <row r="773" spans="24:24">
      <c r="X773" s="189"/>
    </row>
    <row r="774" spans="24:24">
      <c r="X774" s="189"/>
    </row>
    <row r="775" spans="24:24">
      <c r="X775" s="189"/>
    </row>
    <row r="776" spans="24:24">
      <c r="X776" s="189"/>
    </row>
    <row r="777" spans="24:24">
      <c r="X777" s="189"/>
    </row>
    <row r="778" spans="24:24">
      <c r="X778" s="189"/>
    </row>
    <row r="779" spans="24:24">
      <c r="X779" s="189"/>
    </row>
    <row r="780" spans="24:24">
      <c r="X780" s="189"/>
    </row>
    <row r="781" spans="24:24">
      <c r="X781" s="189"/>
    </row>
    <row r="782" spans="24:24">
      <c r="X782" s="189"/>
    </row>
    <row r="783" spans="24:24">
      <c r="X783" s="189"/>
    </row>
    <row r="784" spans="24:24">
      <c r="X784" s="189"/>
    </row>
    <row r="785" spans="24:24">
      <c r="X785" s="189"/>
    </row>
    <row r="786" spans="24:24">
      <c r="X786" s="189"/>
    </row>
    <row r="787" spans="24:24">
      <c r="X787" s="189"/>
    </row>
    <row r="788" spans="24:24">
      <c r="X788" s="189"/>
    </row>
    <row r="789" spans="24:24">
      <c r="X789" s="189"/>
    </row>
    <row r="790" spans="24:24">
      <c r="X790" s="189"/>
    </row>
    <row r="791" spans="24:24">
      <c r="X791" s="189"/>
    </row>
    <row r="792" spans="24:24">
      <c r="X792" s="189"/>
    </row>
    <row r="793" spans="24:24">
      <c r="X793" s="189"/>
    </row>
    <row r="794" spans="24:24">
      <c r="X794" s="189"/>
    </row>
    <row r="795" spans="24:24">
      <c r="X795" s="189"/>
    </row>
    <row r="796" spans="24:24">
      <c r="X796" s="189"/>
    </row>
    <row r="797" spans="24:24">
      <c r="X797" s="189"/>
    </row>
    <row r="798" spans="24:24">
      <c r="X798" s="189"/>
    </row>
    <row r="799" spans="24:24">
      <c r="X799" s="189"/>
    </row>
    <row r="800" spans="24:24">
      <c r="X800" s="189"/>
    </row>
    <row r="801" spans="24:24">
      <c r="X801" s="189"/>
    </row>
    <row r="802" spans="24:24">
      <c r="X802" s="189"/>
    </row>
    <row r="803" spans="24:24">
      <c r="X803" s="189"/>
    </row>
    <row r="804" spans="24:24">
      <c r="X804" s="189"/>
    </row>
    <row r="805" spans="24:24">
      <c r="X805" s="189"/>
    </row>
    <row r="806" spans="24:24">
      <c r="X806" s="189"/>
    </row>
    <row r="807" spans="24:24">
      <c r="X807" s="189"/>
    </row>
    <row r="808" spans="24:24">
      <c r="X808" s="189"/>
    </row>
    <row r="809" spans="24:24">
      <c r="X809" s="189"/>
    </row>
    <row r="810" spans="24:24">
      <c r="X810" s="189"/>
    </row>
    <row r="811" spans="24:24">
      <c r="X811" s="189"/>
    </row>
    <row r="812" spans="24:24">
      <c r="X812" s="189"/>
    </row>
    <row r="813" spans="24:24">
      <c r="X813" s="189"/>
    </row>
    <row r="814" spans="24:24">
      <c r="X814" s="189"/>
    </row>
    <row r="815" spans="24:24">
      <c r="X815" s="189"/>
    </row>
    <row r="816" spans="24:24">
      <c r="X816" s="189"/>
    </row>
    <row r="817" spans="24:24">
      <c r="X817" s="189"/>
    </row>
    <row r="818" spans="24:24">
      <c r="X818" s="189"/>
    </row>
    <row r="819" spans="24:24">
      <c r="X819" s="189"/>
    </row>
    <row r="820" spans="24:24">
      <c r="X820" s="189"/>
    </row>
    <row r="821" spans="24:24">
      <c r="X821" s="189"/>
    </row>
    <row r="822" spans="24:24">
      <c r="X822" s="189"/>
    </row>
    <row r="823" spans="24:24">
      <c r="X823" s="189"/>
    </row>
    <row r="824" spans="24:24">
      <c r="X824" s="189"/>
    </row>
    <row r="825" spans="24:24">
      <c r="X825" s="189"/>
    </row>
    <row r="826" spans="24:24">
      <c r="X826" s="189"/>
    </row>
    <row r="827" spans="24:24">
      <c r="X827" s="189"/>
    </row>
    <row r="828" spans="24:24">
      <c r="X828" s="189"/>
    </row>
    <row r="829" spans="24:24">
      <c r="X829" s="189"/>
    </row>
    <row r="830" spans="24:24">
      <c r="X830" s="189"/>
    </row>
    <row r="831" spans="24:24">
      <c r="X831" s="189"/>
    </row>
    <row r="832" spans="24:24">
      <c r="X832" s="189"/>
    </row>
    <row r="833" spans="24:24">
      <c r="X833" s="189"/>
    </row>
    <row r="834" spans="24:24">
      <c r="X834" s="189"/>
    </row>
    <row r="835" spans="24:24">
      <c r="X835" s="189"/>
    </row>
    <row r="836" spans="24:24">
      <c r="X836" s="189"/>
    </row>
    <row r="837" spans="24:24">
      <c r="X837" s="189"/>
    </row>
    <row r="838" spans="24:24">
      <c r="X838" s="189"/>
    </row>
    <row r="839" spans="24:24">
      <c r="X839" s="189"/>
    </row>
    <row r="840" spans="24:24">
      <c r="X840" s="189"/>
    </row>
    <row r="841" spans="24:24">
      <c r="X841" s="189"/>
    </row>
    <row r="842" spans="24:24">
      <c r="X842" s="189"/>
    </row>
    <row r="843" spans="24:24">
      <c r="X843" s="189"/>
    </row>
    <row r="844" spans="24:24">
      <c r="X844" s="189"/>
    </row>
    <row r="845" spans="24:24">
      <c r="X845" s="189"/>
    </row>
    <row r="846" spans="24:24">
      <c r="X846" s="189"/>
    </row>
    <row r="847" spans="24:24">
      <c r="X847" s="189"/>
    </row>
    <row r="848" spans="24:24">
      <c r="X848" s="189"/>
    </row>
    <row r="849" spans="24:24">
      <c r="X849" s="189"/>
    </row>
    <row r="850" spans="24:24">
      <c r="X850" s="189"/>
    </row>
    <row r="851" spans="24:24">
      <c r="X851" s="189"/>
    </row>
    <row r="852" spans="24:24">
      <c r="X852" s="189"/>
    </row>
    <row r="853" spans="24:24">
      <c r="X853" s="189"/>
    </row>
    <row r="854" spans="24:24">
      <c r="X854" s="189"/>
    </row>
    <row r="855" spans="24:24">
      <c r="X855" s="189"/>
    </row>
    <row r="856" spans="24:24">
      <c r="X856" s="189"/>
    </row>
    <row r="857" spans="24:24">
      <c r="X857" s="189"/>
    </row>
    <row r="858" spans="24:24">
      <c r="X858" s="189"/>
    </row>
    <row r="859" spans="24:24">
      <c r="X859" s="189"/>
    </row>
    <row r="860" spans="24:24">
      <c r="X860" s="189"/>
    </row>
    <row r="861" spans="24:24">
      <c r="X861" s="189"/>
    </row>
    <row r="862" spans="24:24">
      <c r="X862" s="189"/>
    </row>
    <row r="863" spans="24:24">
      <c r="X863" s="189"/>
    </row>
    <row r="864" spans="24:24">
      <c r="X864" s="189"/>
    </row>
    <row r="865" spans="24:24">
      <c r="X865" s="189"/>
    </row>
    <row r="866" spans="24:24">
      <c r="X866" s="189"/>
    </row>
    <row r="867" spans="24:24">
      <c r="X867" s="189"/>
    </row>
    <row r="868" spans="24:24">
      <c r="X868" s="189"/>
    </row>
    <row r="869" spans="24:24">
      <c r="X869" s="189"/>
    </row>
    <row r="870" spans="24:24">
      <c r="X870" s="189"/>
    </row>
    <row r="871" spans="24:24">
      <c r="X871" s="189"/>
    </row>
    <row r="872" spans="24:24">
      <c r="X872" s="189"/>
    </row>
    <row r="873" spans="24:24">
      <c r="X873" s="189"/>
    </row>
    <row r="874" spans="24:24">
      <c r="X874" s="189"/>
    </row>
    <row r="875" spans="24:24">
      <c r="X875" s="189"/>
    </row>
    <row r="876" spans="24:24">
      <c r="X876" s="189"/>
    </row>
    <row r="877" spans="24:24">
      <c r="X877" s="189"/>
    </row>
    <row r="878" spans="24:24">
      <c r="X878" s="189"/>
    </row>
    <row r="879" spans="24:24">
      <c r="X879" s="189"/>
    </row>
    <row r="880" spans="24:24">
      <c r="X880" s="189"/>
    </row>
    <row r="881" spans="24:24">
      <c r="X881" s="189"/>
    </row>
    <row r="882" spans="24:24">
      <c r="X882" s="189"/>
    </row>
    <row r="883" spans="24:24">
      <c r="X883" s="189"/>
    </row>
    <row r="884" spans="24:24">
      <c r="X884" s="189"/>
    </row>
    <row r="885" spans="24:24">
      <c r="X885" s="189"/>
    </row>
    <row r="886" spans="24:24">
      <c r="X886" s="189"/>
    </row>
    <row r="887" spans="24:24">
      <c r="X887" s="189"/>
    </row>
    <row r="888" spans="24:24">
      <c r="X888" s="189"/>
    </row>
    <row r="889" spans="24:24">
      <c r="X889" s="189"/>
    </row>
    <row r="890" spans="24:24">
      <c r="X890" s="189"/>
    </row>
    <row r="891" spans="24:24">
      <c r="X891" s="189"/>
    </row>
    <row r="892" spans="24:24">
      <c r="X892" s="189"/>
    </row>
    <row r="893" spans="24:24">
      <c r="X893" s="189"/>
    </row>
    <row r="894" spans="24:24">
      <c r="X894" s="189"/>
    </row>
    <row r="895" spans="24:24">
      <c r="X895" s="189"/>
    </row>
    <row r="896" spans="24:24">
      <c r="X896" s="189"/>
    </row>
    <row r="897" spans="24:24">
      <c r="X897" s="189"/>
    </row>
    <row r="898" spans="24:24">
      <c r="X898" s="189"/>
    </row>
    <row r="899" spans="24:24">
      <c r="X899" s="189"/>
    </row>
    <row r="900" spans="24:24">
      <c r="X900" s="189"/>
    </row>
    <row r="901" spans="24:24">
      <c r="X901" s="189"/>
    </row>
    <row r="902" spans="24:24">
      <c r="X902" s="189"/>
    </row>
    <row r="903" spans="24:24">
      <c r="X903" s="189"/>
    </row>
    <row r="904" spans="24:24">
      <c r="X904" s="189"/>
    </row>
    <row r="905" spans="24:24">
      <c r="X905" s="189"/>
    </row>
    <row r="906" spans="24:24">
      <c r="X906" s="189"/>
    </row>
    <row r="907" spans="24:24">
      <c r="X907" s="189"/>
    </row>
    <row r="908" spans="24:24">
      <c r="X908" s="189"/>
    </row>
    <row r="909" spans="24:24">
      <c r="X909" s="189"/>
    </row>
    <row r="910" spans="24:24">
      <c r="X910" s="189"/>
    </row>
    <row r="911" spans="24:24">
      <c r="X911" s="189"/>
    </row>
    <row r="912" spans="24:24">
      <c r="X912" s="189"/>
    </row>
    <row r="913" spans="24:24">
      <c r="X913" s="189"/>
    </row>
    <row r="914" spans="24:24">
      <c r="X914" s="189"/>
    </row>
    <row r="915" spans="24:24">
      <c r="X915" s="189"/>
    </row>
    <row r="916" spans="24:24">
      <c r="X916" s="189"/>
    </row>
    <row r="917" spans="24:24">
      <c r="X917" s="189"/>
    </row>
    <row r="918" spans="24:24">
      <c r="X918" s="189"/>
    </row>
    <row r="919" spans="24:24">
      <c r="X919" s="189"/>
    </row>
    <row r="920" spans="24:24">
      <c r="X920" s="189"/>
    </row>
    <row r="921" spans="24:24">
      <c r="X921" s="189"/>
    </row>
    <row r="922" spans="24:24">
      <c r="X922" s="189"/>
    </row>
    <row r="923" spans="24:24">
      <c r="X923" s="189"/>
    </row>
    <row r="924" spans="24:24">
      <c r="X924" s="189"/>
    </row>
    <row r="925" spans="24:24">
      <c r="X925" s="189"/>
    </row>
    <row r="926" spans="24:24">
      <c r="X926" s="189"/>
    </row>
    <row r="927" spans="24:24">
      <c r="X927" s="189"/>
    </row>
    <row r="928" spans="24:24">
      <c r="X928" s="189"/>
    </row>
    <row r="929" spans="24:24">
      <c r="X929" s="189"/>
    </row>
    <row r="930" spans="24:24">
      <c r="X930" s="189"/>
    </row>
    <row r="931" spans="24:24">
      <c r="X931" s="189"/>
    </row>
    <row r="932" spans="24:24">
      <c r="X932" s="189"/>
    </row>
    <row r="933" spans="24:24">
      <c r="X933" s="189"/>
    </row>
    <row r="934" spans="24:24">
      <c r="X934" s="189"/>
    </row>
    <row r="935" spans="24:24">
      <c r="X935" s="189"/>
    </row>
    <row r="936" spans="24:24">
      <c r="X936" s="189"/>
    </row>
    <row r="937" spans="24:24">
      <c r="X937" s="189"/>
    </row>
    <row r="938" spans="24:24">
      <c r="X938" s="189"/>
    </row>
    <row r="939" spans="24:24">
      <c r="X939" s="189"/>
    </row>
    <row r="940" spans="24:24">
      <c r="X940" s="189"/>
    </row>
    <row r="941" spans="24:24">
      <c r="X941" s="189"/>
    </row>
    <row r="942" spans="24:24">
      <c r="X942" s="189"/>
    </row>
    <row r="943" spans="24:24">
      <c r="X943" s="189"/>
    </row>
    <row r="944" spans="24:24">
      <c r="X944" s="189"/>
    </row>
    <row r="945" spans="24:24">
      <c r="X945" s="189"/>
    </row>
    <row r="946" spans="24:24">
      <c r="X946" s="189"/>
    </row>
    <row r="947" spans="24:24">
      <c r="X947" s="189"/>
    </row>
    <row r="948" spans="24:24">
      <c r="X948" s="189"/>
    </row>
    <row r="949" spans="24:24">
      <c r="X949" s="189"/>
    </row>
    <row r="950" spans="24:24">
      <c r="X950" s="189"/>
    </row>
    <row r="951" spans="24:24">
      <c r="X951" s="189"/>
    </row>
    <row r="952" spans="24:24">
      <c r="X952" s="189"/>
    </row>
    <row r="953" spans="24:24">
      <c r="X953" s="189"/>
    </row>
    <row r="954" spans="24:24">
      <c r="X954" s="189"/>
    </row>
    <row r="955" spans="24:24">
      <c r="X955" s="189"/>
    </row>
    <row r="956" spans="24:24">
      <c r="X956" s="189"/>
    </row>
    <row r="957" spans="24:24">
      <c r="X957" s="189"/>
    </row>
    <row r="958" spans="24:24">
      <c r="X958" s="189"/>
    </row>
    <row r="959" spans="24:24">
      <c r="X959" s="189"/>
    </row>
    <row r="960" spans="24:24">
      <c r="X960" s="189"/>
    </row>
    <row r="961" spans="24:24">
      <c r="X961" s="189"/>
    </row>
    <row r="962" spans="24:24">
      <c r="X962" s="189"/>
    </row>
    <row r="963" spans="24:24">
      <c r="X963" s="189"/>
    </row>
    <row r="964" spans="24:24">
      <c r="X964" s="189"/>
    </row>
    <row r="965" spans="24:24">
      <c r="X965" s="189"/>
    </row>
    <row r="966" spans="24:24">
      <c r="X966" s="189"/>
    </row>
    <row r="967" spans="24:24">
      <c r="X967" s="189"/>
    </row>
    <row r="968" spans="24:24">
      <c r="X968" s="189"/>
    </row>
    <row r="969" spans="24:24">
      <c r="X969" s="189"/>
    </row>
    <row r="970" spans="24:24">
      <c r="X970" s="189"/>
    </row>
    <row r="971" spans="24:24">
      <c r="X971" s="189"/>
    </row>
    <row r="972" spans="24:24">
      <c r="X972" s="189"/>
    </row>
    <row r="973" spans="24:24">
      <c r="X973" s="189"/>
    </row>
    <row r="974" spans="24:24">
      <c r="X974" s="189"/>
    </row>
    <row r="975" spans="24:24">
      <c r="X975" s="189"/>
    </row>
    <row r="976" spans="24:24">
      <c r="X976" s="189"/>
    </row>
    <row r="977" spans="24:24">
      <c r="X977" s="189"/>
    </row>
    <row r="978" spans="24:24">
      <c r="X978" s="189"/>
    </row>
    <row r="979" spans="24:24">
      <c r="X979" s="189"/>
    </row>
    <row r="980" spans="24:24">
      <c r="X980" s="189"/>
    </row>
    <row r="981" spans="24:24">
      <c r="X981" s="189"/>
    </row>
    <row r="982" spans="24:24">
      <c r="X982" s="189"/>
    </row>
    <row r="983" spans="24:24">
      <c r="X983" s="189"/>
    </row>
    <row r="984" spans="24:24">
      <c r="X984" s="189"/>
    </row>
    <row r="985" spans="24:24">
      <c r="X985" s="189"/>
    </row>
    <row r="986" spans="24:24">
      <c r="X986" s="189"/>
    </row>
    <row r="987" spans="24:24">
      <c r="X987" s="189"/>
    </row>
    <row r="988" spans="24:24">
      <c r="X988" s="189"/>
    </row>
    <row r="989" spans="24:24">
      <c r="X989" s="189"/>
    </row>
    <row r="990" spans="24:24">
      <c r="X990" s="189"/>
    </row>
    <row r="991" spans="24:24">
      <c r="X991" s="189"/>
    </row>
    <row r="992" spans="24:24">
      <c r="X992" s="189"/>
    </row>
    <row r="993" spans="24:24">
      <c r="X993" s="189"/>
    </row>
    <row r="994" spans="24:24">
      <c r="X994" s="189"/>
    </row>
    <row r="995" spans="24:24">
      <c r="X995" s="189"/>
    </row>
    <row r="996" spans="24:24">
      <c r="X996" s="189"/>
    </row>
    <row r="997" spans="24:24">
      <c r="X997" s="189"/>
    </row>
    <row r="998" spans="24:24">
      <c r="X998" s="189"/>
    </row>
    <row r="999" spans="24:24">
      <c r="X999" s="189"/>
    </row>
    <row r="1000" spans="24:24">
      <c r="X1000" s="189"/>
    </row>
    <row r="1001" spans="24:24">
      <c r="X1001" s="189"/>
    </row>
    <row r="1002" spans="24:24">
      <c r="X1002" s="189"/>
    </row>
    <row r="1003" spans="24:24">
      <c r="X1003" s="189"/>
    </row>
    <row r="1004" spans="24:24">
      <c r="X1004" s="189"/>
    </row>
    <row r="1005" spans="24:24">
      <c r="X1005" s="189"/>
    </row>
    <row r="1006" spans="24:24">
      <c r="X1006" s="189"/>
    </row>
    <row r="1007" spans="24:24">
      <c r="X1007" s="189"/>
    </row>
    <row r="1008" spans="24:24">
      <c r="X1008" s="189"/>
    </row>
    <row r="1009" spans="24:24">
      <c r="X1009" s="189"/>
    </row>
    <row r="1010" spans="24:24">
      <c r="X1010" s="189"/>
    </row>
    <row r="1011" spans="24:24">
      <c r="X1011" s="189"/>
    </row>
    <row r="1012" spans="24:24">
      <c r="X1012" s="189"/>
    </row>
    <row r="1013" spans="24:24">
      <c r="X1013" s="189"/>
    </row>
    <row r="1014" spans="24:24">
      <c r="X1014" s="189"/>
    </row>
    <row r="1015" spans="24:24">
      <c r="X1015" s="189"/>
    </row>
    <row r="1016" spans="24:24">
      <c r="X1016" s="189"/>
    </row>
    <row r="1017" spans="24:24">
      <c r="X1017" s="189"/>
    </row>
    <row r="1018" spans="24:24">
      <c r="X1018" s="189"/>
    </row>
    <row r="1019" spans="24:24">
      <c r="X1019" s="189"/>
    </row>
    <row r="1020" spans="24:24">
      <c r="X1020" s="189"/>
    </row>
    <row r="1021" spans="24:24">
      <c r="X1021" s="189"/>
    </row>
    <row r="1022" spans="24:24">
      <c r="X1022" s="189"/>
    </row>
    <row r="1023" spans="24:24">
      <c r="X1023" s="189"/>
    </row>
    <row r="1024" spans="24:24">
      <c r="X1024" s="189"/>
    </row>
    <row r="1025" spans="24:24">
      <c r="X1025" s="189"/>
    </row>
    <row r="1026" spans="24:24">
      <c r="X1026" s="189"/>
    </row>
    <row r="1027" spans="24:24">
      <c r="X1027" s="189"/>
    </row>
    <row r="1028" spans="24:24">
      <c r="X1028" s="189"/>
    </row>
    <row r="1029" spans="24:24">
      <c r="X1029" s="189"/>
    </row>
    <row r="1030" spans="24:24">
      <c r="X1030" s="189"/>
    </row>
    <row r="1031" spans="24:24">
      <c r="X1031" s="189"/>
    </row>
    <row r="1032" spans="24:24">
      <c r="X1032" s="189"/>
    </row>
    <row r="1033" spans="24:24">
      <c r="X1033" s="189"/>
    </row>
    <row r="1034" spans="24:24">
      <c r="X1034" s="189"/>
    </row>
    <row r="1035" spans="24:24">
      <c r="X1035" s="189"/>
    </row>
    <row r="1036" spans="24:24">
      <c r="X1036" s="189"/>
    </row>
    <row r="1037" spans="24:24">
      <c r="X1037" s="189"/>
    </row>
    <row r="1038" spans="24:24">
      <c r="X1038" s="189"/>
    </row>
    <row r="1039" spans="24:24">
      <c r="X1039" s="189"/>
    </row>
    <row r="1040" spans="24:24">
      <c r="X1040" s="189"/>
    </row>
    <row r="1041" spans="24:24">
      <c r="X1041" s="189"/>
    </row>
    <row r="1042" spans="24:24">
      <c r="X1042" s="189"/>
    </row>
    <row r="1043" spans="24:24">
      <c r="X1043" s="189"/>
    </row>
    <row r="1044" spans="24:24">
      <c r="X1044" s="189"/>
    </row>
    <row r="1045" spans="24:24">
      <c r="X1045" s="189"/>
    </row>
    <row r="1046" spans="24:24">
      <c r="X1046" s="189"/>
    </row>
    <row r="1047" spans="24:24">
      <c r="X1047" s="189"/>
    </row>
    <row r="1048" spans="24:24">
      <c r="X1048" s="189"/>
    </row>
    <row r="1049" spans="24:24">
      <c r="X1049" s="189"/>
    </row>
    <row r="1050" spans="24:24">
      <c r="X1050" s="189"/>
    </row>
    <row r="1051" spans="24:24">
      <c r="X1051" s="189"/>
    </row>
    <row r="1052" spans="24:24">
      <c r="X1052" s="189"/>
    </row>
    <row r="1053" spans="24:24">
      <c r="X1053" s="189"/>
    </row>
    <row r="1054" spans="24:24">
      <c r="X1054" s="189"/>
    </row>
    <row r="1055" spans="24:24">
      <c r="X1055" s="189"/>
    </row>
    <row r="1056" spans="24:24">
      <c r="X1056" s="189"/>
    </row>
    <row r="1057" spans="24:24">
      <c r="X1057" s="189"/>
    </row>
    <row r="1058" spans="24:24">
      <c r="X1058" s="189"/>
    </row>
    <row r="1059" spans="24:24">
      <c r="X1059" s="189"/>
    </row>
    <row r="1060" spans="24:24">
      <c r="X1060" s="189"/>
    </row>
    <row r="1061" spans="24:24">
      <c r="X1061" s="189"/>
    </row>
    <row r="1062" spans="24:24">
      <c r="X1062" s="189"/>
    </row>
    <row r="1063" spans="24:24">
      <c r="X1063" s="189"/>
    </row>
    <row r="1064" spans="24:24">
      <c r="X1064" s="189"/>
    </row>
    <row r="1065" spans="24:24">
      <c r="X1065" s="189"/>
    </row>
    <row r="1066" spans="24:24">
      <c r="X1066" s="189"/>
    </row>
    <row r="1067" spans="24:24">
      <c r="X1067" s="189"/>
    </row>
    <row r="1068" spans="24:24">
      <c r="X1068" s="189"/>
    </row>
    <row r="1069" spans="24:24">
      <c r="X1069" s="189"/>
    </row>
    <row r="1070" spans="24:24">
      <c r="X1070" s="189"/>
    </row>
    <row r="1071" spans="24:24">
      <c r="X1071" s="189"/>
    </row>
    <row r="1072" spans="24:24">
      <c r="X1072" s="189"/>
    </row>
    <row r="1073" spans="24:24">
      <c r="X1073" s="189"/>
    </row>
    <row r="1074" spans="24:24">
      <c r="X1074" s="189"/>
    </row>
    <row r="1075" spans="24:24">
      <c r="X1075" s="189"/>
    </row>
    <row r="1076" spans="24:24">
      <c r="X1076" s="189"/>
    </row>
    <row r="1077" spans="24:24">
      <c r="X1077" s="189"/>
    </row>
    <row r="1078" spans="24:24">
      <c r="X1078" s="189"/>
    </row>
    <row r="1079" spans="24:24">
      <c r="X1079" s="189"/>
    </row>
    <row r="1080" spans="24:24">
      <c r="X1080" s="189"/>
    </row>
    <row r="1081" spans="24:24">
      <c r="X1081" s="189"/>
    </row>
    <row r="1082" spans="24:24">
      <c r="X1082" s="189"/>
    </row>
    <row r="1083" spans="24:24">
      <c r="X1083" s="189"/>
    </row>
    <row r="1084" spans="24:24">
      <c r="X1084" s="189"/>
    </row>
    <row r="1085" spans="24:24">
      <c r="X1085" s="189"/>
    </row>
    <row r="1086" spans="24:24">
      <c r="X1086" s="189"/>
    </row>
    <row r="1087" spans="24:24">
      <c r="X1087" s="189"/>
    </row>
    <row r="1088" spans="24:24">
      <c r="X1088" s="189"/>
    </row>
    <row r="1089" spans="24:24">
      <c r="X1089" s="189"/>
    </row>
    <row r="1090" spans="24:24">
      <c r="X1090" s="189"/>
    </row>
    <row r="1091" spans="24:24">
      <c r="X1091" s="189"/>
    </row>
    <row r="1092" spans="24:24">
      <c r="X1092" s="189"/>
    </row>
    <row r="1093" spans="24:24">
      <c r="X1093" s="189"/>
    </row>
    <row r="1094" spans="24:24">
      <c r="X1094" s="189"/>
    </row>
    <row r="1095" spans="24:24">
      <c r="X1095" s="189"/>
    </row>
    <row r="1096" spans="24:24">
      <c r="X1096" s="189"/>
    </row>
    <row r="1097" spans="24:24">
      <c r="X1097" s="189"/>
    </row>
    <row r="1098" spans="24:24">
      <c r="X1098" s="189"/>
    </row>
    <row r="1099" spans="24:24">
      <c r="X1099" s="189"/>
    </row>
    <row r="1100" spans="24:24">
      <c r="X1100" s="189"/>
    </row>
    <row r="1101" spans="24:24">
      <c r="X1101" s="189"/>
    </row>
    <row r="1102" spans="24:24">
      <c r="X1102" s="189"/>
    </row>
    <row r="1103" spans="24:24">
      <c r="X1103" s="189"/>
    </row>
    <row r="1104" spans="24:24">
      <c r="X1104" s="189"/>
    </row>
    <row r="1105" spans="24:24">
      <c r="X1105" s="189"/>
    </row>
    <row r="1106" spans="24:24">
      <c r="X1106" s="189"/>
    </row>
    <row r="1107" spans="24:24">
      <c r="X1107" s="189"/>
    </row>
    <row r="1108" spans="24:24">
      <c r="X1108" s="189"/>
    </row>
    <row r="1109" spans="24:24">
      <c r="X1109" s="189"/>
    </row>
    <row r="1110" spans="24:24">
      <c r="X1110" s="189"/>
    </row>
    <row r="1111" spans="24:24">
      <c r="X1111" s="189"/>
    </row>
    <row r="1112" spans="24:24">
      <c r="X1112" s="189"/>
    </row>
    <row r="1113" spans="24:24">
      <c r="X1113" s="189"/>
    </row>
    <row r="1114" spans="24:24">
      <c r="X1114" s="189"/>
    </row>
    <row r="1115" spans="24:24">
      <c r="X1115" s="189"/>
    </row>
    <row r="1116" spans="24:24">
      <c r="X1116" s="189"/>
    </row>
    <row r="1117" spans="24:24">
      <c r="X1117" s="189"/>
    </row>
    <row r="1118" spans="24:24">
      <c r="X1118" s="189"/>
    </row>
    <row r="1119" spans="24:24">
      <c r="X1119" s="189"/>
    </row>
    <row r="1120" spans="24:24">
      <c r="X1120" s="189"/>
    </row>
    <row r="1121" spans="24:24">
      <c r="X1121" s="189"/>
    </row>
    <row r="1122" spans="24:24">
      <c r="X1122" s="189"/>
    </row>
    <row r="1123" spans="24:24">
      <c r="X1123" s="189"/>
    </row>
    <row r="1124" spans="24:24">
      <c r="X1124" s="189"/>
    </row>
    <row r="1125" spans="24:24">
      <c r="X1125" s="189"/>
    </row>
    <row r="1126" spans="24:24">
      <c r="X1126" s="189"/>
    </row>
    <row r="1127" spans="24:24">
      <c r="X1127" s="189"/>
    </row>
    <row r="1128" spans="24:24">
      <c r="X1128" s="189"/>
    </row>
    <row r="1129" spans="24:24">
      <c r="X1129" s="189"/>
    </row>
    <row r="1130" spans="24:24">
      <c r="X1130" s="189"/>
    </row>
    <row r="1131" spans="24:24">
      <c r="X1131" s="189"/>
    </row>
    <row r="1132" spans="24:24">
      <c r="X1132" s="189"/>
    </row>
    <row r="1133" spans="24:24">
      <c r="X1133" s="189"/>
    </row>
    <row r="1134" spans="24:24">
      <c r="X1134" s="189"/>
    </row>
    <row r="1135" spans="24:24">
      <c r="X1135" s="189"/>
    </row>
    <row r="1136" spans="24:24">
      <c r="X1136" s="189"/>
    </row>
    <row r="1137" spans="24:24">
      <c r="X1137" s="189"/>
    </row>
    <row r="1138" spans="24:24">
      <c r="X1138" s="189"/>
    </row>
    <row r="1139" spans="24:24">
      <c r="X1139" s="189"/>
    </row>
    <row r="1140" spans="24:24">
      <c r="X1140" s="189"/>
    </row>
    <row r="1141" spans="24:24">
      <c r="X1141" s="189"/>
    </row>
    <row r="1142" spans="24:24">
      <c r="X1142" s="189"/>
    </row>
    <row r="1143" spans="24:24">
      <c r="X1143" s="189"/>
    </row>
    <row r="1144" spans="24:24">
      <c r="X1144" s="189"/>
    </row>
    <row r="1145" spans="24:24">
      <c r="X1145" s="189"/>
    </row>
    <row r="1146" spans="24:24">
      <c r="X1146" s="189"/>
    </row>
    <row r="1147" spans="24:24">
      <c r="X1147" s="189"/>
    </row>
    <row r="1148" spans="24:24">
      <c r="X1148" s="189"/>
    </row>
    <row r="1149" spans="24:24">
      <c r="X1149" s="189"/>
    </row>
    <row r="1150" spans="24:24">
      <c r="X1150" s="189"/>
    </row>
    <row r="1151" spans="24:24">
      <c r="X1151" s="189"/>
    </row>
    <row r="1152" spans="24:24">
      <c r="X1152" s="189"/>
    </row>
    <row r="1153" spans="24:24">
      <c r="X1153" s="189"/>
    </row>
    <row r="1154" spans="24:24">
      <c r="X1154" s="189"/>
    </row>
    <row r="1155" spans="24:24">
      <c r="X1155" s="189"/>
    </row>
    <row r="1156" spans="24:24">
      <c r="X1156" s="189"/>
    </row>
    <row r="1157" spans="24:24">
      <c r="X1157" s="189"/>
    </row>
    <row r="1158" spans="24:24">
      <c r="X1158" s="189"/>
    </row>
    <row r="1159" spans="24:24">
      <c r="X1159" s="189"/>
    </row>
    <row r="1160" spans="24:24">
      <c r="X1160" s="189"/>
    </row>
    <row r="1161" spans="24:24">
      <c r="X1161" s="189"/>
    </row>
    <row r="1162" spans="24:24">
      <c r="X1162" s="189"/>
    </row>
    <row r="1163" spans="24:24">
      <c r="X1163" s="189"/>
    </row>
    <row r="1164" spans="24:24">
      <c r="X1164" s="189"/>
    </row>
    <row r="1165" spans="24:24">
      <c r="X1165" s="189"/>
    </row>
    <row r="1166" spans="24:24">
      <c r="X1166" s="189"/>
    </row>
    <row r="1167" spans="24:24">
      <c r="X1167" s="189"/>
    </row>
    <row r="1168" spans="24:24">
      <c r="X1168" s="189"/>
    </row>
    <row r="1169" spans="24:24">
      <c r="X1169" s="189"/>
    </row>
    <row r="1170" spans="24:24">
      <c r="X1170" s="189"/>
    </row>
    <row r="1171" spans="24:24">
      <c r="X1171" s="189"/>
    </row>
    <row r="1172" spans="24:24">
      <c r="X1172" s="189"/>
    </row>
    <row r="1173" spans="24:24">
      <c r="X1173" s="189"/>
    </row>
    <row r="1174" spans="24:24">
      <c r="X1174" s="189"/>
    </row>
    <row r="1175" spans="24:24">
      <c r="X1175" s="189"/>
    </row>
    <row r="1176" spans="24:24">
      <c r="X1176" s="189"/>
    </row>
    <row r="1177" spans="24:24">
      <c r="X1177" s="189"/>
    </row>
    <row r="1178" spans="24:24">
      <c r="X1178" s="189"/>
    </row>
    <row r="1179" spans="24:24">
      <c r="X1179" s="189"/>
    </row>
    <row r="1180" spans="24:24">
      <c r="X1180" s="189"/>
    </row>
    <row r="1181" spans="24:24">
      <c r="X1181" s="189"/>
    </row>
    <row r="1182" spans="24:24">
      <c r="X1182" s="189"/>
    </row>
    <row r="1183" spans="24:24">
      <c r="X1183" s="189"/>
    </row>
    <row r="1184" spans="24:24">
      <c r="X1184" s="189"/>
    </row>
    <row r="1185" spans="24:24">
      <c r="X1185" s="189"/>
    </row>
    <row r="1186" spans="24:24">
      <c r="X1186" s="189"/>
    </row>
    <row r="1187" spans="24:24">
      <c r="X1187" s="189"/>
    </row>
    <row r="1188" spans="24:24">
      <c r="X1188" s="189"/>
    </row>
    <row r="1189" spans="24:24">
      <c r="X1189" s="189"/>
    </row>
    <row r="1190" spans="24:24">
      <c r="X1190" s="189"/>
    </row>
    <row r="1191" spans="24:24">
      <c r="X1191" s="189"/>
    </row>
    <row r="1192" spans="24:24">
      <c r="X1192" s="189"/>
    </row>
    <row r="1193" spans="24:24">
      <c r="X1193" s="189"/>
    </row>
    <row r="1194" spans="24:24">
      <c r="X1194" s="189"/>
    </row>
    <row r="1195" spans="24:24">
      <c r="X1195" s="189"/>
    </row>
    <row r="1196" spans="24:24">
      <c r="X1196" s="189"/>
    </row>
    <row r="1197" spans="24:24">
      <c r="X1197" s="189"/>
    </row>
    <row r="1198" spans="24:24">
      <c r="X1198" s="189"/>
    </row>
    <row r="1199" spans="24:24">
      <c r="X1199" s="189"/>
    </row>
    <row r="1200" spans="24:24">
      <c r="X1200" s="189"/>
    </row>
    <row r="1201" spans="24:24">
      <c r="X1201" s="189"/>
    </row>
    <row r="1202" spans="24:24">
      <c r="X1202" s="189"/>
    </row>
    <row r="1203" spans="24:24">
      <c r="X1203" s="189"/>
    </row>
    <row r="1204" spans="24:24">
      <c r="X1204" s="189"/>
    </row>
    <row r="1205" spans="24:24">
      <c r="X1205" s="189"/>
    </row>
    <row r="1206" spans="24:24">
      <c r="X1206" s="189"/>
    </row>
    <row r="1207" spans="24:24">
      <c r="X1207" s="189"/>
    </row>
    <row r="1208" spans="24:24">
      <c r="X1208" s="189"/>
    </row>
    <row r="1209" spans="24:24">
      <c r="X1209" s="189"/>
    </row>
    <row r="1210" spans="24:24">
      <c r="X1210" s="189"/>
    </row>
    <row r="1211" spans="24:24">
      <c r="X1211" s="189"/>
    </row>
    <row r="1212" spans="24:24">
      <c r="X1212" s="189"/>
    </row>
    <row r="1213" spans="24:24">
      <c r="X1213" s="189"/>
    </row>
    <row r="1214" spans="24:24">
      <c r="X1214" s="189"/>
    </row>
    <row r="1215" spans="24:24">
      <c r="X1215" s="189"/>
    </row>
    <row r="1216" spans="24:24">
      <c r="X1216" s="189"/>
    </row>
    <row r="1217" spans="24:24">
      <c r="X1217" s="189"/>
    </row>
    <row r="1218" spans="24:24">
      <c r="X1218" s="189"/>
    </row>
    <row r="1219" spans="24:24">
      <c r="X1219" s="189"/>
    </row>
    <row r="1220" spans="24:24">
      <c r="X1220" s="189"/>
    </row>
    <row r="1221" spans="24:24">
      <c r="X1221" s="189"/>
    </row>
    <row r="1222" spans="24:24">
      <c r="X1222" s="189"/>
    </row>
    <row r="1223" spans="24:24">
      <c r="X1223" s="189"/>
    </row>
    <row r="1224" spans="24:24">
      <c r="X1224" s="189"/>
    </row>
    <row r="1225" spans="24:24">
      <c r="X1225" s="189"/>
    </row>
    <row r="1226" spans="24:24">
      <c r="X1226" s="189"/>
    </row>
    <row r="1227" spans="24:24">
      <c r="X1227" s="189"/>
    </row>
    <row r="1228" spans="24:24">
      <c r="X1228" s="189"/>
    </row>
    <row r="1229" spans="24:24">
      <c r="X1229" s="189"/>
    </row>
    <row r="1230" spans="24:24">
      <c r="X1230" s="189"/>
    </row>
    <row r="1231" spans="24:24">
      <c r="X1231" s="189"/>
    </row>
    <row r="1232" spans="24:24">
      <c r="X1232" s="189"/>
    </row>
    <row r="1233" spans="24:24">
      <c r="X1233" s="189"/>
    </row>
    <row r="1234" spans="24:24">
      <c r="X1234" s="189"/>
    </row>
    <row r="1235" spans="24:24">
      <c r="X1235" s="189"/>
    </row>
    <row r="1236" spans="24:24">
      <c r="X1236" s="189"/>
    </row>
    <row r="1237" spans="24:24">
      <c r="X1237" s="189"/>
    </row>
    <row r="1238" spans="24:24">
      <c r="X1238" s="189"/>
    </row>
    <row r="1239" spans="24:24">
      <c r="X1239" s="189"/>
    </row>
    <row r="1240" spans="24:24">
      <c r="X1240" s="189"/>
    </row>
    <row r="1241" spans="24:24">
      <c r="X1241" s="189"/>
    </row>
    <row r="1242" spans="24:24">
      <c r="X1242" s="189"/>
    </row>
    <row r="1243" spans="24:24">
      <c r="X1243" s="189"/>
    </row>
    <row r="1244" spans="24:24">
      <c r="X1244" s="189"/>
    </row>
    <row r="1245" spans="24:24">
      <c r="X1245" s="189"/>
    </row>
    <row r="1246" spans="24:24">
      <c r="X1246" s="189"/>
    </row>
    <row r="1247" spans="24:24">
      <c r="X1247" s="189"/>
    </row>
    <row r="1248" spans="24:24">
      <c r="X1248" s="189"/>
    </row>
    <row r="1249" spans="24:24">
      <c r="X1249" s="189"/>
    </row>
    <row r="1250" spans="24:24">
      <c r="X1250" s="189"/>
    </row>
    <row r="1251" spans="24:24">
      <c r="X1251" s="189"/>
    </row>
    <row r="1252" spans="24:24">
      <c r="X1252" s="189"/>
    </row>
    <row r="1253" spans="24:24">
      <c r="X1253" s="189"/>
    </row>
    <row r="1254" spans="24:24">
      <c r="X1254" s="189"/>
    </row>
    <row r="1255" spans="24:24">
      <c r="X1255" s="189"/>
    </row>
    <row r="1256" spans="24:24">
      <c r="X1256" s="189"/>
    </row>
    <row r="1257" spans="24:24">
      <c r="X1257" s="189"/>
    </row>
    <row r="1258" spans="24:24">
      <c r="X1258" s="189"/>
    </row>
    <row r="1259" spans="24:24">
      <c r="X1259" s="189"/>
    </row>
    <row r="1260" spans="24:24">
      <c r="X1260" s="189"/>
    </row>
    <row r="1261" spans="24:24">
      <c r="X1261" s="189"/>
    </row>
    <row r="1262" spans="24:24">
      <c r="X1262" s="189"/>
    </row>
    <row r="1263" spans="24:24">
      <c r="X1263" s="189"/>
    </row>
    <row r="1264" spans="24:24">
      <c r="X1264" s="189"/>
    </row>
    <row r="1265" spans="24:24">
      <c r="X1265" s="189"/>
    </row>
    <row r="1266" spans="24:24">
      <c r="X1266" s="189"/>
    </row>
    <row r="1267" spans="24:24">
      <c r="X1267" s="189"/>
    </row>
    <row r="1268" spans="24:24">
      <c r="X1268" s="189"/>
    </row>
    <row r="1269" spans="24:24">
      <c r="X1269" s="189"/>
    </row>
    <row r="1270" spans="24:24">
      <c r="X1270" s="189"/>
    </row>
    <row r="1271" spans="24:24">
      <c r="X1271" s="189"/>
    </row>
    <row r="1272" spans="24:24">
      <c r="X1272" s="189"/>
    </row>
    <row r="1273" spans="24:24">
      <c r="X1273" s="189"/>
    </row>
    <row r="1274" spans="24:24">
      <c r="X1274" s="189"/>
    </row>
    <row r="1275" spans="24:24">
      <c r="X1275" s="189"/>
    </row>
    <row r="1276" spans="24:24">
      <c r="X1276" s="189"/>
    </row>
    <row r="1277" spans="24:24">
      <c r="X1277" s="189"/>
    </row>
    <row r="1278" spans="24:24">
      <c r="X1278" s="189"/>
    </row>
    <row r="1279" spans="24:24">
      <c r="X1279" s="189"/>
    </row>
    <row r="1280" spans="24:24">
      <c r="X1280" s="189"/>
    </row>
    <row r="1281" spans="24:24">
      <c r="X1281" s="189"/>
    </row>
    <row r="1282" spans="24:24">
      <c r="X1282" s="189"/>
    </row>
    <row r="1283" spans="24:24">
      <c r="X1283" s="189"/>
    </row>
    <row r="1284" spans="24:24">
      <c r="X1284" s="189"/>
    </row>
    <row r="1285" spans="24:24">
      <c r="X1285" s="189"/>
    </row>
    <row r="1286" spans="24:24">
      <c r="X1286" s="189"/>
    </row>
    <row r="1287" spans="24:24">
      <c r="X1287" s="189"/>
    </row>
    <row r="1288" spans="24:24">
      <c r="X1288" s="189"/>
    </row>
    <row r="1289" spans="24:24">
      <c r="X1289" s="189"/>
    </row>
    <row r="1290" spans="24:24">
      <c r="X1290" s="189"/>
    </row>
    <row r="1291" spans="24:24">
      <c r="X1291" s="189"/>
    </row>
    <row r="1292" spans="24:24">
      <c r="X1292" s="189"/>
    </row>
    <row r="1293" spans="24:24">
      <c r="X1293" s="189"/>
    </row>
    <row r="1294" spans="24:24">
      <c r="X1294" s="189"/>
    </row>
    <row r="1295" spans="24:24">
      <c r="X1295" s="189"/>
    </row>
    <row r="1296" spans="24:24">
      <c r="X1296" s="189"/>
    </row>
    <row r="1297" spans="24:24">
      <c r="X1297" s="189"/>
    </row>
    <row r="1298" spans="24:24">
      <c r="X1298" s="189"/>
    </row>
    <row r="1299" spans="24:24">
      <c r="X1299" s="189"/>
    </row>
    <row r="1300" spans="24:24">
      <c r="X1300" s="189"/>
    </row>
    <row r="1301" spans="24:24">
      <c r="X1301" s="189"/>
    </row>
    <row r="1302" spans="24:24">
      <c r="X1302" s="189"/>
    </row>
    <row r="1303" spans="24:24">
      <c r="X1303" s="189"/>
    </row>
    <row r="1304" spans="24:24">
      <c r="X1304" s="189"/>
    </row>
    <row r="1305" spans="24:24">
      <c r="X1305" s="189"/>
    </row>
    <row r="1306" spans="24:24">
      <c r="X1306" s="189"/>
    </row>
    <row r="1307" spans="24:24">
      <c r="X1307" s="189"/>
    </row>
    <row r="1308" spans="24:24">
      <c r="X1308" s="189"/>
    </row>
    <row r="1309" spans="24:24">
      <c r="X1309" s="189"/>
    </row>
    <row r="1310" spans="24:24">
      <c r="X1310" s="189"/>
    </row>
    <row r="1311" spans="24:24">
      <c r="X1311" s="189"/>
    </row>
    <row r="1312" spans="24:24">
      <c r="X1312" s="189"/>
    </row>
    <row r="1313" spans="24:24">
      <c r="X1313" s="189"/>
    </row>
    <row r="1314" spans="24:24">
      <c r="X1314" s="189"/>
    </row>
    <row r="1315" spans="24:24">
      <c r="X1315" s="189"/>
    </row>
    <row r="1316" spans="24:24">
      <c r="X1316" s="189"/>
    </row>
    <row r="1317" spans="24:24">
      <c r="X1317" s="189"/>
    </row>
    <row r="1318" spans="24:24">
      <c r="X1318" s="189"/>
    </row>
    <row r="1319" spans="24:24">
      <c r="X1319" s="189"/>
    </row>
    <row r="1320" spans="24:24">
      <c r="X1320" s="189"/>
    </row>
    <row r="1321" spans="24:24">
      <c r="X1321" s="189"/>
    </row>
    <row r="1322" spans="24:24">
      <c r="X1322" s="189"/>
    </row>
    <row r="1323" spans="24:24">
      <c r="X1323" s="189"/>
    </row>
    <row r="1324" spans="24:24">
      <c r="X1324" s="189"/>
    </row>
    <row r="1325" spans="24:24">
      <c r="X1325" s="189"/>
    </row>
    <row r="1326" spans="24:24">
      <c r="X1326" s="189"/>
    </row>
    <row r="1327" spans="24:24">
      <c r="X1327" s="189"/>
    </row>
    <row r="1328" spans="24:24">
      <c r="X1328" s="189"/>
    </row>
    <row r="1329" spans="24:24">
      <c r="X1329" s="189"/>
    </row>
    <row r="1330" spans="24:24">
      <c r="X1330" s="189"/>
    </row>
    <row r="1331" spans="24:24">
      <c r="X1331" s="189"/>
    </row>
    <row r="1332" spans="24:24">
      <c r="X1332" s="189"/>
    </row>
    <row r="1333" spans="24:24">
      <c r="X1333" s="189"/>
    </row>
    <row r="1334" spans="24:24">
      <c r="X1334" s="189"/>
    </row>
    <row r="1335" spans="24:24">
      <c r="X1335" s="189"/>
    </row>
    <row r="1336" spans="24:24">
      <c r="X1336" s="189"/>
    </row>
    <row r="1337" spans="24:24">
      <c r="X1337" s="189"/>
    </row>
    <row r="1338" spans="24:24">
      <c r="X1338" s="189"/>
    </row>
    <row r="1339" spans="24:24">
      <c r="X1339" s="189"/>
    </row>
    <row r="1340" spans="24:24">
      <c r="X1340" s="189"/>
    </row>
    <row r="1341" spans="24:24">
      <c r="X1341" s="189"/>
    </row>
    <row r="1342" spans="24:24">
      <c r="X1342" s="189"/>
    </row>
    <row r="1343" spans="24:24">
      <c r="X1343" s="189"/>
    </row>
    <row r="1344" spans="24:24">
      <c r="X1344" s="189"/>
    </row>
    <row r="1345" spans="24:24">
      <c r="X1345" s="189"/>
    </row>
    <row r="1346" spans="24:24">
      <c r="X1346" s="189"/>
    </row>
    <row r="1347" spans="24:24">
      <c r="X1347" s="189"/>
    </row>
    <row r="1348" spans="24:24">
      <c r="X1348" s="189"/>
    </row>
    <row r="1349" spans="24:24">
      <c r="X1349" s="189"/>
    </row>
    <row r="1350" spans="24:24">
      <c r="X1350" s="189"/>
    </row>
    <row r="1351" spans="24:24">
      <c r="X1351" s="189"/>
    </row>
    <row r="1352" spans="24:24">
      <c r="X1352" s="189"/>
    </row>
    <row r="1353" spans="24:24">
      <c r="X1353" s="189"/>
    </row>
    <row r="1354" spans="24:24">
      <c r="X1354" s="189"/>
    </row>
    <row r="1355" spans="24:24">
      <c r="X1355" s="189"/>
    </row>
    <row r="1356" spans="24:24">
      <c r="X1356" s="189"/>
    </row>
    <row r="1357" spans="24:24">
      <c r="X1357" s="189"/>
    </row>
    <row r="1358" spans="24:24">
      <c r="X1358" s="189"/>
    </row>
    <row r="1359" spans="24:24">
      <c r="X1359" s="189"/>
    </row>
    <row r="1360" spans="24:24">
      <c r="X1360" s="189"/>
    </row>
    <row r="1361" spans="24:24">
      <c r="X1361" s="189"/>
    </row>
    <row r="1362" spans="24:24">
      <c r="X1362" s="189"/>
    </row>
    <row r="1363" spans="24:24">
      <c r="X1363" s="189"/>
    </row>
    <row r="1364" spans="24:24">
      <c r="X1364" s="189"/>
    </row>
    <row r="1365" spans="24:24">
      <c r="X1365" s="189"/>
    </row>
    <row r="1366" spans="24:24">
      <c r="X1366" s="189"/>
    </row>
    <row r="1367" spans="24:24">
      <c r="X1367" s="189"/>
    </row>
    <row r="1368" spans="24:24">
      <c r="X1368" s="189"/>
    </row>
    <row r="1369" spans="24:24">
      <c r="X1369" s="189"/>
    </row>
    <row r="1370" spans="24:24">
      <c r="X1370" s="189"/>
    </row>
    <row r="1371" spans="24:24">
      <c r="X1371" s="189"/>
    </row>
    <row r="1372" spans="24:24">
      <c r="X1372" s="189"/>
    </row>
    <row r="1373" spans="24:24">
      <c r="X1373" s="189"/>
    </row>
    <row r="1374" spans="24:24">
      <c r="X1374" s="189"/>
    </row>
    <row r="1375" spans="24:24">
      <c r="X1375" s="189"/>
    </row>
    <row r="1376" spans="24:24">
      <c r="X1376" s="189"/>
    </row>
    <row r="1377" spans="24:24">
      <c r="X1377" s="189"/>
    </row>
    <row r="1378" spans="24:24">
      <c r="X1378" s="189"/>
    </row>
    <row r="1379" spans="24:24">
      <c r="X1379" s="189"/>
    </row>
    <row r="1380" spans="24:24">
      <c r="X1380" s="189"/>
    </row>
    <row r="1381" spans="24:24">
      <c r="X1381" s="189"/>
    </row>
    <row r="1382" spans="24:24">
      <c r="X1382" s="189"/>
    </row>
    <row r="1383" spans="24:24">
      <c r="X1383" s="189"/>
    </row>
    <row r="1384" spans="24:24">
      <c r="X1384" s="189"/>
    </row>
    <row r="1385" spans="24:24">
      <c r="X1385" s="189"/>
    </row>
    <row r="1386" spans="24:24">
      <c r="X1386" s="189"/>
    </row>
    <row r="1387" spans="24:24">
      <c r="X1387" s="189"/>
    </row>
    <row r="1388" spans="24:24">
      <c r="X1388" s="189"/>
    </row>
    <row r="1389" spans="24:24">
      <c r="X1389" s="189"/>
    </row>
    <row r="1390" spans="24:24">
      <c r="X1390" s="189"/>
    </row>
    <row r="1391" spans="24:24">
      <c r="X1391" s="189"/>
    </row>
    <row r="1392" spans="24:24">
      <c r="X1392" s="189"/>
    </row>
    <row r="1393" spans="24:24">
      <c r="X1393" s="189"/>
    </row>
    <row r="1394" spans="24:24">
      <c r="X1394" s="189"/>
    </row>
    <row r="1395" spans="24:24">
      <c r="X1395" s="189"/>
    </row>
    <row r="1396" spans="24:24">
      <c r="X1396" s="189"/>
    </row>
    <row r="1397" spans="24:24">
      <c r="X1397" s="189"/>
    </row>
    <row r="1398" spans="24:24">
      <c r="X1398" s="189"/>
    </row>
    <row r="1399" spans="24:24">
      <c r="X1399" s="189"/>
    </row>
    <row r="1400" spans="24:24">
      <c r="X1400" s="189"/>
    </row>
    <row r="1401" spans="24:24">
      <c r="X1401" s="189"/>
    </row>
    <row r="1402" spans="24:24">
      <c r="X1402" s="189"/>
    </row>
    <row r="1403" spans="24:24">
      <c r="X1403" s="189"/>
    </row>
    <row r="1404" spans="24:24">
      <c r="X1404" s="189"/>
    </row>
    <row r="1405" spans="24:24">
      <c r="X1405" s="189"/>
    </row>
    <row r="1406" spans="24:24">
      <c r="X1406" s="189"/>
    </row>
    <row r="1407" spans="24:24">
      <c r="X1407" s="189"/>
    </row>
    <row r="1408" spans="24:24">
      <c r="X1408" s="189"/>
    </row>
    <row r="1409" spans="24:24">
      <c r="X1409" s="189"/>
    </row>
    <row r="1410" spans="24:24">
      <c r="X1410" s="189"/>
    </row>
    <row r="1411" spans="24:24">
      <c r="X1411" s="189"/>
    </row>
    <row r="1412" spans="24:24">
      <c r="X1412" s="189"/>
    </row>
    <row r="1413" spans="24:24">
      <c r="X1413" s="189"/>
    </row>
    <row r="1414" spans="24:24">
      <c r="X1414" s="189"/>
    </row>
    <row r="1415" spans="24:24">
      <c r="X1415" s="189"/>
    </row>
    <row r="1416" spans="24:24">
      <c r="X1416" s="189"/>
    </row>
    <row r="1417" spans="24:24">
      <c r="X1417" s="189"/>
    </row>
    <row r="1418" spans="24:24">
      <c r="X1418" s="189"/>
    </row>
    <row r="1419" spans="24:24">
      <c r="X1419" s="189"/>
    </row>
    <row r="1420" spans="24:24">
      <c r="X1420" s="189"/>
    </row>
    <row r="1421" spans="24:24">
      <c r="X1421" s="189"/>
    </row>
    <row r="1422" spans="24:24">
      <c r="X1422" s="189"/>
    </row>
    <row r="1423" spans="24:24">
      <c r="X1423" s="189"/>
    </row>
    <row r="1424" spans="24:24">
      <c r="X1424" s="189"/>
    </row>
    <row r="1425" spans="24:24">
      <c r="X1425" s="189"/>
    </row>
    <row r="1426" spans="24:24">
      <c r="X1426" s="189"/>
    </row>
    <row r="1427" spans="24:24">
      <c r="X1427" s="189"/>
    </row>
    <row r="1428" spans="24:24">
      <c r="X1428" s="189"/>
    </row>
    <row r="1429" spans="24:24">
      <c r="X1429" s="189"/>
    </row>
    <row r="1430" spans="24:24">
      <c r="X1430" s="189"/>
    </row>
    <row r="1431" spans="24:24">
      <c r="X1431" s="189"/>
    </row>
    <row r="1432" spans="24:24">
      <c r="X1432" s="189"/>
    </row>
    <row r="1433" spans="24:24">
      <c r="X1433" s="189"/>
    </row>
    <row r="1434" spans="24:24">
      <c r="X1434" s="189"/>
    </row>
    <row r="1435" spans="24:24">
      <c r="X1435" s="189"/>
    </row>
    <row r="1436" spans="24:24">
      <c r="X1436" s="189"/>
    </row>
    <row r="1437" spans="24:24">
      <c r="X1437" s="189"/>
    </row>
    <row r="1438" spans="24:24">
      <c r="X1438" s="189"/>
    </row>
    <row r="1439" spans="24:24">
      <c r="X1439" s="189"/>
    </row>
    <row r="1440" spans="24:24">
      <c r="X1440" s="189"/>
    </row>
    <row r="1441" spans="24:24">
      <c r="X1441" s="189"/>
    </row>
    <row r="1442" spans="24:24">
      <c r="X1442" s="189"/>
    </row>
    <row r="1443" spans="24:24">
      <c r="X1443" s="189"/>
    </row>
    <row r="1444" spans="24:24">
      <c r="X1444" s="189"/>
    </row>
    <row r="1445" spans="24:24">
      <c r="X1445" s="189"/>
    </row>
    <row r="1446" spans="24:24">
      <c r="X1446" s="189"/>
    </row>
    <row r="1447" spans="24:24">
      <c r="X1447" s="189"/>
    </row>
    <row r="1448" spans="24:24">
      <c r="X1448" s="189"/>
    </row>
    <row r="1449" spans="24:24">
      <c r="X1449" s="189"/>
    </row>
    <row r="1450" spans="24:24">
      <c r="X1450" s="189"/>
    </row>
    <row r="1451" spans="24:24">
      <c r="X1451" s="189"/>
    </row>
    <row r="1452" spans="24:24">
      <c r="X1452" s="189"/>
    </row>
    <row r="1453" spans="24:24">
      <c r="X1453" s="189"/>
    </row>
    <row r="1454" spans="24:24">
      <c r="X1454" s="189"/>
    </row>
    <row r="1455" spans="24:24">
      <c r="X1455" s="189"/>
    </row>
    <row r="1456" spans="24:24">
      <c r="X1456" s="189"/>
    </row>
    <row r="1457" spans="24:24">
      <c r="X1457" s="189"/>
    </row>
    <row r="1458" spans="24:24">
      <c r="X1458" s="189"/>
    </row>
    <row r="1459" spans="24:24">
      <c r="X1459" s="189"/>
    </row>
    <row r="1460" spans="24:24">
      <c r="X1460" s="189"/>
    </row>
    <row r="1461" spans="24:24">
      <c r="X1461" s="189"/>
    </row>
    <row r="1462" spans="24:24">
      <c r="X1462" s="189"/>
    </row>
    <row r="1463" spans="24:24">
      <c r="X1463" s="189"/>
    </row>
    <row r="1464" spans="24:24">
      <c r="X1464" s="189"/>
    </row>
    <row r="1465" spans="24:24">
      <c r="X1465" s="189"/>
    </row>
    <row r="1466" spans="24:24">
      <c r="X1466" s="189"/>
    </row>
    <row r="1467" spans="24:24">
      <c r="X1467" s="189"/>
    </row>
    <row r="1468" spans="24:24">
      <c r="X1468" s="189"/>
    </row>
    <row r="1469" spans="24:24">
      <c r="X1469" s="189"/>
    </row>
    <row r="1470" spans="24:24">
      <c r="X1470" s="189"/>
    </row>
    <row r="1471" spans="24:24">
      <c r="X1471" s="189"/>
    </row>
    <row r="1472" spans="24:24">
      <c r="X1472" s="189"/>
    </row>
    <row r="1473" spans="24:24">
      <c r="X1473" s="189"/>
    </row>
    <row r="1474" spans="24:24">
      <c r="X1474" s="189"/>
    </row>
    <row r="1475" spans="24:24">
      <c r="X1475" s="189"/>
    </row>
    <row r="1476" spans="24:24">
      <c r="X1476" s="189"/>
    </row>
    <row r="1477" spans="24:24">
      <c r="X1477" s="189"/>
    </row>
    <row r="1478" spans="24:24">
      <c r="X1478" s="189"/>
    </row>
    <row r="1479" spans="24:24">
      <c r="X1479" s="189"/>
    </row>
    <row r="1480" spans="24:24">
      <c r="X1480" s="189"/>
    </row>
    <row r="1481" spans="24:24">
      <c r="X1481" s="189"/>
    </row>
    <row r="1482" spans="24:24">
      <c r="X1482" s="189"/>
    </row>
    <row r="1483" spans="24:24">
      <c r="X1483" s="189"/>
    </row>
    <row r="1484" spans="24:24">
      <c r="X1484" s="189"/>
    </row>
    <row r="1485" spans="24:24">
      <c r="X1485" s="189"/>
    </row>
    <row r="1486" spans="24:24">
      <c r="X1486" s="189"/>
    </row>
    <row r="1487" spans="24:24">
      <c r="X1487" s="189"/>
    </row>
    <row r="1488" spans="24:24">
      <c r="X1488" s="189"/>
    </row>
    <row r="1489" spans="24:24">
      <c r="X1489" s="189"/>
    </row>
    <row r="1490" spans="24:24">
      <c r="X1490" s="189"/>
    </row>
    <row r="1491" spans="24:24">
      <c r="X1491" s="189"/>
    </row>
    <row r="1492" spans="24:24">
      <c r="X1492" s="189"/>
    </row>
    <row r="1493" spans="24:24">
      <c r="X1493" s="189"/>
    </row>
    <row r="1494" spans="24:24">
      <c r="X1494" s="189"/>
    </row>
    <row r="1495" spans="24:24">
      <c r="X1495" s="189"/>
    </row>
    <row r="1496" spans="24:24">
      <c r="X1496" s="189"/>
    </row>
    <row r="1497" spans="24:24">
      <c r="X1497" s="189"/>
    </row>
    <row r="1498" spans="24:24">
      <c r="X1498" s="189"/>
    </row>
    <row r="1499" spans="24:24">
      <c r="X1499" s="189"/>
    </row>
    <row r="1500" spans="24:24">
      <c r="X1500" s="189"/>
    </row>
    <row r="1501" spans="24:24">
      <c r="X1501" s="189"/>
    </row>
    <row r="1502" spans="24:24">
      <c r="X1502" s="189"/>
    </row>
    <row r="1503" spans="24:24">
      <c r="X1503" s="189"/>
    </row>
    <row r="1504" spans="24:24">
      <c r="X1504" s="189"/>
    </row>
    <row r="1505" spans="24:24">
      <c r="X1505" s="189"/>
    </row>
    <row r="1506" spans="24:24">
      <c r="X1506" s="189"/>
    </row>
    <row r="1507" spans="24:24">
      <c r="X1507" s="189"/>
    </row>
    <row r="1508" spans="24:24">
      <c r="X1508" s="189"/>
    </row>
    <row r="1509" spans="24:24">
      <c r="X1509" s="189"/>
    </row>
    <row r="1510" spans="24:24">
      <c r="X1510" s="189"/>
    </row>
    <row r="1511" spans="24:24">
      <c r="X1511" s="189"/>
    </row>
    <row r="1512" spans="24:24">
      <c r="X1512" s="189"/>
    </row>
    <row r="1513" spans="24:24">
      <c r="X1513" s="189"/>
    </row>
    <row r="1514" spans="24:24">
      <c r="X1514" s="189"/>
    </row>
    <row r="1515" spans="24:24">
      <c r="X1515" s="189"/>
    </row>
    <row r="1516" spans="24:24">
      <c r="X1516" s="189"/>
    </row>
    <row r="1517" spans="24:24">
      <c r="X1517" s="189"/>
    </row>
    <row r="1518" spans="24:24">
      <c r="X1518" s="189"/>
    </row>
    <row r="1519" spans="24:24">
      <c r="X1519" s="189"/>
    </row>
    <row r="1520" spans="24:24">
      <c r="X1520" s="189"/>
    </row>
    <row r="1521" spans="24:24">
      <c r="X1521" s="189"/>
    </row>
    <row r="1522" spans="24:24">
      <c r="X1522" s="189"/>
    </row>
    <row r="1523" spans="24:24">
      <c r="X1523" s="189"/>
    </row>
    <row r="1524" spans="24:24">
      <c r="X1524" s="189"/>
    </row>
    <row r="1525" spans="24:24">
      <c r="X1525" s="189"/>
    </row>
    <row r="1526" spans="24:24">
      <c r="X1526" s="189"/>
    </row>
    <row r="1527" spans="24:24">
      <c r="X1527" s="189"/>
    </row>
    <row r="1528" spans="24:24">
      <c r="X1528" s="189"/>
    </row>
    <row r="1529" spans="24:24">
      <c r="X1529" s="189"/>
    </row>
    <row r="1530" spans="24:24">
      <c r="X1530" s="189"/>
    </row>
    <row r="1531" spans="24:24">
      <c r="X1531" s="189"/>
    </row>
    <row r="1532" spans="24:24">
      <c r="X1532" s="189"/>
    </row>
    <row r="1533" spans="24:24">
      <c r="X1533" s="189"/>
    </row>
    <row r="1534" spans="24:24">
      <c r="X1534" s="189"/>
    </row>
    <row r="1535" spans="24:24">
      <c r="X1535" s="189"/>
    </row>
    <row r="1536" spans="24:24">
      <c r="X1536" s="189"/>
    </row>
    <row r="1537" spans="24:24">
      <c r="X1537" s="189"/>
    </row>
    <row r="1538" spans="24:24">
      <c r="X1538" s="189"/>
    </row>
    <row r="1539" spans="24:24">
      <c r="X1539" s="189"/>
    </row>
    <row r="1540" spans="24:24">
      <c r="X1540" s="189"/>
    </row>
    <row r="1541" spans="24:24">
      <c r="X1541" s="189"/>
    </row>
    <row r="1542" spans="24:24">
      <c r="X1542" s="189"/>
    </row>
    <row r="1543" spans="24:24">
      <c r="X1543" s="189"/>
    </row>
    <row r="1544" spans="24:24">
      <c r="X1544" s="189"/>
    </row>
    <row r="1545" spans="24:24">
      <c r="X1545" s="189"/>
    </row>
    <row r="1546" spans="24:24">
      <c r="X1546" s="189"/>
    </row>
    <row r="1547" spans="24:24">
      <c r="X1547" s="189"/>
    </row>
    <row r="1548" spans="24:24">
      <c r="X1548" s="189"/>
    </row>
    <row r="1549" spans="24:24">
      <c r="X1549" s="189"/>
    </row>
    <row r="1550" spans="24:24">
      <c r="X1550" s="189"/>
    </row>
    <row r="1551" spans="24:24">
      <c r="X1551" s="189"/>
    </row>
    <row r="1552" spans="24:24">
      <c r="X1552" s="189"/>
    </row>
    <row r="1553" spans="24:24">
      <c r="X1553" s="189"/>
    </row>
    <row r="1554" spans="24:24">
      <c r="X1554" s="189"/>
    </row>
    <row r="1555" spans="24:24">
      <c r="X1555" s="189"/>
    </row>
    <row r="1556" spans="24:24">
      <c r="X1556" s="189"/>
    </row>
    <row r="1557" spans="24:24">
      <c r="X1557" s="189"/>
    </row>
    <row r="1558" spans="24:24">
      <c r="X1558" s="189"/>
    </row>
    <row r="1559" spans="24:24">
      <c r="X1559" s="189"/>
    </row>
    <row r="1560" spans="24:24">
      <c r="X1560" s="189"/>
    </row>
    <row r="1561" spans="24:24">
      <c r="X1561" s="189"/>
    </row>
    <row r="1562" spans="24:24">
      <c r="X1562" s="189"/>
    </row>
    <row r="1563" spans="24:24">
      <c r="X1563" s="189"/>
    </row>
    <row r="1564" spans="24:24">
      <c r="X1564" s="189"/>
    </row>
    <row r="1565" spans="24:24">
      <c r="X1565" s="189"/>
    </row>
    <row r="1566" spans="24:24">
      <c r="X1566" s="189"/>
    </row>
    <row r="1567" spans="24:24">
      <c r="X1567" s="189"/>
    </row>
    <row r="1568" spans="24:24">
      <c r="X1568" s="189"/>
    </row>
    <row r="1569" spans="24:24">
      <c r="X1569" s="189"/>
    </row>
    <row r="1570" spans="24:24">
      <c r="X1570" s="189"/>
    </row>
    <row r="1571" spans="24:24">
      <c r="X1571" s="189"/>
    </row>
    <row r="1572" spans="24:24">
      <c r="X1572" s="189"/>
    </row>
    <row r="1573" spans="24:24">
      <c r="X1573" s="189"/>
    </row>
    <row r="1574" spans="24:24">
      <c r="X1574" s="189"/>
    </row>
    <row r="1575" spans="24:24">
      <c r="X1575" s="189"/>
    </row>
    <row r="1576" spans="24:24">
      <c r="X1576" s="189"/>
    </row>
    <row r="1577" spans="24:24">
      <c r="X1577" s="189"/>
    </row>
    <row r="1578" spans="24:24">
      <c r="X1578" s="189"/>
    </row>
    <row r="1579" spans="24:24">
      <c r="X1579" s="189"/>
    </row>
    <row r="1580" spans="24:24">
      <c r="X1580" s="189"/>
    </row>
    <row r="1581" spans="24:24">
      <c r="X1581" s="189"/>
    </row>
    <row r="1582" spans="24:24">
      <c r="X1582" s="189"/>
    </row>
    <row r="1583" spans="24:24">
      <c r="X1583" s="189"/>
    </row>
    <row r="1584" spans="24:24">
      <c r="X1584" s="189"/>
    </row>
    <row r="1585" spans="24:24">
      <c r="X1585" s="189"/>
    </row>
    <row r="1586" spans="24:24">
      <c r="X1586" s="189"/>
    </row>
    <row r="1587" spans="24:24">
      <c r="X1587" s="189"/>
    </row>
    <row r="1588" spans="24:24">
      <c r="X1588" s="189"/>
    </row>
    <row r="1589" spans="24:24">
      <c r="X1589" s="189"/>
    </row>
    <row r="1590" spans="24:24">
      <c r="X1590" s="189"/>
    </row>
    <row r="1591" spans="24:24">
      <c r="X1591" s="189"/>
    </row>
    <row r="1592" spans="24:24">
      <c r="X1592" s="189"/>
    </row>
    <row r="1593" spans="24:24">
      <c r="X1593" s="189"/>
    </row>
    <row r="1594" spans="24:24">
      <c r="X1594" s="189"/>
    </row>
    <row r="1595" spans="24:24">
      <c r="X1595" s="189"/>
    </row>
    <row r="1596" spans="24:24">
      <c r="X1596" s="189"/>
    </row>
    <row r="1597" spans="24:24">
      <c r="X1597" s="189"/>
    </row>
    <row r="1598" spans="24:24">
      <c r="X1598" s="189"/>
    </row>
    <row r="1599" spans="24:24">
      <c r="X1599" s="189"/>
    </row>
    <row r="1600" spans="24:24">
      <c r="X1600" s="189"/>
    </row>
    <row r="1601" spans="24:24">
      <c r="X1601" s="189"/>
    </row>
    <row r="1602" spans="24:24">
      <c r="X1602" s="189"/>
    </row>
    <row r="1603" spans="24:24">
      <c r="X1603" s="189"/>
    </row>
    <row r="1604" spans="24:24">
      <c r="X1604" s="189"/>
    </row>
    <row r="1605" spans="24:24">
      <c r="X1605" s="189"/>
    </row>
    <row r="1606" spans="24:24">
      <c r="X1606" s="189"/>
    </row>
    <row r="1607" spans="24:24">
      <c r="X1607" s="189"/>
    </row>
    <row r="1608" spans="24:24">
      <c r="X1608" s="189"/>
    </row>
    <row r="1609" spans="24:24">
      <c r="X1609" s="189"/>
    </row>
    <row r="1610" spans="24:24">
      <c r="X1610" s="189"/>
    </row>
    <row r="1611" spans="24:24">
      <c r="X1611" s="189"/>
    </row>
    <row r="1612" spans="24:24">
      <c r="X1612" s="189"/>
    </row>
    <row r="1613" spans="24:24">
      <c r="X1613" s="189"/>
    </row>
    <row r="1614" spans="24:24">
      <c r="X1614" s="189"/>
    </row>
    <row r="1615" spans="24:24">
      <c r="X1615" s="189"/>
    </row>
    <row r="1616" spans="24:24">
      <c r="X1616" s="189"/>
    </row>
    <row r="1617" spans="24:24">
      <c r="X1617" s="189"/>
    </row>
    <row r="1618" spans="24:24">
      <c r="X1618" s="189"/>
    </row>
    <row r="1619" spans="24:24">
      <c r="X1619" s="189"/>
    </row>
    <row r="1620" spans="24:24">
      <c r="X1620" s="189"/>
    </row>
    <row r="1621" spans="24:24">
      <c r="X1621" s="189"/>
    </row>
    <row r="1622" spans="24:24">
      <c r="X1622" s="189"/>
    </row>
    <row r="1623" spans="24:24">
      <c r="X1623" s="189"/>
    </row>
    <row r="1624" spans="24:24">
      <c r="X1624" s="189"/>
    </row>
    <row r="1625" spans="24:24">
      <c r="X1625" s="189"/>
    </row>
    <row r="1626" spans="24:24">
      <c r="X1626" s="189"/>
    </row>
    <row r="1627" spans="24:24">
      <c r="X1627" s="189"/>
    </row>
    <row r="1628" spans="24:24">
      <c r="X1628" s="189"/>
    </row>
    <row r="1629" spans="24:24">
      <c r="X1629" s="189"/>
    </row>
    <row r="1630" spans="24:24">
      <c r="X1630" s="189"/>
    </row>
    <row r="1631" spans="24:24">
      <c r="X1631" s="189"/>
    </row>
    <row r="1632" spans="24:24">
      <c r="X1632" s="189"/>
    </row>
    <row r="1633" spans="24:24">
      <c r="X1633" s="189"/>
    </row>
    <row r="1634" spans="24:24">
      <c r="X1634" s="189"/>
    </row>
    <row r="1635" spans="24:24">
      <c r="X1635" s="189"/>
    </row>
    <row r="1636" spans="24:24">
      <c r="X1636" s="189"/>
    </row>
    <row r="1637" spans="24:24">
      <c r="X1637" s="189"/>
    </row>
    <row r="1638" spans="24:24">
      <c r="X1638" s="189"/>
    </row>
    <row r="1639" spans="24:24">
      <c r="X1639" s="189"/>
    </row>
    <row r="1640" spans="24:24">
      <c r="X1640" s="189"/>
    </row>
    <row r="1641" spans="24:24">
      <c r="X1641" s="189"/>
    </row>
    <row r="1642" spans="24:24">
      <c r="X1642" s="189"/>
    </row>
    <row r="1643" spans="24:24">
      <c r="X1643" s="189"/>
    </row>
    <row r="1644" spans="24:24">
      <c r="X1644" s="189"/>
    </row>
    <row r="1645" spans="24:24">
      <c r="X1645" s="189"/>
    </row>
    <row r="1646" spans="24:24">
      <c r="X1646" s="189"/>
    </row>
    <row r="1647" spans="24:24">
      <c r="X1647" s="189"/>
    </row>
    <row r="1648" spans="24:24">
      <c r="X1648" s="189"/>
    </row>
    <row r="1649" spans="24:24">
      <c r="X1649" s="189"/>
    </row>
    <row r="1650" spans="24:24">
      <c r="X1650" s="189"/>
    </row>
    <row r="1651" spans="24:24">
      <c r="X1651" s="189"/>
    </row>
    <row r="1652" spans="24:24">
      <c r="X1652" s="189"/>
    </row>
    <row r="1653" spans="24:24">
      <c r="X1653" s="189"/>
    </row>
    <row r="1654" spans="24:24">
      <c r="X1654" s="189"/>
    </row>
    <row r="1655" spans="24:24">
      <c r="X1655" s="189"/>
    </row>
    <row r="1656" spans="24:24">
      <c r="X1656" s="189"/>
    </row>
    <row r="1657" spans="24:24">
      <c r="X1657" s="189"/>
    </row>
    <row r="1658" spans="24:24">
      <c r="X1658" s="189"/>
    </row>
    <row r="1659" spans="24:24">
      <c r="X1659" s="189"/>
    </row>
    <row r="1660" spans="24:24">
      <c r="X1660" s="189"/>
    </row>
    <row r="1661" spans="24:24">
      <c r="X1661" s="189"/>
    </row>
    <row r="1662" spans="24:24">
      <c r="X1662" s="189"/>
    </row>
    <row r="1663" spans="24:24">
      <c r="X1663" s="189"/>
    </row>
    <row r="1664" spans="24:24">
      <c r="X1664" s="189"/>
    </row>
    <row r="1665" spans="24:24">
      <c r="X1665" s="189"/>
    </row>
    <row r="1666" spans="24:24">
      <c r="X1666" s="189"/>
    </row>
    <row r="1667" spans="24:24">
      <c r="X1667" s="189"/>
    </row>
    <row r="1668" spans="24:24">
      <c r="X1668" s="189"/>
    </row>
    <row r="1669" spans="24:24">
      <c r="X1669" s="189"/>
    </row>
    <row r="1670" spans="24:24">
      <c r="X1670" s="189"/>
    </row>
    <row r="1671" spans="24:24">
      <c r="X1671" s="189"/>
    </row>
    <row r="1672" spans="24:24">
      <c r="X1672" s="189"/>
    </row>
    <row r="1673" spans="24:24">
      <c r="X1673" s="189"/>
    </row>
    <row r="1674" spans="24:24">
      <c r="X1674" s="189"/>
    </row>
    <row r="1675" spans="24:24">
      <c r="X1675" s="189"/>
    </row>
    <row r="1676" spans="24:24">
      <c r="X1676" s="189"/>
    </row>
    <row r="1677" spans="24:24">
      <c r="X1677" s="189"/>
    </row>
    <row r="1678" spans="24:24">
      <c r="X1678" s="189"/>
    </row>
    <row r="1679" spans="24:24">
      <c r="X1679" s="189"/>
    </row>
    <row r="1680" spans="24:24">
      <c r="X1680" s="189"/>
    </row>
    <row r="1681" spans="24:24">
      <c r="X1681" s="189"/>
    </row>
    <row r="1682" spans="24:24">
      <c r="X1682" s="189"/>
    </row>
    <row r="1683" spans="24:24">
      <c r="X1683" s="189"/>
    </row>
    <row r="1684" spans="24:24">
      <c r="X1684" s="189"/>
    </row>
    <row r="1685" spans="24:24">
      <c r="X1685" s="189"/>
    </row>
    <row r="1686" spans="24:24">
      <c r="X1686" s="189"/>
    </row>
    <row r="1687" spans="24:24">
      <c r="X1687" s="189"/>
    </row>
    <row r="1688" spans="24:24">
      <c r="X1688" s="189"/>
    </row>
    <row r="1689" spans="24:24">
      <c r="X1689" s="189"/>
    </row>
    <row r="1690" spans="24:24">
      <c r="X1690" s="189"/>
    </row>
    <row r="1691" spans="24:24">
      <c r="X1691" s="189"/>
    </row>
    <row r="1692" spans="24:24">
      <c r="X1692" s="189"/>
    </row>
    <row r="1693" spans="24:24">
      <c r="X1693" s="189"/>
    </row>
    <row r="1694" spans="24:24">
      <c r="X1694" s="189"/>
    </row>
    <row r="1695" spans="24:24">
      <c r="X1695" s="189"/>
    </row>
    <row r="1696" spans="24:24">
      <c r="X1696" s="189"/>
    </row>
    <row r="1697" spans="24:24">
      <c r="X1697" s="189"/>
    </row>
    <row r="1698" spans="24:24">
      <c r="X1698" s="189"/>
    </row>
    <row r="1699" spans="24:24">
      <c r="X1699" s="189"/>
    </row>
    <row r="1700" spans="24:24">
      <c r="X1700" s="189"/>
    </row>
    <row r="1701" spans="24:24">
      <c r="X1701" s="189"/>
    </row>
    <row r="1702" spans="24:24">
      <c r="X1702" s="189"/>
    </row>
    <row r="1703" spans="24:24">
      <c r="X1703" s="189"/>
    </row>
    <row r="1704" spans="24:24">
      <c r="X1704" s="189"/>
    </row>
    <row r="1705" spans="24:24">
      <c r="X1705" s="189"/>
    </row>
    <row r="1706" spans="24:24">
      <c r="X1706" s="189"/>
    </row>
    <row r="1707" spans="24:24">
      <c r="X1707" s="189"/>
    </row>
    <row r="1708" spans="24:24">
      <c r="X1708" s="189"/>
    </row>
    <row r="1709" spans="24:24">
      <c r="X1709" s="189"/>
    </row>
    <row r="1710" spans="24:24">
      <c r="X1710" s="189"/>
    </row>
    <row r="1711" spans="24:24">
      <c r="X1711" s="189"/>
    </row>
    <row r="1712" spans="24:24">
      <c r="X1712" s="189"/>
    </row>
    <row r="1713" spans="24:24">
      <c r="X1713" s="189"/>
    </row>
    <row r="1714" spans="24:24">
      <c r="X1714" s="189"/>
    </row>
    <row r="1715" spans="24:24">
      <c r="X1715" s="189"/>
    </row>
    <row r="1716" spans="24:24">
      <c r="X1716" s="189"/>
    </row>
    <row r="1717" spans="24:24">
      <c r="X1717" s="189"/>
    </row>
    <row r="1718" spans="24:24">
      <c r="X1718" s="189"/>
    </row>
    <row r="1719" spans="24:24">
      <c r="X1719" s="189"/>
    </row>
    <row r="1720" spans="24:24">
      <c r="X1720" s="189"/>
    </row>
    <row r="1721" spans="24:24">
      <c r="X1721" s="189"/>
    </row>
    <row r="1722" spans="24:24">
      <c r="X1722" s="189"/>
    </row>
    <row r="1723" spans="24:24">
      <c r="X1723" s="189"/>
    </row>
    <row r="1724" spans="24:24">
      <c r="X1724" s="189"/>
    </row>
    <row r="1725" spans="24:24">
      <c r="X1725" s="189"/>
    </row>
    <row r="1726" spans="24:24">
      <c r="X1726" s="189"/>
    </row>
    <row r="1727" spans="24:24">
      <c r="X1727" s="189"/>
    </row>
    <row r="1728" spans="24:24">
      <c r="X1728" s="189"/>
    </row>
    <row r="1729" spans="24:24">
      <c r="X1729" s="189"/>
    </row>
    <row r="1730" spans="24:24">
      <c r="X1730" s="189"/>
    </row>
    <row r="1731" spans="24:24">
      <c r="X1731" s="189"/>
    </row>
    <row r="1732" spans="24:24">
      <c r="X1732" s="189"/>
    </row>
    <row r="1733" spans="24:24">
      <c r="X1733" s="189"/>
    </row>
    <row r="1734" spans="24:24">
      <c r="X1734" s="189"/>
    </row>
    <row r="1735" spans="24:24">
      <c r="X1735" s="189"/>
    </row>
    <row r="1736" spans="24:24">
      <c r="X1736" s="189"/>
    </row>
    <row r="1737" spans="24:24">
      <c r="X1737" s="189"/>
    </row>
    <row r="1738" spans="24:24">
      <c r="X1738" s="189"/>
    </row>
    <row r="1739" spans="24:24">
      <c r="X1739" s="189"/>
    </row>
    <row r="1740" spans="24:24">
      <c r="X1740" s="189"/>
    </row>
    <row r="1741" spans="24:24">
      <c r="X1741" s="189"/>
    </row>
    <row r="1742" spans="24:24">
      <c r="X1742" s="189"/>
    </row>
    <row r="1743" spans="24:24">
      <c r="X1743" s="189"/>
    </row>
    <row r="1744" spans="24:24">
      <c r="X1744" s="189"/>
    </row>
    <row r="1745" spans="24:24">
      <c r="X1745" s="189"/>
    </row>
    <row r="1746" spans="24:24">
      <c r="X1746" s="189"/>
    </row>
    <row r="1747" spans="24:24">
      <c r="X1747" s="189"/>
    </row>
    <row r="1748" spans="24:24">
      <c r="X1748" s="189"/>
    </row>
    <row r="1749" spans="24:24">
      <c r="X1749" s="189"/>
    </row>
    <row r="1750" spans="24:24">
      <c r="X1750" s="189"/>
    </row>
    <row r="1751" spans="24:24">
      <c r="X1751" s="189"/>
    </row>
    <row r="1752" spans="24:24">
      <c r="X1752" s="189"/>
    </row>
    <row r="1753" spans="24:24">
      <c r="X1753" s="189"/>
    </row>
    <row r="1754" spans="24:24">
      <c r="X1754" s="189"/>
    </row>
    <row r="1755" spans="24:24">
      <c r="X1755" s="189"/>
    </row>
    <row r="1756" spans="24:24">
      <c r="X1756" s="189"/>
    </row>
    <row r="1757" spans="24:24">
      <c r="X1757" s="189"/>
    </row>
    <row r="1758" spans="24:24">
      <c r="X1758" s="189"/>
    </row>
    <row r="1759" spans="24:24">
      <c r="X1759" s="189"/>
    </row>
    <row r="1760" spans="24:24">
      <c r="X1760" s="189"/>
    </row>
    <row r="1761" spans="24:24">
      <c r="X1761" s="189"/>
    </row>
    <row r="1762" spans="24:24">
      <c r="X1762" s="189"/>
    </row>
    <row r="1763" spans="24:24">
      <c r="X1763" s="189"/>
    </row>
    <row r="1764" spans="24:24">
      <c r="X1764" s="189"/>
    </row>
    <row r="1765" spans="24:24">
      <c r="X1765" s="189"/>
    </row>
    <row r="1766" spans="24:24">
      <c r="X1766" s="189"/>
    </row>
    <row r="1767" spans="24:24">
      <c r="X1767" s="189"/>
    </row>
    <row r="1768" spans="24:24">
      <c r="X1768" s="189"/>
    </row>
    <row r="1769" spans="24:24">
      <c r="X1769" s="189"/>
    </row>
    <row r="1770" spans="24:24">
      <c r="X1770" s="189"/>
    </row>
    <row r="1771" spans="24:24">
      <c r="X1771" s="189"/>
    </row>
    <row r="1772" spans="24:24">
      <c r="X1772" s="189"/>
    </row>
    <row r="1773" spans="24:24">
      <c r="X1773" s="189"/>
    </row>
    <row r="1774" spans="24:24">
      <c r="X1774" s="189"/>
    </row>
    <row r="1775" spans="24:24">
      <c r="X1775" s="189"/>
    </row>
    <row r="1776" spans="24:24">
      <c r="X1776" s="189"/>
    </row>
    <row r="1777" spans="24:24">
      <c r="X1777" s="189"/>
    </row>
    <row r="1778" spans="24:24">
      <c r="X1778" s="189"/>
    </row>
    <row r="1779" spans="24:24">
      <c r="X1779" s="189"/>
    </row>
    <row r="1780" spans="24:24">
      <c r="X1780" s="189"/>
    </row>
    <row r="1781" spans="24:24">
      <c r="X1781" s="189"/>
    </row>
    <row r="1782" spans="24:24">
      <c r="X1782" s="189"/>
    </row>
    <row r="1783" spans="24:24">
      <c r="X1783" s="189"/>
    </row>
    <row r="1784" spans="24:24">
      <c r="X1784" s="189"/>
    </row>
    <row r="1785" spans="24:24">
      <c r="X1785" s="189"/>
    </row>
    <row r="1786" spans="24:24">
      <c r="X1786" s="189"/>
    </row>
    <row r="1787" spans="24:24">
      <c r="X1787" s="189"/>
    </row>
    <row r="1788" spans="24:24">
      <c r="X1788" s="189"/>
    </row>
    <row r="1789" spans="24:24">
      <c r="X1789" s="189"/>
    </row>
    <row r="1790" spans="24:24">
      <c r="X1790" s="189"/>
    </row>
    <row r="1791" spans="24:24">
      <c r="X1791" s="189"/>
    </row>
    <row r="1792" spans="24:24">
      <c r="X1792" s="189"/>
    </row>
    <row r="1793" spans="24:24">
      <c r="X1793" s="189"/>
    </row>
    <row r="1794" spans="24:24">
      <c r="X1794" s="189"/>
    </row>
    <row r="1795" spans="24:24">
      <c r="X1795" s="189"/>
    </row>
    <row r="1796" spans="24:24">
      <c r="X1796" s="189"/>
    </row>
    <row r="1797" spans="24:24">
      <c r="X1797" s="189"/>
    </row>
    <row r="1798" spans="24:24">
      <c r="X1798" s="189"/>
    </row>
    <row r="1799" spans="24:24">
      <c r="X1799" s="189"/>
    </row>
    <row r="1800" spans="24:24">
      <c r="X1800" s="189"/>
    </row>
    <row r="1801" spans="24:24">
      <c r="X1801" s="189"/>
    </row>
    <row r="1802" spans="24:24">
      <c r="X1802" s="189"/>
    </row>
    <row r="1803" spans="24:24">
      <c r="X1803" s="189"/>
    </row>
    <row r="1804" spans="24:24">
      <c r="X1804" s="189"/>
    </row>
    <row r="1805" spans="24:24">
      <c r="X1805" s="189"/>
    </row>
    <row r="1806" spans="24:24">
      <c r="X1806" s="189"/>
    </row>
    <row r="1807" spans="24:24">
      <c r="X1807" s="189"/>
    </row>
    <row r="1808" spans="24:24">
      <c r="X1808" s="189"/>
    </row>
    <row r="1809" spans="24:24">
      <c r="X1809" s="189"/>
    </row>
    <row r="1810" spans="24:24">
      <c r="X1810" s="189"/>
    </row>
    <row r="1811" spans="24:24">
      <c r="X1811" s="189"/>
    </row>
    <row r="1812" spans="24:24">
      <c r="X1812" s="189"/>
    </row>
    <row r="1813" spans="24:24">
      <c r="X1813" s="189"/>
    </row>
    <row r="1814" spans="24:24">
      <c r="X1814" s="189"/>
    </row>
    <row r="1815" spans="24:24">
      <c r="X1815" s="189"/>
    </row>
    <row r="1816" spans="24:24">
      <c r="X1816" s="189"/>
    </row>
    <row r="1817" spans="24:24">
      <c r="X1817" s="189"/>
    </row>
    <row r="1818" spans="24:24">
      <c r="X1818" s="189"/>
    </row>
    <row r="1819" spans="24:24">
      <c r="X1819" s="189"/>
    </row>
    <row r="1820" spans="24:24">
      <c r="X1820" s="189"/>
    </row>
    <row r="1821" spans="24:24">
      <c r="X1821" s="189"/>
    </row>
    <row r="1822" spans="24:24">
      <c r="X1822" s="189"/>
    </row>
    <row r="1823" spans="24:24">
      <c r="X1823" s="189"/>
    </row>
    <row r="1824" spans="24:24">
      <c r="X1824" s="189"/>
    </row>
    <row r="1825" spans="24:24">
      <c r="X1825" s="189"/>
    </row>
    <row r="1826" spans="24:24">
      <c r="X1826" s="189"/>
    </row>
    <row r="1827" spans="24:24">
      <c r="X1827" s="189"/>
    </row>
    <row r="1828" spans="24:24">
      <c r="X1828" s="189"/>
    </row>
    <row r="1829" spans="24:24">
      <c r="X1829" s="189"/>
    </row>
    <row r="1830" spans="24:24">
      <c r="X1830" s="189"/>
    </row>
    <row r="1831" spans="24:24">
      <c r="X1831" s="189"/>
    </row>
    <row r="1832" spans="24:24">
      <c r="X1832" s="189"/>
    </row>
    <row r="1833" spans="24:24">
      <c r="X1833" s="189"/>
    </row>
    <row r="1834" spans="24:24">
      <c r="X1834" s="189"/>
    </row>
    <row r="1835" spans="24:24">
      <c r="X1835" s="189"/>
    </row>
    <row r="1836" spans="24:24">
      <c r="X1836" s="189"/>
    </row>
    <row r="1837" spans="24:24">
      <c r="X1837" s="189"/>
    </row>
    <row r="1838" spans="24:24">
      <c r="X1838" s="189"/>
    </row>
    <row r="1839" spans="24:24">
      <c r="X1839" s="189"/>
    </row>
    <row r="1840" spans="24:24">
      <c r="X1840" s="189"/>
    </row>
    <row r="1841" spans="24:24">
      <c r="X1841" s="189"/>
    </row>
    <row r="1842" spans="24:24">
      <c r="X1842" s="189"/>
    </row>
    <row r="1843" spans="24:24">
      <c r="X1843" s="189"/>
    </row>
    <row r="1844" spans="24:24">
      <c r="X1844" s="189"/>
    </row>
    <row r="1845" spans="24:24">
      <c r="X1845" s="189"/>
    </row>
    <row r="1846" spans="24:24">
      <c r="X1846" s="189"/>
    </row>
    <row r="1847" spans="24:24">
      <c r="X1847" s="189"/>
    </row>
    <row r="1848" spans="24:24">
      <c r="X1848" s="189"/>
    </row>
    <row r="1849" spans="24:24">
      <c r="X1849" s="189"/>
    </row>
    <row r="1850" spans="24:24">
      <c r="X1850" s="189"/>
    </row>
    <row r="1851" spans="24:24">
      <c r="X1851" s="189"/>
    </row>
    <row r="1852" spans="24:24">
      <c r="X1852" s="189"/>
    </row>
    <row r="1853" spans="24:24">
      <c r="X1853" s="189"/>
    </row>
    <row r="1854" spans="24:24">
      <c r="X1854" s="189"/>
    </row>
    <row r="1855" spans="24:24">
      <c r="X1855" s="189"/>
    </row>
    <row r="1856" spans="24:24">
      <c r="X1856" s="189"/>
    </row>
    <row r="1857" spans="24:24">
      <c r="X1857" s="189"/>
    </row>
    <row r="1858" spans="24:24">
      <c r="X1858" s="189"/>
    </row>
    <row r="1859" spans="24:24">
      <c r="X1859" s="189"/>
    </row>
    <row r="1860" spans="24:24">
      <c r="X1860" s="189"/>
    </row>
    <row r="1861" spans="24:24">
      <c r="X1861" s="189"/>
    </row>
    <row r="1862" spans="24:24">
      <c r="X1862" s="189"/>
    </row>
    <row r="1863" spans="24:24">
      <c r="X1863" s="189"/>
    </row>
    <row r="1864" spans="24:24">
      <c r="X1864" s="189"/>
    </row>
    <row r="1865" spans="24:24">
      <c r="X1865" s="189"/>
    </row>
    <row r="1866" spans="24:24">
      <c r="X1866" s="189"/>
    </row>
    <row r="1867" spans="24:24">
      <c r="X1867" s="189"/>
    </row>
    <row r="1868" spans="24:24">
      <c r="X1868" s="189"/>
    </row>
    <row r="1869" spans="24:24">
      <c r="X1869" s="189"/>
    </row>
    <row r="1870" spans="24:24">
      <c r="X1870" s="189"/>
    </row>
    <row r="1871" spans="24:24">
      <c r="X1871" s="189"/>
    </row>
    <row r="1872" spans="24:24">
      <c r="X1872" s="189"/>
    </row>
    <row r="1873" spans="24:24">
      <c r="X1873" s="189"/>
    </row>
    <row r="1874" spans="24:24">
      <c r="X1874" s="189"/>
    </row>
    <row r="1875" spans="24:24">
      <c r="X1875" s="189"/>
    </row>
    <row r="1876" spans="24:24">
      <c r="X1876" s="189"/>
    </row>
    <row r="1877" spans="24:24">
      <c r="X1877" s="189"/>
    </row>
    <row r="1878" spans="24:24">
      <c r="X1878" s="189"/>
    </row>
    <row r="1879" spans="24:24">
      <c r="X1879" s="189"/>
    </row>
    <row r="1880" spans="24:24">
      <c r="X1880" s="189"/>
    </row>
    <row r="1881" spans="24:24">
      <c r="X1881" s="189"/>
    </row>
    <row r="1882" spans="24:24">
      <c r="X1882" s="189"/>
    </row>
    <row r="1883" spans="24:24">
      <c r="X1883" s="189"/>
    </row>
    <row r="1884" spans="24:24">
      <c r="X1884" s="189"/>
    </row>
    <row r="1885" spans="24:24">
      <c r="X1885" s="189"/>
    </row>
    <row r="1886" spans="24:24">
      <c r="X1886" s="189"/>
    </row>
    <row r="1887" spans="24:24">
      <c r="X1887" s="189"/>
    </row>
    <row r="1888" spans="24:24">
      <c r="X1888" s="189"/>
    </row>
    <row r="1889" spans="24:24">
      <c r="X1889" s="189"/>
    </row>
    <row r="1890" spans="24:24">
      <c r="X1890" s="189"/>
    </row>
    <row r="1891" spans="24:24">
      <c r="X1891" s="189"/>
    </row>
    <row r="1892" spans="24:24">
      <c r="X1892" s="189"/>
    </row>
    <row r="1893" spans="24:24">
      <c r="X1893" s="189"/>
    </row>
    <row r="1894" spans="24:24">
      <c r="X1894" s="189"/>
    </row>
    <row r="1895" spans="24:24">
      <c r="X1895" s="189"/>
    </row>
    <row r="1896" spans="24:24">
      <c r="X1896" s="189"/>
    </row>
    <row r="1897" spans="24:24">
      <c r="X1897" s="189"/>
    </row>
    <row r="1898" spans="24:24">
      <c r="X1898" s="189"/>
    </row>
    <row r="1899" spans="24:24">
      <c r="X1899" s="189"/>
    </row>
    <row r="1900" spans="24:24">
      <c r="X1900" s="189"/>
    </row>
    <row r="1901" spans="24:24">
      <c r="X1901" s="189"/>
    </row>
    <row r="1902" spans="24:24">
      <c r="X1902" s="189"/>
    </row>
    <row r="1903" spans="24:24">
      <c r="X1903" s="189"/>
    </row>
    <row r="1904" spans="24:24">
      <c r="X1904" s="189"/>
    </row>
    <row r="1905" spans="24:24">
      <c r="X1905" s="189"/>
    </row>
    <row r="1906" spans="24:24">
      <c r="X1906" s="189"/>
    </row>
    <row r="1907" spans="24:24">
      <c r="X1907" s="189"/>
    </row>
    <row r="1908" spans="24:24">
      <c r="X1908" s="189"/>
    </row>
    <row r="1909" spans="24:24">
      <c r="X1909" s="189"/>
    </row>
    <row r="1910" spans="24:24">
      <c r="X1910" s="189"/>
    </row>
    <row r="1911" spans="24:24">
      <c r="X1911" s="189"/>
    </row>
    <row r="1912" spans="24:24">
      <c r="X1912" s="189"/>
    </row>
    <row r="1913" spans="24:24">
      <c r="X1913" s="189"/>
    </row>
    <row r="1914" spans="24:24">
      <c r="X1914" s="189"/>
    </row>
    <row r="1915" spans="24:24">
      <c r="X1915" s="189"/>
    </row>
    <row r="1916" spans="24:24">
      <c r="X1916" s="189"/>
    </row>
    <row r="1917" spans="24:24">
      <c r="X1917" s="189"/>
    </row>
    <row r="1918" spans="24:24">
      <c r="X1918" s="189"/>
    </row>
    <row r="1919" spans="24:24">
      <c r="X1919" s="189"/>
    </row>
    <row r="1920" spans="24:24">
      <c r="X1920" s="189"/>
    </row>
    <row r="1921" spans="24:24">
      <c r="X1921" s="189"/>
    </row>
    <row r="1922" spans="24:24">
      <c r="X1922" s="189"/>
    </row>
    <row r="1923" spans="24:24">
      <c r="X1923" s="189"/>
    </row>
    <row r="1924" spans="24:24">
      <c r="X1924" s="189"/>
    </row>
    <row r="1925" spans="24:24">
      <c r="X1925" s="189"/>
    </row>
    <row r="1926" spans="24:24">
      <c r="X1926" s="189"/>
    </row>
    <row r="1927" spans="24:24">
      <c r="X1927" s="189"/>
    </row>
    <row r="1928" spans="24:24">
      <c r="X1928" s="189"/>
    </row>
    <row r="1929" spans="24:24">
      <c r="X1929" s="189"/>
    </row>
    <row r="1930" spans="24:24">
      <c r="X1930" s="189"/>
    </row>
    <row r="1931" spans="24:24">
      <c r="X1931" s="189"/>
    </row>
    <row r="1932" spans="24:24">
      <c r="X1932" s="189"/>
    </row>
    <row r="1933" spans="24:24">
      <c r="X1933" s="189"/>
    </row>
    <row r="1934" spans="24:24">
      <c r="X1934" s="189"/>
    </row>
    <row r="1935" spans="24:24">
      <c r="X1935" s="189"/>
    </row>
    <row r="1936" spans="24:24">
      <c r="X1936" s="189"/>
    </row>
    <row r="1937" spans="24:24">
      <c r="X1937" s="189"/>
    </row>
    <row r="1938" spans="24:24">
      <c r="X1938" s="189"/>
    </row>
    <row r="1939" spans="24:24">
      <c r="X1939" s="189"/>
    </row>
    <row r="1940" spans="24:24">
      <c r="X1940" s="189"/>
    </row>
    <row r="1941" spans="24:24">
      <c r="X1941" s="189"/>
    </row>
    <row r="1942" spans="24:24">
      <c r="X1942" s="189"/>
    </row>
    <row r="1943" spans="24:24">
      <c r="X1943" s="189"/>
    </row>
    <row r="1944" spans="24:24">
      <c r="X1944" s="189"/>
    </row>
    <row r="1945" spans="24:24">
      <c r="X1945" s="189"/>
    </row>
    <row r="1946" spans="24:24">
      <c r="X1946" s="189"/>
    </row>
    <row r="1947" spans="24:24">
      <c r="X1947" s="189"/>
    </row>
    <row r="1948" spans="24:24">
      <c r="X1948" s="189"/>
    </row>
    <row r="1949" spans="24:24">
      <c r="X1949" s="189"/>
    </row>
    <row r="1950" spans="24:24">
      <c r="X1950" s="189"/>
    </row>
    <row r="1951" spans="24:24">
      <c r="X1951" s="189"/>
    </row>
    <row r="1952" spans="24:24">
      <c r="X1952" s="189"/>
    </row>
    <row r="1953" spans="24:24">
      <c r="X1953" s="189"/>
    </row>
    <row r="1954" spans="24:24">
      <c r="X1954" s="189"/>
    </row>
    <row r="1955" spans="24:24">
      <c r="X1955" s="189"/>
    </row>
    <row r="1956" spans="24:24">
      <c r="X1956" s="189"/>
    </row>
    <row r="1957" spans="24:24">
      <c r="X1957" s="189"/>
    </row>
    <row r="1958" spans="24:24">
      <c r="X1958" s="189"/>
    </row>
    <row r="1959" spans="24:24">
      <c r="X1959" s="189"/>
    </row>
    <row r="1960" spans="24:24">
      <c r="X1960" s="189"/>
    </row>
    <row r="1961" spans="24:24">
      <c r="X1961" s="189"/>
    </row>
    <row r="1962" spans="24:24">
      <c r="X1962" s="189"/>
    </row>
    <row r="1963" spans="24:24">
      <c r="X1963" s="189"/>
    </row>
    <row r="1964" spans="24:24">
      <c r="X1964" s="189"/>
    </row>
    <row r="1965" spans="24:24">
      <c r="X1965" s="189"/>
    </row>
    <row r="1966" spans="24:24">
      <c r="X1966" s="189"/>
    </row>
    <row r="1967" spans="24:24">
      <c r="X1967" s="189"/>
    </row>
    <row r="1968" spans="24:24">
      <c r="X1968" s="189"/>
    </row>
    <row r="1969" spans="24:24">
      <c r="X1969" s="189"/>
    </row>
    <row r="1970" spans="24:24">
      <c r="X1970" s="189"/>
    </row>
    <row r="1971" spans="24:24">
      <c r="X1971" s="189"/>
    </row>
    <row r="1972" spans="24:24">
      <c r="X1972" s="189"/>
    </row>
    <row r="1973" spans="24:24">
      <c r="X1973" s="189"/>
    </row>
    <row r="1974" spans="24:24">
      <c r="X1974" s="189"/>
    </row>
    <row r="1975" spans="24:24">
      <c r="X1975" s="189"/>
    </row>
    <row r="1976" spans="24:24">
      <c r="X1976" s="189"/>
    </row>
    <row r="1977" spans="24:24">
      <c r="X1977" s="189"/>
    </row>
    <row r="1978" spans="24:24">
      <c r="X1978" s="189"/>
    </row>
    <row r="1979" spans="24:24">
      <c r="X1979" s="189"/>
    </row>
    <row r="1980" spans="24:24">
      <c r="X1980" s="189"/>
    </row>
    <row r="1981" spans="24:24">
      <c r="X1981" s="189"/>
    </row>
    <row r="1982" spans="24:24">
      <c r="X1982" s="189"/>
    </row>
    <row r="1983" spans="24:24">
      <c r="X1983" s="189"/>
    </row>
    <row r="1984" spans="24:24">
      <c r="X1984" s="189"/>
    </row>
    <row r="1985" spans="24:24">
      <c r="X1985" s="189"/>
    </row>
    <row r="1986" spans="24:24">
      <c r="X1986" s="189"/>
    </row>
    <row r="1987" spans="24:24">
      <c r="X1987" s="189"/>
    </row>
    <row r="1988" spans="24:24">
      <c r="X1988" s="189"/>
    </row>
    <row r="1989" spans="24:24">
      <c r="X1989" s="189"/>
    </row>
    <row r="1990" spans="24:24">
      <c r="X1990" s="189"/>
    </row>
    <row r="1991" spans="24:24">
      <c r="X1991" s="189"/>
    </row>
    <row r="1992" spans="24:24">
      <c r="X1992" s="189"/>
    </row>
    <row r="1993" spans="24:24">
      <c r="X1993" s="189"/>
    </row>
    <row r="1994" spans="24:24">
      <c r="X1994" s="189"/>
    </row>
    <row r="1995" spans="24:24">
      <c r="X1995" s="189"/>
    </row>
    <row r="1996" spans="24:24">
      <c r="X1996" s="189"/>
    </row>
    <row r="1997" spans="24:24">
      <c r="X1997" s="189"/>
    </row>
    <row r="1998" spans="24:24">
      <c r="X1998" s="189"/>
    </row>
    <row r="1999" spans="24:24">
      <c r="X1999" s="189"/>
    </row>
    <row r="2000" spans="24:24">
      <c r="X2000" s="189"/>
    </row>
    <row r="2001" spans="24:24">
      <c r="X2001" s="189"/>
    </row>
    <row r="2002" spans="24:24">
      <c r="X2002" s="189"/>
    </row>
    <row r="2003" spans="24:24">
      <c r="X2003" s="189"/>
    </row>
    <row r="2004" spans="24:24">
      <c r="X2004" s="189"/>
    </row>
    <row r="2005" spans="24:24">
      <c r="X2005" s="189"/>
    </row>
    <row r="2006" spans="24:24">
      <c r="X2006" s="189"/>
    </row>
    <row r="2007" spans="24:24">
      <c r="X2007" s="189"/>
    </row>
    <row r="2008" spans="24:24">
      <c r="X2008" s="189"/>
    </row>
    <row r="2009" spans="24:24">
      <c r="X2009" s="189"/>
    </row>
    <row r="2010" spans="24:24">
      <c r="X2010" s="189"/>
    </row>
    <row r="2011" spans="24:24">
      <c r="X2011" s="189"/>
    </row>
    <row r="2012" spans="24:24">
      <c r="X2012" s="189"/>
    </row>
    <row r="2013" spans="24:24">
      <c r="X2013" s="189"/>
    </row>
    <row r="2014" spans="24:24">
      <c r="X2014" s="189"/>
    </row>
    <row r="2015" spans="24:24">
      <c r="X2015" s="189"/>
    </row>
    <row r="2016" spans="24:24">
      <c r="X2016" s="189"/>
    </row>
    <row r="2017" spans="24:24">
      <c r="X2017" s="189"/>
    </row>
    <row r="2018" spans="24:24">
      <c r="X2018" s="189"/>
    </row>
    <row r="2019" spans="24:24">
      <c r="X2019" s="189"/>
    </row>
    <row r="2020" spans="24:24">
      <c r="X2020" s="189"/>
    </row>
    <row r="2021" spans="24:24">
      <c r="X2021" s="189"/>
    </row>
    <row r="2022" spans="24:24">
      <c r="X2022" s="189"/>
    </row>
    <row r="2023" spans="24:24">
      <c r="X2023" s="189"/>
    </row>
    <row r="2024" spans="24:24">
      <c r="X2024" s="189"/>
    </row>
    <row r="2025" spans="24:24">
      <c r="X2025" s="189"/>
    </row>
    <row r="2026" spans="24:24">
      <c r="X2026" s="189"/>
    </row>
    <row r="2027" spans="24:24">
      <c r="X2027" s="189"/>
    </row>
    <row r="2028" spans="24:24">
      <c r="X2028" s="189"/>
    </row>
    <row r="2029" spans="24:24">
      <c r="X2029" s="189"/>
    </row>
    <row r="2030" spans="24:24">
      <c r="X2030" s="189"/>
    </row>
    <row r="2031" spans="24:24">
      <c r="X2031" s="189"/>
    </row>
    <row r="2032" spans="24:24">
      <c r="X2032" s="189"/>
    </row>
    <row r="2033" spans="24:24">
      <c r="X2033" s="189"/>
    </row>
    <row r="2034" spans="24:24">
      <c r="X2034" s="189"/>
    </row>
    <row r="2035" spans="24:24">
      <c r="X2035" s="189"/>
    </row>
    <row r="2036" spans="24:24">
      <c r="X2036" s="189"/>
    </row>
    <row r="2037" spans="24:24">
      <c r="X2037" s="189"/>
    </row>
    <row r="2038" spans="24:24">
      <c r="X2038" s="189"/>
    </row>
    <row r="2039" spans="24:24">
      <c r="X2039" s="189"/>
    </row>
    <row r="2040" spans="24:24">
      <c r="X2040" s="189"/>
    </row>
    <row r="2041" spans="24:24">
      <c r="X2041" s="189"/>
    </row>
    <row r="2042" spans="24:24">
      <c r="X2042" s="189"/>
    </row>
    <row r="2043" spans="24:24">
      <c r="X2043" s="189"/>
    </row>
    <row r="2044" spans="24:24">
      <c r="X2044" s="189"/>
    </row>
    <row r="2045" spans="24:24">
      <c r="X2045" s="189"/>
    </row>
    <row r="2046" spans="24:24">
      <c r="X2046" s="189"/>
    </row>
    <row r="2047" spans="24:24">
      <c r="X2047" s="189"/>
    </row>
    <row r="2048" spans="24:24">
      <c r="X2048" s="189"/>
    </row>
    <row r="2049" spans="24:24">
      <c r="X2049" s="189"/>
    </row>
    <row r="2050" spans="24:24">
      <c r="X2050" s="189"/>
    </row>
    <row r="2051" spans="24:24">
      <c r="X2051" s="189"/>
    </row>
    <row r="2052" spans="24:24">
      <c r="X2052" s="189"/>
    </row>
    <row r="2053" spans="24:24">
      <c r="X2053" s="189"/>
    </row>
    <row r="2054" spans="24:24">
      <c r="X2054" s="189"/>
    </row>
    <row r="2055" spans="24:24">
      <c r="X2055" s="189"/>
    </row>
    <row r="2056" spans="24:24">
      <c r="X2056" s="189"/>
    </row>
    <row r="2057" spans="24:24">
      <c r="X2057" s="189"/>
    </row>
    <row r="2058" spans="24:24">
      <c r="X2058" s="189"/>
    </row>
    <row r="2059" spans="24:24">
      <c r="X2059" s="189"/>
    </row>
    <row r="2060" spans="24:24">
      <c r="X2060" s="189"/>
    </row>
    <row r="2061" spans="24:24">
      <c r="X2061" s="189"/>
    </row>
    <row r="2062" spans="24:24">
      <c r="X2062" s="189"/>
    </row>
    <row r="2063" spans="24:24">
      <c r="X2063" s="189"/>
    </row>
    <row r="2064" spans="24:24">
      <c r="X2064" s="189"/>
    </row>
    <row r="2065" spans="24:24">
      <c r="X2065" s="189"/>
    </row>
    <row r="2066" spans="24:24">
      <c r="X2066" s="189"/>
    </row>
    <row r="2067" spans="24:24">
      <c r="X2067" s="189"/>
    </row>
    <row r="2068" spans="24:24">
      <c r="X2068" s="189"/>
    </row>
    <row r="2069" spans="24:24">
      <c r="X2069" s="189"/>
    </row>
    <row r="2070" spans="24:24">
      <c r="X2070" s="189"/>
    </row>
    <row r="2071" spans="24:24">
      <c r="X2071" s="189"/>
    </row>
    <row r="2072" spans="24:24">
      <c r="X2072" s="189"/>
    </row>
    <row r="2073" spans="24:24">
      <c r="X2073" s="189"/>
    </row>
    <row r="2074" spans="24:24">
      <c r="X2074" s="189"/>
    </row>
    <row r="2075" spans="24:24">
      <c r="X2075" s="189"/>
    </row>
    <row r="2076" spans="24:24">
      <c r="X2076" s="189"/>
    </row>
    <row r="2077" spans="24:24">
      <c r="X2077" s="189"/>
    </row>
    <row r="2078" spans="24:24">
      <c r="X2078" s="189"/>
    </row>
    <row r="2079" spans="24:24">
      <c r="X2079" s="189"/>
    </row>
    <row r="2080" spans="24:24">
      <c r="X2080" s="189"/>
    </row>
    <row r="2081" spans="24:24">
      <c r="X2081" s="189"/>
    </row>
    <row r="2082" spans="24:24">
      <c r="X2082" s="189"/>
    </row>
    <row r="2083" spans="24:24">
      <c r="X2083" s="189"/>
    </row>
    <row r="2084" spans="24:24">
      <c r="X2084" s="189"/>
    </row>
    <row r="2085" spans="24:24">
      <c r="X2085" s="189"/>
    </row>
    <row r="2086" spans="24:24">
      <c r="X2086" s="189"/>
    </row>
    <row r="2087" spans="24:24">
      <c r="X2087" s="189"/>
    </row>
    <row r="2088" spans="24:24">
      <c r="X2088" s="189"/>
    </row>
    <row r="2089" spans="24:24">
      <c r="X2089" s="189"/>
    </row>
    <row r="2090" spans="24:24">
      <c r="X2090" s="189"/>
    </row>
    <row r="2091" spans="24:24">
      <c r="X2091" s="189"/>
    </row>
    <row r="2092" spans="24:24">
      <c r="X2092" s="189"/>
    </row>
    <row r="2093" spans="24:24">
      <c r="X2093" s="189"/>
    </row>
    <row r="2094" spans="24:24">
      <c r="X2094" s="189"/>
    </row>
    <row r="2095" spans="24:24">
      <c r="X2095" s="189"/>
    </row>
    <row r="2096" spans="24:24">
      <c r="X2096" s="189"/>
    </row>
    <row r="2097" spans="24:24">
      <c r="X2097" s="189"/>
    </row>
    <row r="2098" spans="24:24">
      <c r="X2098" s="189"/>
    </row>
    <row r="2099" spans="24:24">
      <c r="X2099" s="189"/>
    </row>
    <row r="2100" spans="24:24">
      <c r="X2100" s="189"/>
    </row>
    <row r="2101" spans="24:24">
      <c r="X2101" s="189"/>
    </row>
    <row r="2102" spans="24:24">
      <c r="X2102" s="189"/>
    </row>
    <row r="2103" spans="24:24">
      <c r="X2103" s="189"/>
    </row>
    <row r="2104" spans="24:24">
      <c r="X2104" s="189"/>
    </row>
    <row r="2105" spans="24:24">
      <c r="X2105" s="189"/>
    </row>
    <row r="2106" spans="24:24">
      <c r="X2106" s="189"/>
    </row>
    <row r="2107" spans="24:24">
      <c r="X2107" s="189"/>
    </row>
    <row r="2108" spans="24:24">
      <c r="X2108" s="189"/>
    </row>
    <row r="2109" spans="24:24">
      <c r="X2109" s="189"/>
    </row>
    <row r="2110" spans="24:24">
      <c r="X2110" s="189"/>
    </row>
    <row r="2111" spans="24:24">
      <c r="X2111" s="189"/>
    </row>
    <row r="2112" spans="24:24">
      <c r="X2112" s="189"/>
    </row>
    <row r="2113" spans="24:24">
      <c r="X2113" s="189"/>
    </row>
    <row r="2114" spans="24:24">
      <c r="X2114" s="189"/>
    </row>
    <row r="2115" spans="24:24">
      <c r="X2115" s="189"/>
    </row>
    <row r="2116" spans="24:24">
      <c r="X2116" s="189"/>
    </row>
    <row r="2117" spans="24:24">
      <c r="X2117" s="189"/>
    </row>
    <row r="2118" spans="24:24">
      <c r="X2118" s="189"/>
    </row>
    <row r="2119" spans="24:24">
      <c r="X2119" s="189"/>
    </row>
    <row r="2120" spans="24:24">
      <c r="X2120" s="189"/>
    </row>
    <row r="2121" spans="24:24">
      <c r="X2121" s="189"/>
    </row>
    <row r="2122" spans="24:24">
      <c r="X2122" s="189"/>
    </row>
    <row r="2123" spans="24:24">
      <c r="X2123" s="189"/>
    </row>
    <row r="2124" spans="24:24">
      <c r="X2124" s="189"/>
    </row>
    <row r="2125" spans="24:24">
      <c r="X2125" s="189"/>
    </row>
    <row r="2126" spans="24:24">
      <c r="X2126" s="189"/>
    </row>
    <row r="2127" spans="24:24">
      <c r="X2127" s="189"/>
    </row>
    <row r="2128" spans="24:24">
      <c r="X2128" s="189"/>
    </row>
    <row r="2129" spans="24:24">
      <c r="X2129" s="189"/>
    </row>
    <row r="2130" spans="24:24">
      <c r="X2130" s="189"/>
    </row>
    <row r="2131" spans="24:24">
      <c r="X2131" s="189"/>
    </row>
    <row r="2132" spans="24:24">
      <c r="X2132" s="189"/>
    </row>
    <row r="2133" spans="24:24">
      <c r="X2133" s="189"/>
    </row>
    <row r="2134" spans="24:24">
      <c r="X2134" s="189"/>
    </row>
    <row r="2135" spans="24:24">
      <c r="X2135" s="189"/>
    </row>
    <row r="2136" spans="24:24">
      <c r="X2136" s="189"/>
    </row>
    <row r="2137" spans="24:24">
      <c r="X2137" s="189"/>
    </row>
    <row r="2138" spans="24:24">
      <c r="X2138" s="189"/>
    </row>
    <row r="2139" spans="24:24">
      <c r="X2139" s="189"/>
    </row>
    <row r="2140" spans="24:24">
      <c r="X2140" s="189"/>
    </row>
    <row r="2141" spans="24:24">
      <c r="X2141" s="189"/>
    </row>
    <row r="2142" spans="24:24">
      <c r="X2142" s="189"/>
    </row>
    <row r="2143" spans="24:24">
      <c r="X2143" s="189"/>
    </row>
    <row r="2144" spans="24:24">
      <c r="X2144" s="189"/>
    </row>
    <row r="2145" spans="24:24">
      <c r="X2145" s="189"/>
    </row>
    <row r="2146" spans="24:24">
      <c r="X2146" s="189"/>
    </row>
    <row r="2147" spans="24:24">
      <c r="X2147" s="189"/>
    </row>
    <row r="2148" spans="24:24">
      <c r="X2148" s="189"/>
    </row>
    <row r="2149" spans="24:24">
      <c r="X2149" s="189"/>
    </row>
    <row r="2150" spans="24:24">
      <c r="X2150" s="189"/>
    </row>
    <row r="2151" spans="24:24">
      <c r="X2151" s="189"/>
    </row>
    <row r="2152" spans="24:24">
      <c r="X2152" s="189"/>
    </row>
    <row r="2153" spans="24:24">
      <c r="X2153" s="189"/>
    </row>
    <row r="2154" spans="24:24">
      <c r="X2154" s="189"/>
    </row>
    <row r="2155" spans="24:24">
      <c r="X2155" s="189"/>
    </row>
    <row r="2156" spans="24:24">
      <c r="X2156" s="189"/>
    </row>
    <row r="2157" spans="24:24">
      <c r="X2157" s="189"/>
    </row>
    <row r="2158" spans="24:24">
      <c r="X2158" s="189"/>
    </row>
    <row r="2159" spans="24:24">
      <c r="X2159" s="189"/>
    </row>
    <row r="2160" spans="24:24">
      <c r="X2160" s="189"/>
    </row>
    <row r="2161" spans="24:24">
      <c r="X2161" s="189"/>
    </row>
    <row r="2162" spans="24:24">
      <c r="X2162" s="189"/>
    </row>
    <row r="2163" spans="24:24">
      <c r="X2163" s="189"/>
    </row>
    <row r="2164" spans="24:24">
      <c r="X2164" s="189"/>
    </row>
    <row r="2165" spans="24:24">
      <c r="X2165" s="189"/>
    </row>
    <row r="2166" spans="24:24">
      <c r="X2166" s="189"/>
    </row>
    <row r="2167" spans="24:24">
      <c r="X2167" s="189"/>
    </row>
    <row r="2168" spans="24:24">
      <c r="X2168" s="189"/>
    </row>
    <row r="2169" spans="24:24">
      <c r="X2169" s="189"/>
    </row>
    <row r="2170" spans="24:24">
      <c r="X2170" s="189"/>
    </row>
    <row r="2171" spans="24:24">
      <c r="X2171" s="189"/>
    </row>
    <row r="2172" spans="24:24">
      <c r="X2172" s="189"/>
    </row>
    <row r="2173" spans="24:24">
      <c r="X2173" s="189"/>
    </row>
    <row r="2174" spans="24:24">
      <c r="X2174" s="189"/>
    </row>
    <row r="2175" spans="24:24">
      <c r="X2175" s="189"/>
    </row>
    <row r="2176" spans="24:24">
      <c r="X2176" s="189"/>
    </row>
    <row r="2177" spans="24:24">
      <c r="X2177" s="189"/>
    </row>
    <row r="2178" spans="24:24">
      <c r="X2178" s="189"/>
    </row>
    <row r="2179" spans="24:24">
      <c r="X2179" s="189"/>
    </row>
    <row r="2180" spans="24:24">
      <c r="X2180" s="189"/>
    </row>
    <row r="2181" spans="24:24">
      <c r="X2181" s="189"/>
    </row>
    <row r="2182" spans="24:24">
      <c r="X2182" s="189"/>
    </row>
    <row r="2183" spans="24:24">
      <c r="X2183" s="189"/>
    </row>
    <row r="2184" spans="24:24">
      <c r="X2184" s="189"/>
    </row>
    <row r="2185" spans="24:24">
      <c r="X2185" s="189"/>
    </row>
    <row r="2186" spans="24:24">
      <c r="X2186" s="189"/>
    </row>
    <row r="2187" spans="24:24">
      <c r="X2187" s="189"/>
    </row>
    <row r="2188" spans="24:24">
      <c r="X2188" s="189"/>
    </row>
    <row r="2189" spans="24:24">
      <c r="X2189" s="189"/>
    </row>
    <row r="2190" spans="24:24">
      <c r="X2190" s="189"/>
    </row>
    <row r="2191" spans="24:24">
      <c r="X2191" s="189"/>
    </row>
    <row r="2192" spans="24:24">
      <c r="X2192" s="189"/>
    </row>
    <row r="2193" spans="24:24">
      <c r="X2193" s="189"/>
    </row>
    <row r="2194" spans="24:24">
      <c r="X2194" s="189"/>
    </row>
    <row r="2195" spans="24:24">
      <c r="X2195" s="189"/>
    </row>
    <row r="2196" spans="24:24">
      <c r="X2196" s="189"/>
    </row>
    <row r="2197" spans="24:24">
      <c r="X2197" s="189"/>
    </row>
    <row r="2198" spans="24:24">
      <c r="X2198" s="189"/>
    </row>
    <row r="2199" spans="24:24">
      <c r="X2199" s="189"/>
    </row>
    <row r="2200" spans="24:24">
      <c r="X2200" s="189"/>
    </row>
    <row r="2201" spans="24:24">
      <c r="X2201" s="189"/>
    </row>
    <row r="2202" spans="24:24">
      <c r="X2202" s="189"/>
    </row>
    <row r="2203" spans="24:24">
      <c r="X2203" s="189"/>
    </row>
    <row r="2204" spans="24:24">
      <c r="X2204" s="189"/>
    </row>
    <row r="2205" spans="24:24">
      <c r="X2205" s="189"/>
    </row>
    <row r="2206" spans="24:24">
      <c r="X2206" s="189"/>
    </row>
    <row r="2207" spans="24:24">
      <c r="X2207" s="189"/>
    </row>
    <row r="2208" spans="24:24">
      <c r="X2208" s="189"/>
    </row>
    <row r="2209" spans="24:24">
      <c r="X2209" s="189"/>
    </row>
    <row r="2210" spans="24:24">
      <c r="X2210" s="189"/>
    </row>
    <row r="2211" spans="24:24">
      <c r="X2211" s="189"/>
    </row>
    <row r="2212" spans="24:24">
      <c r="X2212" s="189"/>
    </row>
    <row r="2213" spans="24:24">
      <c r="X2213" s="189"/>
    </row>
    <row r="2214" spans="24:24">
      <c r="X2214" s="189"/>
    </row>
    <row r="2215" spans="24:24">
      <c r="X2215" s="189"/>
    </row>
    <row r="2216" spans="24:24">
      <c r="X2216" s="189"/>
    </row>
    <row r="2217" spans="24:24">
      <c r="X2217" s="189"/>
    </row>
    <row r="2218" spans="24:24">
      <c r="X2218" s="189"/>
    </row>
    <row r="2219" spans="24:24">
      <c r="X2219" s="189"/>
    </row>
    <row r="2220" spans="24:24">
      <c r="X2220" s="189"/>
    </row>
    <row r="2221" spans="24:24">
      <c r="X2221" s="189"/>
    </row>
    <row r="2222" spans="24:24">
      <c r="X2222" s="189"/>
    </row>
    <row r="2223" spans="24:24">
      <c r="X2223" s="189"/>
    </row>
    <row r="2224" spans="24:24">
      <c r="X2224" s="189"/>
    </row>
    <row r="2225" spans="24:24">
      <c r="X2225" s="189"/>
    </row>
    <row r="2226" spans="24:24">
      <c r="X2226" s="189"/>
    </row>
    <row r="2227" spans="24:24">
      <c r="X2227" s="189"/>
    </row>
    <row r="2228" spans="24:24">
      <c r="X2228" s="189"/>
    </row>
    <row r="2229" spans="24:24">
      <c r="X2229" s="189"/>
    </row>
    <row r="2230" spans="24:24">
      <c r="X2230" s="189"/>
    </row>
    <row r="2231" spans="24:24">
      <c r="X2231" s="189"/>
    </row>
    <row r="2232" spans="24:24">
      <c r="X2232" s="189"/>
    </row>
    <row r="2233" spans="24:24">
      <c r="X2233" s="189"/>
    </row>
    <row r="2234" spans="24:24">
      <c r="X2234" s="189"/>
    </row>
    <row r="2235" spans="24:24">
      <c r="X2235" s="189"/>
    </row>
    <row r="2236" spans="24:24">
      <c r="X2236" s="189"/>
    </row>
    <row r="2237" spans="24:24">
      <c r="X2237" s="189"/>
    </row>
    <row r="2238" spans="24:24">
      <c r="X2238" s="189"/>
    </row>
    <row r="2239" spans="24:24">
      <c r="X2239" s="189"/>
    </row>
    <row r="2240" spans="24:24">
      <c r="X2240" s="189"/>
    </row>
    <row r="2241" spans="24:24">
      <c r="X2241" s="189"/>
    </row>
    <row r="2242" spans="24:24">
      <c r="X2242" s="189"/>
    </row>
    <row r="2243" spans="24:24">
      <c r="X2243" s="189"/>
    </row>
    <row r="2244" spans="24:24">
      <c r="X2244" s="189"/>
    </row>
    <row r="2245" spans="24:24">
      <c r="X2245" s="189"/>
    </row>
    <row r="2246" spans="24:24">
      <c r="X2246" s="189"/>
    </row>
    <row r="2247" spans="24:24">
      <c r="X2247" s="189"/>
    </row>
    <row r="2248" spans="24:24">
      <c r="X2248" s="189"/>
    </row>
    <row r="2249" spans="24:24">
      <c r="X2249" s="189"/>
    </row>
    <row r="2250" spans="24:24">
      <c r="X2250" s="189"/>
    </row>
    <row r="2251" spans="24:24">
      <c r="X2251" s="189"/>
    </row>
    <row r="2252" spans="24:24">
      <c r="X2252" s="189"/>
    </row>
    <row r="2253" spans="24:24">
      <c r="X2253" s="189"/>
    </row>
    <row r="2254" spans="24:24">
      <c r="X2254" s="189"/>
    </row>
    <row r="2255" spans="24:24">
      <c r="X2255" s="189"/>
    </row>
    <row r="2256" spans="24:24">
      <c r="X2256" s="189"/>
    </row>
    <row r="2257" spans="24:24">
      <c r="X2257" s="189"/>
    </row>
    <row r="2258" spans="24:24">
      <c r="X2258" s="189"/>
    </row>
    <row r="2259" spans="24:24">
      <c r="X2259" s="189"/>
    </row>
    <row r="2260" spans="24:24">
      <c r="X2260" s="189"/>
    </row>
    <row r="2261" spans="24:24">
      <c r="X2261" s="189"/>
    </row>
    <row r="2262" spans="24:24">
      <c r="X2262" s="189"/>
    </row>
    <row r="2263" spans="24:24">
      <c r="X2263" s="189"/>
    </row>
    <row r="2264" spans="24:24">
      <c r="X2264" s="189"/>
    </row>
    <row r="2265" spans="24:24">
      <c r="X2265" s="189"/>
    </row>
    <row r="2266" spans="24:24">
      <c r="X2266" s="189"/>
    </row>
    <row r="2267" spans="24:24">
      <c r="X2267" s="189"/>
    </row>
    <row r="2268" spans="24:24">
      <c r="X2268" s="189"/>
    </row>
    <row r="2269" spans="24:24">
      <c r="X2269" s="189"/>
    </row>
    <row r="2270" spans="24:24">
      <c r="X2270" s="189"/>
    </row>
    <row r="2271" spans="24:24">
      <c r="X2271" s="189"/>
    </row>
    <row r="2272" spans="24:24">
      <c r="X2272" s="189"/>
    </row>
    <row r="2273" spans="24:24">
      <c r="X2273" s="189"/>
    </row>
    <row r="2274" spans="24:24">
      <c r="X2274" s="189"/>
    </row>
    <row r="2275" spans="24:24">
      <c r="X2275" s="189"/>
    </row>
    <row r="2276" spans="24:24">
      <c r="X2276" s="189"/>
    </row>
    <row r="2277" spans="24:24">
      <c r="X2277" s="189"/>
    </row>
    <row r="2278" spans="24:24">
      <c r="X2278" s="189"/>
    </row>
    <row r="2279" spans="24:24">
      <c r="X2279" s="189"/>
    </row>
    <row r="2280" spans="24:24">
      <c r="X2280" s="189"/>
    </row>
    <row r="2281" spans="24:24">
      <c r="X2281" s="189"/>
    </row>
    <row r="2282" spans="24:24">
      <c r="X2282" s="189"/>
    </row>
    <row r="2283" spans="24:24">
      <c r="X2283" s="189"/>
    </row>
    <row r="2284" spans="24:24">
      <c r="X2284" s="189"/>
    </row>
    <row r="2285" spans="24:24">
      <c r="X2285" s="189"/>
    </row>
    <row r="2286" spans="24:24">
      <c r="X2286" s="189"/>
    </row>
    <row r="2287" spans="24:24">
      <c r="X2287" s="189"/>
    </row>
    <row r="2288" spans="24:24">
      <c r="X2288" s="189"/>
    </row>
    <row r="2289" spans="24:24">
      <c r="X2289" s="189"/>
    </row>
    <row r="2290" spans="24:24">
      <c r="X2290" s="189"/>
    </row>
    <row r="2291" spans="24:24">
      <c r="X2291" s="189"/>
    </row>
    <row r="2292" spans="24:24">
      <c r="X2292" s="189"/>
    </row>
    <row r="2293" spans="24:24">
      <c r="X2293" s="189"/>
    </row>
    <row r="2294" spans="24:24">
      <c r="X2294" s="189"/>
    </row>
    <row r="2295" spans="24:24">
      <c r="X2295" s="189"/>
    </row>
    <row r="2296" spans="24:24">
      <c r="X2296" s="189"/>
    </row>
    <row r="2297" spans="24:24">
      <c r="X2297" s="189"/>
    </row>
    <row r="2298" spans="24:24">
      <c r="X2298" s="189"/>
    </row>
    <row r="2299" spans="24:24">
      <c r="X2299" s="189"/>
    </row>
    <row r="2300" spans="24:24">
      <c r="X2300" s="189"/>
    </row>
    <row r="2301" spans="24:24">
      <c r="X2301" s="189"/>
    </row>
    <row r="2302" spans="24:24">
      <c r="X2302" s="189"/>
    </row>
    <row r="2303" spans="24:24">
      <c r="X2303" s="189"/>
    </row>
    <row r="2304" spans="24:24">
      <c r="X2304" s="189"/>
    </row>
    <row r="2305" spans="24:24">
      <c r="X2305" s="189"/>
    </row>
    <row r="2306" spans="24:24">
      <c r="X2306" s="189"/>
    </row>
    <row r="2307" spans="24:24">
      <c r="X2307" s="189"/>
    </row>
    <row r="2308" spans="24:24">
      <c r="X2308" s="189"/>
    </row>
    <row r="2309" spans="24:24">
      <c r="X2309" s="189"/>
    </row>
    <row r="2310" spans="24:24">
      <c r="X2310" s="189"/>
    </row>
    <row r="2311" spans="24:24">
      <c r="X2311" s="189"/>
    </row>
    <row r="2312" spans="24:24">
      <c r="X2312" s="189"/>
    </row>
    <row r="2313" spans="24:24">
      <c r="X2313" s="189"/>
    </row>
    <row r="2314" spans="24:24">
      <c r="X2314" s="189"/>
    </row>
    <row r="2315" spans="24:24">
      <c r="X2315" s="189"/>
    </row>
    <row r="2316" spans="24:24">
      <c r="X2316" s="189"/>
    </row>
    <row r="2317" spans="24:24">
      <c r="X2317" s="189"/>
    </row>
    <row r="2318" spans="24:24">
      <c r="X2318" s="189"/>
    </row>
    <row r="2319" spans="24:24">
      <c r="X2319" s="189"/>
    </row>
    <row r="2320" spans="24:24">
      <c r="X2320" s="189"/>
    </row>
    <row r="2321" spans="24:24">
      <c r="X2321" s="189"/>
    </row>
    <row r="2322" spans="24:24">
      <c r="X2322" s="189"/>
    </row>
    <row r="2323" spans="24:24">
      <c r="X2323" s="189"/>
    </row>
    <row r="2324" spans="24:24">
      <c r="X2324" s="189"/>
    </row>
    <row r="2325" spans="24:24">
      <c r="X2325" s="189"/>
    </row>
    <row r="2326" spans="24:24">
      <c r="X2326" s="189"/>
    </row>
    <row r="2327" spans="24:24">
      <c r="X2327" s="189"/>
    </row>
    <row r="2328" spans="24:24">
      <c r="X2328" s="189"/>
    </row>
    <row r="2329" spans="24:24">
      <c r="X2329" s="189"/>
    </row>
    <row r="2330" spans="24:24">
      <c r="X2330" s="189"/>
    </row>
    <row r="2331" spans="24:24">
      <c r="X2331" s="189"/>
    </row>
    <row r="2332" spans="24:24">
      <c r="X2332" s="189"/>
    </row>
    <row r="2333" spans="24:24">
      <c r="X2333" s="189"/>
    </row>
    <row r="2334" spans="24:24">
      <c r="X2334" s="189"/>
    </row>
    <row r="2335" spans="24:24">
      <c r="X2335" s="189"/>
    </row>
    <row r="2336" spans="24:24">
      <c r="X2336" s="189"/>
    </row>
    <row r="2337" spans="24:24">
      <c r="X2337" s="189"/>
    </row>
    <row r="2338" spans="24:24">
      <c r="X2338" s="189"/>
    </row>
    <row r="2339" spans="24:24">
      <c r="X2339" s="189"/>
    </row>
    <row r="2340" spans="24:24">
      <c r="X2340" s="189"/>
    </row>
    <row r="2341" spans="24:24">
      <c r="X2341" s="189"/>
    </row>
    <row r="2342" spans="24:24">
      <c r="X2342" s="189"/>
    </row>
    <row r="2343" spans="24:24">
      <c r="X2343" s="189"/>
    </row>
    <row r="2344" spans="24:24">
      <c r="X2344" s="189"/>
    </row>
    <row r="2345" spans="24:24">
      <c r="X2345" s="189"/>
    </row>
    <row r="2346" spans="24:24">
      <c r="X2346" s="189"/>
    </row>
    <row r="2347" spans="24:24">
      <c r="X2347" s="189"/>
    </row>
    <row r="2348" spans="24:24">
      <c r="X2348" s="189"/>
    </row>
    <row r="2349" spans="24:24">
      <c r="X2349" s="189"/>
    </row>
    <row r="2350" spans="24:24">
      <c r="X2350" s="189"/>
    </row>
    <row r="2351" spans="24:24">
      <c r="X2351" s="189"/>
    </row>
    <row r="2352" spans="24:24">
      <c r="X2352" s="189"/>
    </row>
    <row r="2353" spans="24:24">
      <c r="X2353" s="189"/>
    </row>
    <row r="2354" spans="24:24">
      <c r="X2354" s="189"/>
    </row>
    <row r="2355" spans="24:24">
      <c r="X2355" s="189"/>
    </row>
    <row r="2356" spans="24:24">
      <c r="X2356" s="189"/>
    </row>
    <row r="2357" spans="24:24">
      <c r="X2357" s="189"/>
    </row>
    <row r="2358" spans="24:24">
      <c r="X2358" s="189"/>
    </row>
    <row r="2359" spans="24:24">
      <c r="X2359" s="189"/>
    </row>
    <row r="2360" spans="24:24">
      <c r="X2360" s="189"/>
    </row>
    <row r="2361" spans="24:24">
      <c r="X2361" s="189"/>
    </row>
    <row r="2362" spans="24:24">
      <c r="X2362" s="189"/>
    </row>
    <row r="2363" spans="24:24">
      <c r="X2363" s="189"/>
    </row>
    <row r="2364" spans="24:24">
      <c r="X2364" s="189"/>
    </row>
    <row r="2365" spans="24:24">
      <c r="X2365" s="189"/>
    </row>
    <row r="2366" spans="24:24">
      <c r="X2366" s="189"/>
    </row>
    <row r="2367" spans="24:24">
      <c r="X2367" s="189"/>
    </row>
    <row r="2368" spans="24:24">
      <c r="X2368" s="189"/>
    </row>
    <row r="2369" spans="24:24">
      <c r="X2369" s="189"/>
    </row>
    <row r="2370" spans="24:24">
      <c r="X2370" s="189"/>
    </row>
    <row r="2371" spans="24:24">
      <c r="X2371" s="189"/>
    </row>
    <row r="2372" spans="24:24">
      <c r="X2372" s="189"/>
    </row>
    <row r="2373" spans="24:24">
      <c r="X2373" s="189"/>
    </row>
    <row r="2374" spans="24:24">
      <c r="X2374" s="189"/>
    </row>
    <row r="2375" spans="24:24">
      <c r="X2375" s="189"/>
    </row>
    <row r="2376" spans="24:24">
      <c r="X2376" s="189"/>
    </row>
    <row r="2377" spans="24:24">
      <c r="X2377" s="189"/>
    </row>
    <row r="2378" spans="24:24">
      <c r="X2378" s="189"/>
    </row>
    <row r="2379" spans="24:24">
      <c r="X2379" s="189"/>
    </row>
    <row r="2380" spans="24:24">
      <c r="X2380" s="189"/>
    </row>
    <row r="2381" spans="24:24">
      <c r="X2381" s="189"/>
    </row>
    <row r="2382" spans="24:24">
      <c r="X2382" s="189"/>
    </row>
    <row r="2383" spans="24:24">
      <c r="X2383" s="189"/>
    </row>
    <row r="2384" spans="24:24">
      <c r="X2384" s="189"/>
    </row>
    <row r="2385" spans="24:24">
      <c r="X2385" s="189"/>
    </row>
    <row r="2386" spans="24:24">
      <c r="X2386" s="189"/>
    </row>
    <row r="2387" spans="24:24">
      <c r="X2387" s="189"/>
    </row>
    <row r="2388" spans="24:24">
      <c r="X2388" s="189"/>
    </row>
    <row r="2389" spans="24:24">
      <c r="X2389" s="189"/>
    </row>
    <row r="2390" spans="24:24">
      <c r="X2390" s="189"/>
    </row>
    <row r="2391" spans="24:24">
      <c r="X2391" s="189"/>
    </row>
    <row r="2392" spans="24:24">
      <c r="X2392" s="189"/>
    </row>
    <row r="2393" spans="24:24">
      <c r="X2393" s="189"/>
    </row>
    <row r="2394" spans="24:24">
      <c r="X2394" s="189"/>
    </row>
    <row r="2395" spans="24:24">
      <c r="X2395" s="189"/>
    </row>
    <row r="2396" spans="24:24">
      <c r="X2396" s="189"/>
    </row>
    <row r="2397" spans="24:24">
      <c r="X2397" s="189"/>
    </row>
    <row r="2398" spans="24:24">
      <c r="X2398" s="189"/>
    </row>
    <row r="2399" spans="24:24">
      <c r="X2399" s="189"/>
    </row>
    <row r="2400" spans="24:24">
      <c r="X2400" s="189"/>
    </row>
    <row r="2401" spans="24:24">
      <c r="X2401" s="189"/>
    </row>
    <row r="2402" spans="24:24">
      <c r="X2402" s="189"/>
    </row>
  </sheetData>
  <autoFilter ref="A10:IS97"/>
  <mergeCells count="12">
    <mergeCell ref="N1:AN6"/>
    <mergeCell ref="D2:F2"/>
    <mergeCell ref="D3:F3"/>
    <mergeCell ref="D4:F4"/>
    <mergeCell ref="B5:C5"/>
    <mergeCell ref="N9:O9"/>
    <mergeCell ref="P9:AC9"/>
    <mergeCell ref="AD9:AF9"/>
    <mergeCell ref="AG9:AM9"/>
    <mergeCell ref="B7:AC8"/>
    <mergeCell ref="AD7:AF8"/>
    <mergeCell ref="AG7:AM8"/>
  </mergeCells>
  <dataValidations xWindow="817" yWindow="193" count="43">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type="list" allowBlank="1" showInputMessage="1" showErrorMessage="1" sqref="I35 H77:H79 I43:I45 H90:H92 H94:H96 H29:H72">
      <formula1>Sector</formula1>
    </dataValidation>
    <dataValidation type="list" allowBlank="1" showInputMessage="1" showErrorMessage="1" sqref="AD46:AE50 AE35:AF40 AE42:AF42 AE11:AF11 I36:I42 AE13:AF18 AE20:AF28 I11:I34 AE80:AF88 H80:H88 I90:I92 AE90:AF92 C90:C97 C11:C88 AE94:AF96 AE51:AF72 I94:I96 I46:I79">
      <formula1>INDIRECT(B11)</formula1>
    </dataValidation>
    <dataValidation type="whole" allowBlank="1" showInputMessage="1" showErrorMessage="1" sqref="AK95:AK96 AJ118:AJ122 G94 AK35:AK43 AJ41 AK80:AK82 AJ127:AJ130 AK54:AK58 AK69:AK72 AJ43:AJ50 AK93 AK84:AK89 AK60:AK67">
      <formula1>0</formula1>
      <formula2>100</formula2>
    </dataValidation>
    <dataValidation type="list" allowBlank="1" showInputMessage="1" showErrorMessage="1" sqref="AY97 AD80:AD82 AD51:AD72 AD84:AD88 AD77:AD78 AD42 AC46:AC50 AD34:AD40 AD90:AD92 AY94 AY29:AY89 AD94:AD96 AN83">
      <formula1>_Pilar_Eje</formula1>
    </dataValidation>
    <dataValidation type="date" operator="greaterThan" allowBlank="1" showInputMessage="1" showErrorMessage="1" sqref="N75:O76 O36:O40">
      <formula1>42736</formula1>
    </dataValidation>
    <dataValidation type="list" allowBlank="1" showInputMessage="1" showErrorMessage="1" sqref="B90:B97 B11:B88">
      <formula1>Dimensiones</formula1>
    </dataValidation>
    <dataValidation type="decimal" allowBlank="1" showInputMessage="1" showErrorMessage="1" sqref="AK73:AK76">
      <formula1>0</formula1>
      <formula2>100</formula2>
    </dataValidation>
    <dataValidation operator="greaterThan" allowBlank="1" showInputMessage="1" showErrorMessage="1" sqref="O73:O74"/>
    <dataValidation type="date" operator="greaterThan" allowBlank="1" showInputMessage="1" showErrorMessage="1" sqref="N36:N40">
      <formula1>42370</formula1>
    </dataValidation>
    <dataValidation allowBlank="1" showInputMessage="1" showErrorMessage="1" prompt="Por favor diligencie los recursos del proyecto. Si no hay un proyecto asociado, por favor incluya los recursos por funcionamiento (gestión)._x000a_" sqref="AI12 AJ13 AL15 AL13 AL11 AJ10:AJ11 AJ15"/>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Diligencia por favor el código o número del proyecto._x000a__x000a_" sqref="AG10"/>
    <dataValidation allowBlank="1" showInputMessage="1" showErrorMessage="1" prompt="Por favor diligencie el nombre del proyecto, si son actividades de gestión, dejar esta casilla libre y diligenciar en la sección de observaciones._x000a__x000a__x000a__x000a_" sqref="AH10"/>
    <dataValidation allowBlank="1" showInputMessage="1" showErrorMessage="1" prompt="Teniendo en cuenta la fórmula de cálculo de cada indicador, registre el resultado de cada uno para la vigencia" sqref="AB10 Z10 AB12:AB13 X10 Z12:Z13"/>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AC12:AC13"/>
    <dataValidation allowBlank="1" showInputMessage="1" showErrorMessage="1" prompt="Teniendo en cuenta la fórmula de cálculo de cada indicador, registre el resultado de cada uno para la vigencia." sqref="V10"/>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F10 F11:F13 G11:G90"/>
    <dataValidation allowBlank="1" showInputMessage="1" showErrorMessage="1" prompt="Elija de acuerdo a la categoría anterior_x000a_" sqref="C10"/>
    <dataValidation allowBlank="1" showInputMessage="1" showErrorMessage="1" prompt="Escriba la Meta que se tienen programada." sqref="R10:U10"/>
    <dataValidation allowBlank="1" showInputMessage="1" showErrorMessage="1" prompt="Teniendo en cuenta la fórmula de cálculo de cada indicador, registre el resultado de cada uno para la vigencia_x000a_" sqref="V12:V13"/>
    <dataValidation allowBlank="1" showInputMessage="1" showErrorMessage="1" prompt="Por diligencie las actividades que son de gestión." sqref="AN10 AM12"/>
    <dataValidation allowBlank="1" showInputMessage="1" showErrorMessage="1" prompt="Escriba el nombre del indicador. Debe ser claro,apropiado,medible, adecuado y sensible. Recuerde NO formular varios indicadores para la misma acción." sqref="P10:P13"/>
    <dataValidation allowBlank="1" showInputMessage="1" showErrorMessage="1" prompt="Por favor incluya las variables consideradas para el cálculo del indicador tomando como referencia las variables señaladas en la definición de la fórmula. (forma matematica)." sqref="Q10:Q13"/>
    <dataValidation allowBlank="1" showInputMessage="1" showErrorMessage="1" prompt="Por favor indique el porcentaje de recursos del proyecto que corresponden a esta polìtica o programa._x000a_" sqref="AK10:AK11 AJ12:AL12 AK13:AK25"/>
    <dataValidation allowBlank="1" showInputMessage="1" showErrorMessage="1" prompt="Por favor incluya los avances frente  la meta del proyecto de inversión." sqref="AM10:AM11 AM13"/>
    <dataValidation allowBlank="1" showInputMessage="1" showErrorMessage="1" prompt="Por favor diligencie la Meta del proyecto. Si es por gestión no diligenciar._x000a__x000a_" sqref="AI10:AI11 AI13 AH12"/>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AM66"/>
    <dataValidation type="list" allowBlank="1" showInputMessage="1" showErrorMessage="1" sqref="AD12:AE12 AF77:AF78 AD43:AE45 AD41:AE41 AD19:AE19">
      <formula1>INDIRECT(#REF!)</formula1>
    </dataValidation>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s>
  <hyperlinks>
    <hyperlink ref="M51" r:id="rId1"/>
    <hyperlink ref="M52" r:id="rId2"/>
    <hyperlink ref="M53" r:id="rId3"/>
    <hyperlink ref="M54" r:id="rId4"/>
    <hyperlink ref="M55" r:id="rId5"/>
    <hyperlink ref="M56" r:id="rId6"/>
    <hyperlink ref="M59" r:id="rId7"/>
    <hyperlink ref="M69" r:id="rId8"/>
    <hyperlink ref="M65" r:id="rId9"/>
    <hyperlink ref="M57" r:id="rId10"/>
    <hyperlink ref="M58" r:id="rId11"/>
    <hyperlink ref="M60" r:id="rId12"/>
    <hyperlink ref="M61" r:id="rId13"/>
    <hyperlink ref="M68" r:id="rId14"/>
    <hyperlink ref="M67" r:id="rId15"/>
    <hyperlink ref="M70" r:id="rId16"/>
    <hyperlink ref="M62" r:id="rId17"/>
    <hyperlink ref="M63" r:id="rId18"/>
    <hyperlink ref="M66" r:id="rId19"/>
    <hyperlink ref="M90" r:id="rId20"/>
    <hyperlink ref="M96" r:id="rId21"/>
    <hyperlink ref="M73" r:id="rId22"/>
    <hyperlink ref="M74" r:id="rId23"/>
    <hyperlink ref="M75" r:id="rId24" display="Alejandro.pelaez@scj.gov.co"/>
    <hyperlink ref="M76" r:id="rId25" display="Alejandro.pelaez@scj.gov.co"/>
    <hyperlink ref="M43" r:id="rId26"/>
    <hyperlink ref="M49" r:id="rId27"/>
    <hyperlink ref="M48" r:id="rId28"/>
    <hyperlink ref="M46" r:id="rId29"/>
    <hyperlink ref="M47" r:id="rId30"/>
    <hyperlink ref="M36" r:id="rId31"/>
    <hyperlink ref="M37:M39" r:id="rId32" display="hernanp@idipron.gov.co"/>
    <hyperlink ref="M79" r:id="rId33"/>
    <hyperlink ref="M50" r:id="rId34"/>
    <hyperlink ref="M41" r:id="rId35"/>
    <hyperlink ref="M80" r:id="rId36"/>
    <hyperlink ref="M82" r:id="rId37"/>
    <hyperlink ref="M81" r:id="rId38"/>
    <hyperlink ref="M83" r:id="rId39" display="sara.calderon@icbf.gov.co"/>
    <hyperlink ref="M85" r:id="rId40"/>
    <hyperlink ref="M86" r:id="rId41"/>
    <hyperlink ref="M87" r:id="rId42"/>
    <hyperlink ref="M88" r:id="rId43"/>
    <hyperlink ref="M40" r:id="rId44"/>
    <hyperlink ref="M94" r:id="rId45"/>
    <hyperlink ref="M84" r:id="rId46" display="sara.calderon@icbf.gov.co"/>
    <hyperlink ref="M11" r:id="rId47"/>
    <hyperlink ref="M12" r:id="rId48"/>
    <hyperlink ref="M13" r:id="rId49"/>
    <hyperlink ref="M14" r:id="rId50"/>
    <hyperlink ref="M15" r:id="rId51"/>
    <hyperlink ref="M18" r:id="rId52"/>
    <hyperlink ref="M19" r:id="rId53"/>
    <hyperlink ref="M20" r:id="rId54"/>
    <hyperlink ref="M21" r:id="rId55"/>
    <hyperlink ref="M22" r:id="rId56"/>
    <hyperlink ref="M23" r:id="rId57"/>
    <hyperlink ref="M24" r:id="rId58"/>
    <hyperlink ref="M25" r:id="rId59"/>
    <hyperlink ref="M44" r:id="rId60"/>
    <hyperlink ref="M45" r:id="rId61"/>
    <hyperlink ref="M89" r:id="rId62"/>
    <hyperlink ref="M97" r:id="rId63"/>
    <hyperlink ref="M17" r:id="rId64"/>
    <hyperlink ref="M16" r:id="rId65"/>
    <hyperlink ref="M93" r:id="rId66"/>
    <hyperlink ref="M72" r:id="rId67" display="pvelez@sdis.gov.co"/>
  </hyperlinks>
  <pageMargins left="0.7" right="0.7" top="0.75" bottom="0.75" header="0.3" footer="0.3"/>
  <pageSetup paperSize="9" orientation="portrait" r:id="rId68"/>
  <ignoredErrors>
    <ignoredError sqref="AJ97 X12" numberStoredAsText="1"/>
    <ignoredError sqref="Y80 W42"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H22"/>
  <sheetViews>
    <sheetView workbookViewId="0">
      <selection activeCell="D22" sqref="D22"/>
    </sheetView>
  </sheetViews>
  <sheetFormatPr baseColWidth="10" defaultColWidth="11.42578125" defaultRowHeight="15"/>
  <cols>
    <col min="2" max="2" width="21" customWidth="1"/>
    <col min="3" max="3" width="32.7109375" customWidth="1"/>
    <col min="4" max="4" width="16.28515625" bestFit="1" customWidth="1"/>
    <col min="7" max="7" width="13" bestFit="1" customWidth="1"/>
  </cols>
  <sheetData>
    <row r="3" spans="2:2">
      <c r="B3" s="124">
        <v>29194205299</v>
      </c>
    </row>
    <row r="4" spans="2:2">
      <c r="B4" s="124">
        <v>684404789</v>
      </c>
    </row>
    <row r="5" spans="2:2">
      <c r="B5" s="124">
        <v>10302443450</v>
      </c>
    </row>
    <row r="6" spans="2:2">
      <c r="B6" s="124">
        <v>5784501288</v>
      </c>
    </row>
    <row r="7" spans="2:2">
      <c r="B7" s="124">
        <v>3636286967</v>
      </c>
    </row>
    <row r="8" spans="2:2">
      <c r="B8" s="124">
        <v>5276660466</v>
      </c>
    </row>
    <row r="9" spans="2:2">
      <c r="B9" s="124">
        <v>13901810930</v>
      </c>
    </row>
    <row r="10" spans="2:2">
      <c r="B10" s="124">
        <v>8503334648</v>
      </c>
    </row>
    <row r="11" spans="2:2">
      <c r="B11" s="124">
        <v>2311121500</v>
      </c>
    </row>
    <row r="17" spans="3:8">
      <c r="H17" s="122"/>
    </row>
    <row r="19" spans="3:8">
      <c r="C19" s="107">
        <v>4609745226</v>
      </c>
      <c r="D19" s="125">
        <f>C19*2/100</f>
        <v>92194904.519999996</v>
      </c>
    </row>
    <row r="22" spans="3:8">
      <c r="C22" s="123">
        <v>729063342976</v>
      </c>
      <c r="D22" s="126">
        <f>C22*76/100</f>
        <v>554088140661.76001</v>
      </c>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B3C8C3EE274044B0BE3822FCF6AB92" ma:contentTypeVersion="10" ma:contentTypeDescription="Create a new document." ma:contentTypeScope="" ma:versionID="0987e2b7fdbd5267a3a22f319072a214">
  <xsd:schema xmlns:xsd="http://www.w3.org/2001/XMLSchema" xmlns:xs="http://www.w3.org/2001/XMLSchema" xmlns:p="http://schemas.microsoft.com/office/2006/metadata/properties" xmlns:ns3="406b1691-1fc3-4464-9492-c754ce7112f4" xmlns:ns4="654bc662-535f-446a-bded-4ff189ea8b39" targetNamespace="http://schemas.microsoft.com/office/2006/metadata/properties" ma:root="true" ma:fieldsID="d29c709600b232a6658f183dec684d92" ns3:_="" ns4:_="">
    <xsd:import namespace="406b1691-1fc3-4464-9492-c754ce7112f4"/>
    <xsd:import namespace="654bc662-535f-446a-bded-4ff189ea8b39"/>
    <xsd:element name="properties">
      <xsd:complexType>
        <xsd:sequence>
          <xsd:element name="documentManagement">
            <xsd:complexType>
              <xsd:all>
                <xsd:element ref="ns3:SharedWithUsers" minOccurs="0"/>
                <xsd:element ref="ns4:MediaServiceMetadata" minOccurs="0"/>
                <xsd:element ref="ns4:MediaServiceFastMetadata" minOccurs="0"/>
                <xsd:element ref="ns4:MediaServiceDateTaken" minOccurs="0"/>
                <xsd:element ref="ns4:MediaServiceAutoTags" minOccurs="0"/>
                <xsd:element ref="ns3:SharedWithDetails" minOccurs="0"/>
                <xsd:element ref="ns3:SharingHintHash"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6b1691-1fc3-4464-9492-c754ce7112f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4bc662-535f-446a-bded-4ff189ea8b39"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0A3860-FEDD-4683-AA90-83F1850E1C9D}">
  <ds:schemaRefs>
    <ds:schemaRef ds:uri="http://schemas.microsoft.com/sharepoint/v3/contenttype/forms"/>
  </ds:schemaRefs>
</ds:datastoreItem>
</file>

<file path=customXml/itemProps2.xml><?xml version="1.0" encoding="utf-8"?>
<ds:datastoreItem xmlns:ds="http://schemas.openxmlformats.org/officeDocument/2006/customXml" ds:itemID="{4DC22701-9E11-4A4C-A325-30637B915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6b1691-1fc3-4464-9492-c754ce7112f4"/>
    <ds:schemaRef ds:uri="654bc662-535f-446a-bded-4ff189ea8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26C803-136B-4EE2-A867-AEE19AB01BCD}">
  <ds:schemaRefs>
    <ds:schemaRef ds:uri="654bc662-535f-446a-bded-4ff189ea8b39"/>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406b1691-1fc3-4464-9492-c754ce7112f4"/>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PPIA SEG 2019</vt:lpstr>
      <vt:lpstr>Hoja1</vt:lpstr>
      <vt:lpstr>'PPIA SEG 2019'!_ftn1</vt:lpstr>
      <vt:lpstr>'PPIA SEG 2019'!_ftnref1</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Stella Bohorquez Velasco</dc:creator>
  <cp:keywords/>
  <dc:description/>
  <cp:lastModifiedBy>Windows 10</cp:lastModifiedBy>
  <cp:revision/>
  <dcterms:created xsi:type="dcterms:W3CDTF">2019-02-05T16:21:42Z</dcterms:created>
  <dcterms:modified xsi:type="dcterms:W3CDTF">2020-04-21T15:33:00Z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0x01010043B3C8C3EE274044B0BE3822FCF6AB92</vt:lpwstr>
  </property>
</Properties>
</file>