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C:\Users\yonatra\Documents\PLANEACION DISTRITAL\2019\COMPROMISO LABORAL 2\TEMA HABITABILIDAD EN CALLE\PLAN DE ACCIÓN\plan_accion_2018\"/>
    </mc:Choice>
  </mc:AlternateContent>
  <bookViews>
    <workbookView xWindow="0" yWindow="0" windowWidth="15240" windowHeight="4905"/>
  </bookViews>
  <sheets>
    <sheet name="Matriz Plan de Accion PPDFHC" sheetId="1" r:id="rId1"/>
    <sheet name="Hoja1" sheetId="6" r:id="rId2"/>
    <sheet name="Validadores (2)" sheetId="3" state="hidden" r:id="rId3"/>
    <sheet name="Hoja2" sheetId="7" r:id="rId4"/>
  </sheets>
  <definedNames>
    <definedName name="_01_Pilar_Igualdad_de_Calidad_de_Vida">'Validadores (2)'!$O$3:$O$11</definedName>
    <definedName name="_01_Prevención_y_atención_de_la_maternidad_y_la_paternidad_tempranas">'Validadores (2)'!$R$3</definedName>
    <definedName name="_02_Desarrollo_integral_desde_la_gestación_hasta_la_adolescencia">'Validadores (2)'!$S$3</definedName>
    <definedName name="_02_Pilar_Democracia_Urbana">'Validadores (2)'!$P$3:$P$4</definedName>
    <definedName name="_03_Pilar_Construcción_de_Comunidad_y_Cultura_Ciudadana">'Validadores (2)'!$Q$3:$Q$6</definedName>
    <definedName name="_04_Familias_protegidas_y_adaptadas_al_cambio_climático">'Validadores (2)'!$T$3</definedName>
    <definedName name="_05_Desarrollo_integral_para_la_felicidad_y_el_ejercicio_de_la_ciudadanía">'Validadores (2)'!$U$3:$U$4</definedName>
    <definedName name="_06_Calidad_educativa_para_todos">'Validadores (2)'!$V$3:$V$4</definedName>
    <definedName name="_07_Inclusión_educativa_para_la_equidad">'Validadores (2)'!$W$3</definedName>
    <definedName name="_08_Acceso_con_calidad_a_la_educación_superior">'Validadores (2)'!$X$3</definedName>
    <definedName name="_09_Atención_integral_y_eficiente_en_salud">'Validadores (2)'!$Y$3</definedName>
    <definedName name="_11_Mejores_oportunidades_para_el_desarrollo_a_través_de_la_cultura_la_recreación_y_el_deporte">'Validadores (2)'!$Z$3:$Z$5</definedName>
    <definedName name="_16_Integración_social_para_una_ciudad_de_oportunidades">'Validadores (2)'!$AA$3</definedName>
    <definedName name="_17_Espacio_público_derecho_de_todos">'Validadores (2)'!$AB$3</definedName>
    <definedName name="_19_Seguridad_y_convivencia_para_todos">'Validadores (2)'!$AC$3</definedName>
    <definedName name="_21_Justicia_para_todos_consolidación_del_sistema_distrital_de_justicia">'Validadores (2)'!$AD$3</definedName>
    <definedName name="_22_Bogotá_vive_los_derechos_humanos">'Validadores (2)'!$AE$3</definedName>
    <definedName name="_25_Cambio_cultural_y_construcción_del_tejido_social_para_la_vida">'Validadores (2)'!$AF$3:$AF$6</definedName>
    <definedName name="_xlnm._FilterDatabase" localSheetId="0" hidden="1">'Matriz Plan de Accion PPDFHC'!$A$10:$EU$123</definedName>
    <definedName name="_Pilar_Eje">'Validadores (2)'!$N$3:$N$5</definedName>
    <definedName name="_Sector_Ambiente">'Validadores (2)'!$BP$3:$BP$5</definedName>
    <definedName name="_Sector_Cultura_Recreación_y_Deporte">'Validadores (2)'!$BO$3:$BO$9</definedName>
    <definedName name="_Sector_Desarrollo_Económico_Industria_y_Turismo">'Validadores (2)'!$BK$3:$BK$6</definedName>
    <definedName name="_Sector_Educación">'Validadores (2)'!$BL$3:$BL$6</definedName>
    <definedName name="_Sector_Gestión_Jurídica">'Validadores (2)'!$BU$3</definedName>
    <definedName name="_Sector_Gestión_Pública">'Validadores (2)'!$BG$3:$BG$6</definedName>
    <definedName name="_Sector_Gobierno">'Validadores (2)'!$BH$3:$BH$25</definedName>
    <definedName name="_Sector_Hábitat">'Validadores (2)'!$BR$3:$BR$10</definedName>
    <definedName name="_Sector_Hacienda">'Validadores (2)'!$BI$3:$BI$6</definedName>
    <definedName name="_Sector_Integración_Social">'Validadores (2)'!$BN$3:$BN$4</definedName>
    <definedName name="_Sector_Movilidad">'Validadores (2)'!$BQ$3:$BQ$7</definedName>
    <definedName name="_Sector_Mujer">'Validadores (2)'!$BS$3</definedName>
    <definedName name="_Sector_Planeación">'Validadores (2)'!$BJ$3</definedName>
    <definedName name="_Sector_Salud">'Validadores (2)'!$BM$3:$BM$6</definedName>
    <definedName name="_Sector_Seguridad_Convivencia_y_Justicia">'Validadores (2)'!$BT$3:$BT$4</definedName>
    <definedName name="Derecho_a_la_salud">'Validadores (2)'!$J$3:$J$11</definedName>
    <definedName name="Derecho_al_ambiente_sano_y_al_hábitat">'Validadores (2)'!$M$3:$M$15</definedName>
    <definedName name="Derecho_al_trabajo">'Validadores (2)'!$I$3:$I$14</definedName>
    <definedName name="Derechos_a_la_educación_y_la_tecnología">'Validadores (2)'!$H$3:$H$20</definedName>
    <definedName name="Derechos_a_la_equidad_y_no_discriminación">'Validadores (2)'!$G$3:$G$11</definedName>
    <definedName name="Derechos_a_la_participación_y_organización">'Validadores (2)'!$F$3:$F$13</definedName>
    <definedName name="Derechos_a_la_recreación_y_al_deporte">'Validadores (2)'!$L$3:$L$16</definedName>
    <definedName name="Derechos_a_la_vida_libertad_y_seguridad">'Validadores (2)'!$E$3:$E$11</definedName>
    <definedName name="Derechos_a_las_expresiones_culturales_artísticas_turísticas_y_del_patrimonio">'Validadores (2)'!$K$3:$K$12</definedName>
    <definedName name="Dimensiones">'Validadores (2)'!$D$3:$D$11</definedName>
    <definedName name="Periodo">'Validadores (2)'!$B$3:$B$5</definedName>
    <definedName name="Política_Pública">'Validadores (2)'!$C$3</definedName>
    <definedName name="Sector">'Validadores (2)'!$BF$3:$BF$17</definedName>
  </definedNames>
  <calcPr calcId="152511"/>
  <fileRecoveryPr repairLoad="1"/>
</workbook>
</file>

<file path=xl/calcChain.xml><?xml version="1.0" encoding="utf-8"?>
<calcChain xmlns="http://schemas.openxmlformats.org/spreadsheetml/2006/main">
  <c r="X38" i="1" l="1"/>
  <c r="AK71" i="1" l="1"/>
  <c r="AI71" i="1"/>
  <c r="AK102" i="1" l="1"/>
  <c r="AK53" i="1"/>
  <c r="AI53" i="1"/>
  <c r="AJ53" i="1" l="1"/>
  <c r="Z121" i="1"/>
  <c r="U113" i="7"/>
  <c r="U112" i="7"/>
  <c r="AK107" i="7"/>
  <c r="AJ107" i="7"/>
  <c r="U103" i="7"/>
  <c r="V102" i="7"/>
  <c r="V82" i="7"/>
  <c r="AK76" i="7"/>
  <c r="AJ76" i="7"/>
  <c r="AK74" i="7"/>
  <c r="AK73" i="7"/>
  <c r="AK72" i="7"/>
  <c r="AK67" i="7"/>
  <c r="AI67" i="7"/>
  <c r="U66" i="7"/>
  <c r="U65" i="7"/>
  <c r="U64" i="7"/>
  <c r="U62" i="7"/>
  <c r="V56" i="7"/>
  <c r="AK47" i="7"/>
  <c r="AJ47" i="7"/>
  <c r="W42" i="7"/>
  <c r="V34" i="7"/>
  <c r="AI32" i="7"/>
  <c r="V32" i="7"/>
  <c r="W32" i="7"/>
  <c r="V31" i="7"/>
  <c r="V25" i="7"/>
  <c r="V24" i="7"/>
  <c r="V23" i="7"/>
  <c r="V22" i="7"/>
  <c r="V21" i="7"/>
  <c r="V20" i="7"/>
  <c r="AJ102" i="1"/>
  <c r="AI39" i="1"/>
  <c r="V27" i="1"/>
  <c r="V28" i="1"/>
  <c r="V29" i="1"/>
  <c r="V30" i="1"/>
  <c r="V31" i="1"/>
  <c r="V32" i="1"/>
  <c r="V38" i="1"/>
  <c r="V39" i="1"/>
  <c r="W39" i="1" s="1"/>
  <c r="X39" i="1" s="1"/>
  <c r="V61" i="1"/>
  <c r="U66" i="1"/>
  <c r="U68" i="1"/>
  <c r="U69" i="1"/>
  <c r="U70" i="1"/>
  <c r="V82" i="1"/>
  <c r="U98" i="1"/>
  <c r="U106" i="1"/>
  <c r="U107" i="1"/>
  <c r="F125" i="1"/>
</calcChain>
</file>

<file path=xl/comments1.xml><?xml version="1.0" encoding="utf-8"?>
<comments xmlns="http://schemas.openxmlformats.org/spreadsheetml/2006/main">
  <authors>
    <author>Yenny Consuelo Onatra Chavar</author>
    <author>Microsoft Office User</author>
  </authors>
  <commentList>
    <comment ref="W28" authorId="0" shapeId="0">
      <text>
        <r>
          <rPr>
            <b/>
            <sz val="9"/>
            <color indexed="81"/>
            <rFont val="Tahoma"/>
            <family val="2"/>
          </rPr>
          <t>Yenny Consuelo Onatra Chavar:</t>
        </r>
        <r>
          <rPr>
            <sz val="9"/>
            <color indexed="81"/>
            <rFont val="Tahoma"/>
            <family val="2"/>
          </rPr>
          <t xml:space="preserve">
Revisar este porcentaje ya que si se ha atendido el total de las personas que cumplen con los requisitos seria el 100%</t>
        </r>
      </text>
    </comment>
    <comment ref="W29" authorId="0" shapeId="0">
      <text>
        <r>
          <rPr>
            <b/>
            <sz val="9"/>
            <color indexed="81"/>
            <rFont val="Tahoma"/>
            <family val="2"/>
          </rPr>
          <t>Yenny Consuelo Onatra Chavar:</t>
        </r>
        <r>
          <rPr>
            <sz val="9"/>
            <color indexed="81"/>
            <rFont val="Tahoma"/>
            <family val="2"/>
          </rPr>
          <t xml:space="preserve">
Se requiere colocar el resultado del indicador dado que se establecio meta para el 2018</t>
        </r>
      </text>
    </comment>
    <comment ref="AM58" authorId="1" shapeId="0">
      <text>
        <r>
          <rPr>
            <b/>
            <sz val="10"/>
            <color rgb="FF000000"/>
            <rFont val="Tahoma"/>
            <family val="2"/>
          </rPr>
          <t>Microsoft Office User:</t>
        </r>
        <r>
          <rPr>
            <sz val="10"/>
            <color rgb="FF000000"/>
            <rFont val="Tahoma"/>
            <family val="2"/>
          </rPr>
          <t xml:space="preserve">
</t>
        </r>
        <r>
          <rPr>
            <sz val="10"/>
            <color rgb="FF000000"/>
            <rFont val="Tahoma"/>
            <family val="2"/>
          </rPr>
          <t xml:space="preserve">Se incluyó el presupuesto apropiado del año 2016. </t>
        </r>
      </text>
    </comment>
    <comment ref="AM59" authorId="1" shapeId="0">
      <text>
        <r>
          <rPr>
            <b/>
            <sz val="10"/>
            <color rgb="FF000000"/>
            <rFont val="Tahoma"/>
            <family val="2"/>
          </rPr>
          <t>Microsoft Office User:</t>
        </r>
        <r>
          <rPr>
            <sz val="10"/>
            <color rgb="FF000000"/>
            <rFont val="Tahoma"/>
            <family val="2"/>
          </rPr>
          <t xml:space="preserve">
</t>
        </r>
        <r>
          <rPr>
            <sz val="10"/>
            <color rgb="FF000000"/>
            <rFont val="Tahoma"/>
            <family val="2"/>
          </rPr>
          <t xml:space="preserve">Se incluyó la apropiacón del año 2016. </t>
        </r>
      </text>
    </comment>
  </commentList>
</comments>
</file>

<file path=xl/sharedStrings.xml><?xml version="1.0" encoding="utf-8"?>
<sst xmlns="http://schemas.openxmlformats.org/spreadsheetml/2006/main" count="5645" uniqueCount="1661">
  <si>
    <t>Garantizar_la_sostenibilidad_de_la_oferta_cultural_recreativa_deportiva_y_ecológica_por_medio_de_procesos_culturales_incluyentes_y_de_calidad_en_todos_los_ámbitos_territoriales_sin_restricciones_de_acceso_utilizando_la_infraestructura_existente_y_fomentando_nuevos_espacios_con_garantía_de_las_condiciones_necesarias_para_su_disfrute</t>
  </si>
  <si>
    <t>Desarrollar_en_las_localidades_mecanismos_operativos_para_el_estímulo_de_las_actividades_deportivas_y_recreativas</t>
  </si>
  <si>
    <t>Incentivar_promover_y_desarrollar_el_uso_de_tecnologías_limpias_o_amigables_con_el_entorno_urbano_y/o_rural</t>
  </si>
  <si>
    <t>Generar_acuerdos_que_faciliten_el_cumplimiento_del_derecho_a_la_libre_movilidad_y_el_derecho_a_la_seguridad_de_los_y_las_jóvenes_en_los_espacios_públicos_y_sus_territorios</t>
  </si>
  <si>
    <t>Promover_fortalecer_y_apoyar_diferentes_formas_de_participación_y_organización_juvenil_con_el_acompañamiento_y_asistencia_técnica_de_instituciones_distritales_y_locales_con_el_fin_de_fortalecer_su_capacidad_de_gestión_administrativa_y_política</t>
  </si>
  <si>
    <t>Crear_planes_programas_y_proyectos_orientados_a_la_restitución_de_los_derechos_de_los_y_las_jóvenes_en_conflicto_con_la_ley_desvinculados_y_reincorporados_jóvenes_en_condición_de_desplazamiento_habitantes_de_la_calle_y_trabajadoras_y_trabajadores_sexuales_a_través_de_la_educación_la_capacitación_para_el_trabajo_la_orientación_psicológica_y_la_ampliación_de_oportunidades_productivas_y_de_generación_de_ingresos</t>
  </si>
  <si>
    <t>Dotar_y_mejorar_la_infraestructura_de_las_instituciones_de_educación_formal_y_para_el_trabajo_y_desarrollo_humano_garantizando_espacios_adecuados_para_un_óptimo_desarrollo_académico_y_personal_de_las_y_los_jóvenes_bogotanos_incluyendo_condiciones_especificas_de_equipamiento_medios_de_comunicación_y_talento_humano_que_permitan_la_accesibilidad_y_permanencia_de_la_población_joven_en_situación_de_discapacidad_con_talentos_o_capacidades_excepcionales_NEE_y_de_grupos_étnicos</t>
  </si>
  <si>
    <t>Crear_y_fortalecer_mecanismos_efectivos_de_información_sostenibilidad_seguimiento_evaluación_y_de_comunicación_sobre_la_oferta_y_demanda_laboral_y_formativa_en_el_ámbito_del_trabajo</t>
  </si>
  <si>
    <t>Crear_servicios_de_atención_en_salud_especializados_para_los_y_las_jóvenes_que_cuenten_con_infraestructura_física_en_cantidad_y_calidad_suficiente_con_accesibilidad_para_población_en_situación_de_discapacidad_y_equipos_de_profesionales_de_diferentes_disciplinas_que_brinden_atención_integral</t>
  </si>
  <si>
    <t>Democratizar_y_masificar_la_participación_de_los_y_las_jóvenes_en_las_distintas_acciones_de_la_oferta_cultural_y_turística_de_la_ciudad_mediante_procesos_de_formación_y_estímulo_a_la_participación_para_el_disfrute_en_la_creación_y_producción_de_bienes_y_servicios_culturales_mediante_la_educación_formal_para_el_trabajo_y_el_Desarrollo_Humano_e_informal</t>
  </si>
  <si>
    <t>Garantizar_el_desarrollo_y_ejecución_de_planes_y_proyectos_de_recreación_pasiva_activa_cultural_ecoturística_y_educativa_en_función_del_sano_aprovechamiento_del_tiempo_libre</t>
  </si>
  <si>
    <t>Reconocer_y_fortalecer_la_dinámica_ambiental_en_la_ciudad_región_en_el_contexto_de_las_relaciones_urbanos-rurales_de_Bogotá</t>
  </si>
  <si>
    <t>Diseñar_modelos_de_prevención_y_fortalecer_proyectos_y_programas_de_atención_integral_orientados_a_la_protección_y_restitución_de_los_derechos_de_los_y_las_jóvenes_víctimas_de_las_violencias_intrafamiliar_sexual_y_escolar</t>
  </si>
  <si>
    <t>Promover_la_participación_de_los_y_las_jóvenes_en_los_Consejos_de_Juventud_y_fortalecer_la_gestión_de_esta_instancia_con_el_fin_de_garantizar_su_interlocución_y_representación_en_la_ciudad</t>
  </si>
  <si>
    <t>Fortalecer_el_entorno_familiar_con_el_fin_de_brindar_y_satisfacer_las_condiciones_y_necesidades_de_afecto_seguridad_reconocimiento_inclusión_y_autorrealización_de_los_y_las_jóvenes_al_igual_que_los_valores_y_principios_que_les_permitan_contribuir_efectivamente_a_la_sociedad</t>
  </si>
  <si>
    <t>Diseñar_currículos_acordes_a_las_necesidades_de_desarrollo_de_la_ciudad_y_el_país_en_el_marco_del_respeto_por_los_Derechos_Humanos_que_conlleven_a_elevar_la_calidad_de_vida_de_la_sociedad_y_que_tengan_en_cuenta_las_particularidades_de_las_diferentes_poblaciones_jóvenes_y_zonas_de_Bogotá</t>
  </si>
  <si>
    <t>Propender_por_las_garantías_y_estabilidad_laboral_en_condiciones_dignas_orientadas_a_la_disminución_del_subempleo_y_el_empleo_informal_así_como_al_mejoramiento_de_las_condiciones_del_empleo_formal</t>
  </si>
  <si>
    <t>Promoción_de_los_derechos_sexuales_y_reproductivos_de_los_y_las_jóvenes_y_la_prevención_de_los_embarazos_la_maternidad_y_la_paternidad_no_deseadas_las_infecciones_de_transmisión_sexual_el_VIH/SIDA_el_aborto_y_demás_eventos_que_afectan_la_salud_sexual_y_reproductiva_de_los_y_las_jóvenes</t>
  </si>
  <si>
    <t>Propiciar_intercambios_culturales_e_interculturales_entre_jóvenes_garantizando_la_inclusión_de_la_diversidad_el_patrimonio_cultural_y_artístico_el_turismo_y_la_memoria_histórica_teniendo_en_cuenta_los_contextos_globales_y_regionales_que_afectan_la_vida_social_política_económica_y_cultural_de_la_juventud_bogotana</t>
  </si>
  <si>
    <t>Promover_el_emprendimiento_recreodeportivo_y_las_formas_de_organización_juvenil_vinculadas_con_estos_intereses_incentivando_la_formación_y_participación_juvenil</t>
  </si>
  <si>
    <t>Propender_por_la_creación_de_espacios_de_incidencia_control_y_evaluación_de_las_Políticas_Públicas_Ambientales_Plan_de_Ordenamiento_Territorial_y_planes_maestros_por_parte_de_la_población_juvenil_de_Bogotá</t>
  </si>
  <si>
    <t>Promover_y_garantizar_el_respeto_de_los_derechos_humanos_de_la_comunidad_juvenil_por_parte_de_los_actores_armados_legales_e_ilegales</t>
  </si>
  <si>
    <t>Promover_y_apoyar_el_desarrollo_de_medios_alternativos_de_comunicación_tanto_en_el_ámbito_local_como_en_el_distrital_creados_por_los_y_las_jóvenes_en_un_lenguaje_juvenil_garantizando_así_el_acceso_manejo_y_difusión_de_la_información_de_interés_de_y_para_la_juventud_con_el_fin_de_fortalecer_la_participación_y_el_conocimiento_de_derechos_y_deberes</t>
  </si>
  <si>
    <t>Generar_estrategias_de_comunicación_y_espacios_de_participación_que_fomenten_el_diálogo_intergeneracional_intercultural_interorganizacional_así_como_el_reconocimiento_de_las_distintas_culturas_juveniles_de_la_ciudad_y_sus_territorios_simbólicos_en_el_marco_del_respeto_a_la_diversidad_la_convivencia_y_la_resolución_pacífica_de_los_conflictos</t>
  </si>
  <si>
    <t>Garantizar_que_las_instituciones_de_educación_formal_y_para_el_trabajo_y_Desarrollo_Humano_cuenten_con_el_personal_docente_suficiente_actualizado_con_formación_en_pedagogía_y_cualificado_en_conocimientos_acordes_a_las_necesidades_de_los_y_las_jóvenes</t>
  </si>
  <si>
    <t>Promover_el_fortalecimiento_de_la_producción_y_comercialización_local_distrital_regional_nacional_e_internacional_de_los_bienes_y_servicios_de_iniciativa_juvenil_y_su_articulación_a_los_mercados_local_distrital_nacional_e_internacional</t>
  </si>
  <si>
    <t>Garantizar_las_condiciones_para_la_seguridad_alimentaria_de_los_y_las_jóvenes_de_la_ciudad_que_se_encuentren_en_un_alto_grado_de_vulnerabilidad_económica</t>
  </si>
  <si>
    <t xml:space="preserve">Generar_procesos_de_creación_ampliación_adecuación_actualización_mantenimiento_y_preservación_de_la_infraestructura_cultural_en_cada_uno_de_los_ámbitos_territoriales_de_la_ciudad._
Propiciar_la_participación_efectiva_de_los_y_las_jóvenes_en_los_medios_de_comunicación_e_información_masiva_para_contribuir_al_reconocimiento_social_de_las_expresiones_y_culturas_juveniles_con_el_fin_de_promover_la_ciudadanía_cultural_activa
</t>
  </si>
  <si>
    <t>Apoyar_promover_y_acompañar_el_talento_deportivo_de_los_y_las_jóvenes_de_la_cuidad_a_través_de_programas_y_proyectos_para_su_formación_integral</t>
  </si>
  <si>
    <t>Promover_espacios_de_acción_y_participación_entre_comunidad_Estado_y_otros_actores_para_la_gestión_ambiental_del_Distrito_Capital</t>
  </si>
  <si>
    <t>Garantizar_la_implementación_de_programas_y_proyectos_especiales_para_las_y_los_jóvenes_que_se_encuentran_en_situación_de_privación_de_la_libertad_habitantes_de_la_calle_o_en_proceso_de_resocialización</t>
  </si>
  <si>
    <t>Promover_desde_el_sistema_educativo_una_formación_política_y_de_liderazgo_de_fácil_acceso_a_la_población_joven_teniendo_en_cuenta_componentes_investigativos_reflexivos_críticos_y_propositivos._Lo_anterior_con_el_fin_de_cualificar_esta_práctica_en_los_y_las_estudiantes_de_tal_forma_que_generen_procesos_de_organización_en_los_colegios_barrios_y_localidades_así_como_a_nivel_distrital</t>
  </si>
  <si>
    <t>Sensibilizar_y_educar_a_los_medios_de_comunicación_servidores_públicos_miembros_de_la_comunidad_educativa_autoridades_policiales_y_militares_y_en_general_a_todas_aquellas_instituciones_y/u_organizaciones_que_trabajan_con_y_para_los_y_las_jóvenes_en_temas_relacionados_con_el_cumplimiento_de_los_derechos_humanos_con_el_fin_de_garantizar_un_trato_no_excluyente_que_reconozca_las_necesidades_y_especificidades_de_la_población_juvenil_en_Bogotá</t>
  </si>
  <si>
    <t>Promover_alternativas_de_aprendizaje_y_formación_educativa_y_laboral_tanto_en_la_jornada_escolar_como_extraescolar_mediante_la_apropiación_de_diferentes_escenarios_y_programas_educativos</t>
  </si>
  <si>
    <t>Fomentar_alianzas_y_convenios_entre_el_sector_público_y_el_sector_privado_en_los_diferentes_ámbitos_territoriales_que_apunten_a_la_formación_de_una_cultura_para_el_trabajo_a_la_generación_de_empleo_a_la_investigación_en_el_ámbito_productivo_al_desarrollo_de_habilidades_para_los_y_las_jóvenes_con_cualidades_investigativas_y_al_apoyo_de_iniciativas_productivas_juveniles</t>
  </si>
  <si>
    <t>Promoción_de_la_salud_mental_y_prevención_tratamiento_y_rehabilitación_de_los_principales_eventos_que_alteran_la_salud_mental_de_los_y_las_jóvenes_como:_consumo_de_sustancias_psicoactivas_suicidio_violencia_intrafamiliar_violencia_abuso_y_explotación_sexual</t>
  </si>
  <si>
    <t>Establecer_planes_programas_y_proyectos_dirigidos_al_fortalecimiento_del_emprendimiento_turístico_juvenil_promoviendo_el_respeto_de_la_diversidad_el_medio_ambiente_la_cultura_y_la_protección_de_la_riqueza_de_la_cultural_y_patrimonial_de_la_ciudad</t>
  </si>
  <si>
    <t>Garantizar_que_las_instituciones_educativas_tengan_espacios_de_esparcimiento_donde_se_pueda_realizar_actividades_físicas_tanto_deportivas_como_lúdicas</t>
  </si>
  <si>
    <t>Contribuir_al_fortalecimiento_de_las_localidades_y_a_la_descentralización_y_gestión_de_la_participación_juvenil_encaminada_a_abordar_la_problemática_ambiental_y_el_hábitat_urbano</t>
  </si>
  <si>
    <t>Fortalecer_programas_orientados_al_monitoreo_del_comportamiento_de_la_violencia_y_de_la_participación_de_los_y_las_jóvenes_en_éstos</t>
  </si>
  <si>
    <t>Crear_condiciones_que_garanticen_la_participación_e_igualdad_en_el_acceso_de_las_mujeres_jóvenes_población_étnica_jóvenes_en_situación_de_desplazamiento_de_discapacidad_y_jóvenes_LGBT_a_espacios_de_poder_planificación_decisión_y_control</t>
  </si>
  <si>
    <t>Promover_la_investigación_con_especial_énfasis_en_el_seguimiento_y_monitoreo_de_violaciones_a_los_derechos_humanos_y_situaciones_de_exclusión_social_de_la_población_joven_que_se_encuentra_en_condición_de_vulnerabilidad_socioeconómica_política_y_cultural</t>
  </si>
  <si>
    <t>Promover_y_fortalecer_la_enseñanza_de_una_segunda_lengua_en_los_y_las_jóvenes_de_la_ciudad</t>
  </si>
  <si>
    <t>Garantizar_el_respeto_de_los_derechos_humanos_de_los_y_las_jóvenes_que_participan_en_movilizaciones_juveniles_encaminadas_demandar_condiciones_laborales_dignas_y_justas_sin_ser_juzgados_ni_señalados</t>
  </si>
  <si>
    <t>Fomentar_el_monitoreo_continuo_de_los_indicadores_sobre_los_principales_procesos_que_deterioran_la_salud_de_los_y_las_jóvenes_como:_nutrición_consumo_de_sustancias_psicoactivas_sexualidad_salud_mental_entre_otros_con_el_fin_de_proyectar_las_acciones_que_permitan_mejorar_estilos_de_vida_que_impacten_positivamente_estas_situaciones</t>
  </si>
  <si>
    <t>Establecer_planes_programas_y_proyectos_orientados_a_divulgar_entre_los_jóvenes_los_valores_del_patrimonio_para_garantizar_su_identificación_valoración_y_respeto_en_aras_de_generar_conciencia_y_orgullo_en_relación_a_nuestra_identidad_y_herencia_reflejada_en_las_expresiones_del_patrimonio_tangible_e_intangible</t>
  </si>
  <si>
    <t>Generar_un_proceso_masivo_de_capacitación_para_deportistas_líderes_gestores_deportivos_jueces_administradores_e_instructores_que_incluya_una_formación_básica_en_ética_y_valores_deportivos_a_fin_de_aportar_a_la_disminución_de_prácticas_violentas_en_torno_al_deporte</t>
  </si>
  <si>
    <t>Impulsar_el_establecimiento_de_planes_programas_y_proyectos_para_la_protección_del_ambiente_como_parte_del_patrimonio_natural_social_y_cultural_de_los_y_las_jóvenes</t>
  </si>
  <si>
    <t>Fomentar_y_propender_por_la_ampliación_de_espacios_de_voluntariado_juvenil_con_el_fin_de_fortalecer_una_ciudadanía_activa_en_función_de_la_construcción_del_proyecto_de_vida_individual_y_colectivo_de_los_y_las_jóvenes</t>
  </si>
  <si>
    <t>Promover_y_proteger_la_propiedad_intelectual_de_los_y_las_jóvenes_que_desarrollen_estudios_iniciativas_y_trabajos_de_investigación_y_estimular_los_incentivos_para_el_fortalecimiento_y_reconocimiento_de_las_habilidades_el_desempeño_académico_o_social_y_los_talentos_juveniles_en_las_instituciones_educativas</t>
  </si>
  <si>
    <t>Apoyar_las_iniciativas_de_los_y_las_jóvenes_rurales_y_urbanos_de_Bogotá_que_estén_orientadas_a_la_productividad_competitividad_generación_de_empleo_cadenas_productivas_desarrollos_de_tecnología_y_prestación_de_servicios_sociales_con_recursos_económicos_provenientes_de_instancias_gubernamentales_no_gubernamentales_y_del_sector_privado_sin_que_ello_implique_favorecer_la_deserción_escolar</t>
  </si>
  <si>
    <t>Acompañar_a_las_organizaciones_culturales_mediante_el_otorgamiento_de_apoyos_técnicos_financieros_y_conceptuales_para_fortalecer_sus_capacidades_para_el_emprendimiento_de_proyectos_culturales_y_sus_sostenibilidad_social_y_económica</t>
  </si>
  <si>
    <t>Promover_en_el_sector_rural_la_dotación_de_escenarios_e_infraestructura_adecuada_para_la_práctica_de_la_recreación_y_el_deporte_así_como_fomentar_la_creación_de_escuelas_de_formación_artístico-deportiva</t>
  </si>
  <si>
    <t>Estructurar_planes_integrales_de_manejo_de_residuos_sólidos_orgánicos_e_inorgánicos_en_los_que_las_y_los_jóvenes_puedan_participar_activamente_orientando_sus_acciones_a_la_corresponsabilidad_en_el_manejo_ambiental_de_la_ciudad</t>
  </si>
  <si>
    <t>Fomentar_la_investigación_periódica_en_torno_a_las_habilidades_potencialidades_necesidades_iniciativas_deberes_y_derechos_de_la_juventud_a_nivel_local_y_distrital_con_el_fin_de_construir_insumos_para_la_creación_y_mejoramiento_de_estrategias_de_participación_juvenil</t>
  </si>
  <si>
    <t>Orientar_a_las_instituciones_educativas_para_que_diseñen_estrategias_de_evaluación_y_renovación_participativa_de_sus_mecanismos_de_regulación_como_son_el_Proyecto_Educativo_Institucional_PEI_el_manual_de_convivencia_entre_otros_y_armonizarlos_con_los_lineamientos_de_la_Política_Publica_de_Juventud</t>
  </si>
  <si>
    <t>Impulsar_la_reglamentación_de_programas_planes_proyectos_acuerdos_normas_y_leyes_relacionadas_con_la_generación_de_ingresos_la_empleabilidad_y_el_derecho_al_trabajo_juvenil_con_la_participación_de_los_y_las_jóvenes</t>
  </si>
  <si>
    <t>Garantizar_el_uso_efectivo_de_los_programas_orientados_a_la_formación_deportiva_que_se_creen_desde_las_entidades_y_la_comunidad_adoptando_mecanismos_eficaces_de_información_y_divulgación_para_que_la_oferta_no_exceda_la_demanda</t>
  </si>
  <si>
    <t>Propugnar_por_la_acción_integral_de_las_entidades_en_las_zonas_rurales_del_Distrito_Capital_en_beneficio_de_la_población_joven</t>
  </si>
  <si>
    <t>Fortalecer_la_participación_democrática_de_los_estudiantes_en_las_instancias_del_gobierno_escolar_y_otros_espacios_de_organización_escolar_juvenil_apoyando_sus_iniciativas</t>
  </si>
  <si>
    <t>Crear_e_impulsar_leyes_acuerdos_normas_planes_proyectos_y_programas_que_prevengan_y_erradiquen_la_explotación_laboral_infantil_y_juvenil_fortaleciendo_las_diferentes_estructuras_y_mecanismos_comunitarios_e_institucionales_que_permitan_la_identificación_de_dichos_casos</t>
  </si>
  <si>
    <t>Garantizar_la_divulgación_promoción_y_continuidad_de_la_recreación_y_los_deportes_étnicos_y_culturales_tradicionales_conservando_la_diversidad_de_las_prácticas_recreodeprotivas_y_ampliando_la_oferta_de_uso_y_práctica_de_estos</t>
  </si>
  <si>
    <t>Propiciar_e_incidir_en_planes_programas_y_proyectos_urbanísticos_para_el_beneficio_de_los_y_las_jóvenes_en_situación_de_discapacidad</t>
  </si>
  <si>
    <t>Diseñar_estrategias_para_que_el_servicio_social_estudiantil_se_convierta_en_un_espacio_de_sensibilización_y_formación_social_y_comunitaria</t>
  </si>
  <si>
    <t>Promover_la_creación_de_escenarios_y_escuelas_orientados_a_cubrir_la_demanda_sobre_deportes_múltiples_como_lo_son_los_deportes_extremos</t>
  </si>
  <si>
    <t>Fomentar_el_establecimiento_y_consolidación_de_programas_de_vivienda_y_hábitat_para_los_y_las_jóvenes_especialmente_en_situación_de_discapacidad_desplazamiento_vulnerabilidad_económica_y_ambiental</t>
  </si>
  <si>
    <t>Fomentar_la_transformación_pedagógica_de_la_escuela_y_la_enseñanza_teniendo_en_cuenta_la_experiencia_y_la_práctica_cotidiana_con_el_fin_de_permitir_a_los_y_las_jóvenes_reconocer_y_relacionarse_con_su_entorno_generando_procesos_críticos_reflexivos_y_propositivos_y_apropiándose_de_herramientas_útiles_para_el_desarrollo_de_su_proyecto_de_vida_individual_y_colectivo</t>
  </si>
  <si>
    <t>Garantizar_el_desarrollo_humano_desde_la_integralidad_de_la_disciplina_deportiva_generando_alianzas_entre_las_entidades_de_la_Administración_Distrital</t>
  </si>
  <si>
    <t>Gestar_procesos_de_discusión_y_promover_acciones_concretas_acerca_de_las_políticas_y_las_disposiciones_legales_que_rigen_el_sistema_educativo_nacional_y_reevaluarlos_para_adaptarlos_a_las_necesidades_reales_de_las_y_los_jóvenes</t>
  </si>
  <si>
    <t>Promover_procesos_pedagógicos_que_permitan_rescatar_y_sensibilizar_sobre_la_historia_las_identidades_las_tradiciones_la_interculturalidad_las_Necesidades_Educativas_Especiales_la_diversidad_étnica_las_expresiones_juveniles_y_las_culturas_de_nuestros_pueblos</t>
  </si>
  <si>
    <t>Brindar_a_los_y_las_jóvenes_acceso_disfrute_uso_recreativo_y_generación_de_nuevos_conocimientos_de_las_tecnologías_de_la_comunicación_producción_información_investigación_y_del_desarrollo_científico_y_educar_sobre_el_adecuado_manejo_de_las_mismas_garantizando_que_los_contenidos_estén_a_la_vanguardia_mundial_en_materia_de_ciencia_y_tecnología</t>
  </si>
  <si>
    <t>Generar_estrategias_y_alianzas_con_la_empresa_privada_que_faciliten_el_ingreso_de_los_y_las_jóvenes_de_la_ciudad_a_la_sociedad_de_la_información_y_del_conocimiento_mediante_el_acercamiento_de_los_sistemas_de_información_y_telecomunicaciones_y_la_ampliación_en_el_acceso_tanto_a_la_educación_como_a_los_avances_tecnológicos</t>
  </si>
  <si>
    <t>Matriz de Seguimiento Políticas Públicas Poblacionales</t>
  </si>
  <si>
    <t>Entidad que diligencia</t>
  </si>
  <si>
    <t>Profesional que diligencia</t>
  </si>
  <si>
    <t>Fecha de entrega</t>
  </si>
  <si>
    <t>Política Pública</t>
  </si>
  <si>
    <t>Acciones</t>
  </si>
  <si>
    <t>Fecha de finalización</t>
  </si>
  <si>
    <t>Fecha de inicio</t>
  </si>
  <si>
    <t>Sector Distrital
(Elegir sector al que reporta)</t>
  </si>
  <si>
    <t>Otro 
(Nivel Nacional, ONG, Sociedad Civil, por favor indicar el nombre)</t>
  </si>
  <si>
    <t>Contacto</t>
  </si>
  <si>
    <t>Teléfono</t>
  </si>
  <si>
    <t xml:space="preserve">Presupuesto programado </t>
  </si>
  <si>
    <t>Semestre 1</t>
  </si>
  <si>
    <t>Semestre 2</t>
  </si>
  <si>
    <t>Importancia relativa de la acción (%)</t>
  </si>
  <si>
    <t>Tiempo de ejecución de la acción</t>
  </si>
  <si>
    <t>Dimensiones</t>
  </si>
  <si>
    <t>_02_Pilar_Democracia_Urbana</t>
  </si>
  <si>
    <t>_03_Pilar_Construcción_de_Comunidad_y_Cultura_Ciudadana</t>
  </si>
  <si>
    <t>_02_Desarrollo_integral_desde_la_gestación_hasta_la_adolescencia</t>
  </si>
  <si>
    <t>_04_Familias_protegidas_y_adaptadas_al_cambio_climático</t>
  </si>
  <si>
    <t>_05_Desarrollo_integral_para_la_felicidad_y_el_ejercicio_de_la_ciudadanía</t>
  </si>
  <si>
    <t>_06_Calidad_educativa_para_todos</t>
  </si>
  <si>
    <t>_07_Inclusión_educativa_para_la_equidad</t>
  </si>
  <si>
    <t>_08_Acceso_con_calidad_a_la_educación_superior</t>
  </si>
  <si>
    <t>_09_Atención_integral_y_eficiente_en_salud</t>
  </si>
  <si>
    <t>_11_Mejores_oportunidades_para_el_desarrollo_a_través_de_la_cultura_la_recreación_y_el_deporte</t>
  </si>
  <si>
    <t>_16_Integración_social_para_una_ciudad_de_oportunidades</t>
  </si>
  <si>
    <t>_17_Espacio_público_derecho_de_todos</t>
  </si>
  <si>
    <t>_19_Seguridad_y_convivencia_para_todos</t>
  </si>
  <si>
    <t>_21_Justicia_para_todos_consolidación_del_sistema_distrital_de_justicia</t>
  </si>
  <si>
    <t>_22_Bogotá_vive_los_derechos_humanos</t>
  </si>
  <si>
    <t xml:space="preserve">_25_Cambio_cultural_y_construcción_del_tejido_social_para_la_vida </t>
  </si>
  <si>
    <t>Política_Pública_de_Juventud</t>
  </si>
  <si>
    <t>_102_Desarrollo_integral_desde_la_gestación_hasta_la_adolescencia</t>
  </si>
  <si>
    <t>_111_Calles_Alternativas</t>
  </si>
  <si>
    <t>_117_Acceso_y_permanencia_con_enfoque_local</t>
  </si>
  <si>
    <t>_148_Seguridad_y_convivencia_para_Bogotá</t>
  </si>
  <si>
    <t>_151_Acceso_a_la_Justicia</t>
  </si>
  <si>
    <t>_112_Distrito_joven</t>
  </si>
  <si>
    <t>_157_Intervención_integral_en_territorios_y_poblaciones_priorizadas_a_través_de_cultura,_recreación_y_deporte</t>
  </si>
  <si>
    <t>Formulación PA</t>
  </si>
  <si>
    <t xml:space="preserve">Código del Proyecto 
</t>
  </si>
  <si>
    <t>Meta del Proyecto</t>
  </si>
  <si>
    <t xml:space="preserve">Presupuesto ejecutado
</t>
  </si>
  <si>
    <t xml:space="preserve">Avances frente a la meta del Proyecto 
</t>
  </si>
  <si>
    <t>Porcentaje del presupuesto programado para las acciones
(0 a 100)</t>
  </si>
  <si>
    <t>Pilar o Eje 
Plan de Desarrollo Distrital</t>
  </si>
  <si>
    <t xml:space="preserve">Programa
Plan de Desarrollo Distrital </t>
  </si>
  <si>
    <t>Proyectos Estratégicos 
Plan de Desarrollo Distrital</t>
  </si>
  <si>
    <t>PLAN DE DESARROLLO DISTRITAL</t>
  </si>
  <si>
    <t>Estructura de la Política</t>
  </si>
  <si>
    <t>Acciones Priorizadas</t>
  </si>
  <si>
    <t>Fórmula de cálculo</t>
  </si>
  <si>
    <t>Meta año 2017</t>
  </si>
  <si>
    <t>Meta año 2018</t>
  </si>
  <si>
    <t>Meta año 2019</t>
  </si>
  <si>
    <t>Meta año 2020</t>
  </si>
  <si>
    <t>Resultado indicador año 2017</t>
  </si>
  <si>
    <t>Resultado indicador año 2018</t>
  </si>
  <si>
    <t>Resultado indicador año 2019</t>
  </si>
  <si>
    <t>Resultado indicador año 2020</t>
  </si>
  <si>
    <t>Seguimiento Indicador</t>
  </si>
  <si>
    <t>% de Avance Indicador año 2017</t>
  </si>
  <si>
    <t>% de Avance Indicador año 2018</t>
  </si>
  <si>
    <t>% de Avance Indicador año 2019</t>
  </si>
  <si>
    <t>% de Avance Indicador año 2020</t>
  </si>
  <si>
    <t>Identificación Fuente de Financiación</t>
  </si>
  <si>
    <t>Periodo</t>
  </si>
  <si>
    <t xml:space="preserve">POLÍTICA PÚBLICA </t>
  </si>
  <si>
    <t>Observaciones</t>
  </si>
  <si>
    <t>Pilar Eje/Programa</t>
  </si>
  <si>
    <t>Programa/Proyecto</t>
  </si>
  <si>
    <t>Proyecto/Metas</t>
  </si>
  <si>
    <t>MetaR/Indicador</t>
  </si>
  <si>
    <t>zº</t>
  </si>
  <si>
    <t>Política_Pública</t>
  </si>
  <si>
    <t xml:space="preserve">_Pilar_Eje 
</t>
  </si>
  <si>
    <t>_01_Pilar_Igualdad_de_Calidad_de_Vida</t>
  </si>
  <si>
    <t>_103_Educación_inicial_de_calidad_en_el_marco_de_la_ruta_de_atención_integral_a_la_primera_infancia</t>
  </si>
  <si>
    <t>_107_Por_una_ciudad_incluyente_y_sin_barreras</t>
  </si>
  <si>
    <t>_110_Reducción_de_condiciones_de_amenaza_y_vulnerabilidad_de_los_ciudadanos</t>
  </si>
  <si>
    <t>_113_Bogotá_reconoce_a_sus_maestros_maestras_y_directivos_docentes</t>
  </si>
  <si>
    <t>_115_Fortalecimiento_institucional_desde_la_gestión_pedagógica</t>
  </si>
  <si>
    <t>_116_Uso_del_tiempo_escolar_y_jornada_única</t>
  </si>
  <si>
    <t xml:space="preserve"> _117_Acceso_y_permanencia_con_enfoque_local</t>
  </si>
  <si>
    <t>_119_Acceso_con_calidad_a_la_educación_superior</t>
  </si>
  <si>
    <t>_120_Atención_Integral_en_Salud_AIS</t>
  </si>
  <si>
    <t>_124_Formación_para_la_transformación_del_ser</t>
  </si>
  <si>
    <t>_125_Plan_Distrital_de_lectura_y_escritura</t>
  </si>
  <si>
    <t>_127_Programa_de_estímulos</t>
  </si>
  <si>
    <t>_137_Espacios_de_integración_social</t>
  </si>
  <si>
    <t>_140_Recuperación_del_patrimonio_material_de_la_ciudad</t>
  </si>
  <si>
    <t>_152_Promoción_protección_y_garantía_de_derechos_humanos</t>
  </si>
  <si>
    <t>_155_Comunicación_pública_mejor_para_todos</t>
  </si>
  <si>
    <t>_156_Cultura_ciudadana_para_la_convivencia</t>
  </si>
  <si>
    <t>_157_Intervención_integral_en_territorios_y_poblaciones_priorizadas_a_través_de_cultura_recreación_y_deporte</t>
  </si>
  <si>
    <t>_158_Valoración_y_apropiación_social_del_patrimonio_cultural</t>
  </si>
  <si>
    <t>_164_Consolidación_del_ecosistema_de_emprendimiento_y_mejoramiento_de_la_productividad_de_las_mipymes</t>
  </si>
  <si>
    <t>_168_Potenciar_el_trabajo_decente_en_la_ciudad</t>
  </si>
  <si>
    <t>_169_Mejoramiento_de_la_eficiencia_del_Sistema_de_Abastecimiento_y_Seguridad_Alimentaria</t>
  </si>
  <si>
    <t>_182_Generación_de_alternativas_de_desarrollo_sostenible_para_la_ruralidad_bogotana</t>
  </si>
  <si>
    <t>_189_Modernización_administrativa</t>
  </si>
  <si>
    <t>_193_Sistemas_de_información_para_una_política_pública_eficiente</t>
  </si>
  <si>
    <t>Sector</t>
  </si>
  <si>
    <t>_Sector_Gestión_Pública</t>
  </si>
  <si>
    <t>_Sector_Gobierno</t>
  </si>
  <si>
    <t>_Sector_Hacienda</t>
  </si>
  <si>
    <t>_Sector_Planeación</t>
  </si>
  <si>
    <t>_Sector_Desarrollo_Económico_Industria_y_Turismo</t>
  </si>
  <si>
    <t>_Sector_Educación</t>
  </si>
  <si>
    <t>_Sector_Salud</t>
  </si>
  <si>
    <t>_Sector_Integración_Social</t>
  </si>
  <si>
    <t>_Sector_Cultura_Recreación_y_Deporte</t>
  </si>
  <si>
    <t>_Sector_Ambiente</t>
  </si>
  <si>
    <t>_Sector_Movilidad</t>
  </si>
  <si>
    <t>_Sector_Hábitat</t>
  </si>
  <si>
    <t>_Sector_Mujer</t>
  </si>
  <si>
    <t>_Sector_Seguridad_Convivencia_y_Justicia</t>
  </si>
  <si>
    <t>_Sector_Gestión_Jurídica</t>
  </si>
  <si>
    <t>MR_Alcanzar_159.054_cupos_para_la_atención_integral_de_niños_y_niñas_de_primera_infancia_con_estándares_de_calidad_superiores_al_80PorCiento_en_el_ámbito_institucional.</t>
  </si>
  <si>
    <t>MR_Incrementar_a_2.000_personas_con_discapacidad_con_procesos_de_inclusión_efectivos_en_el_Distrito.</t>
  </si>
  <si>
    <t>MP_Garantizar_que_el_100PorCiento_de_los_hogares_comunitarios_FAMIS_y_sustitutos_del_ICBF_notificados_a_las_empresas_prestadoras_reciban_las_tarifas_diferenciales_de_servicios_públicos_Art_214_ Ley_1753_de_2015_Acuerdo_325_de_2008.</t>
  </si>
  <si>
    <t>MP_11.492_docentes_y_directivos_docentes_participando_en_los_diferentes_programas_de_formación_desarrollados_en_el_marco_de_la_Red_de_Innovación_del_Maestro</t>
  </si>
  <si>
    <t>MR_Disminuir_el_porcentaje_de_estudiantes_de_IED_en_nivel_insuficiente_en_la_prueba_Saber_de_lenguaje_en_grado_3_llegando_a_9PorCiento.</t>
  </si>
  <si>
    <t>MR_30PorCiento_de_matrícula_oficial_en_jornada_única.</t>
  </si>
  <si>
    <t>MP_4.449_estudiantes_en_extra_edad_que_se_atienden_en_el_sistema_educativo_mediante_modelos_flexibles_y_estrategias_semiescolarizadas</t>
  </si>
  <si>
    <t>MR_Promover__35.000_cupos_para_el_acceso_a_la_educación_superior</t>
  </si>
  <si>
    <t>MR_Reducir_para_2020_la_tasa_de_mortalidad_asociada_a_condiciones_crónicas_a_15_por_cada__100.000_menores_de_70_años.</t>
  </si>
  <si>
    <t>MR_Aumentar_a_15PorCiento_el_porcentaje_de_la_población_que_realiza_prácticas_culturales</t>
  </si>
  <si>
    <t>MR_Aumentar_a_3.2_el_promedio_de_libros_leídos_al_año_por_persona</t>
  </si>
  <si>
    <t>MR_Aumentar_a_36PorCiento_el_porcentaje_de_la_población_que_practica_algún_deporte</t>
  </si>
  <si>
    <t>MR_Ampliar_la_capacidad_instalada_de_atención_a_personas_mayores_Centro_Día_y_para_personas_con_discapacidad_Centro_Crecer_para_niños_menores_de_18_años_de_edad</t>
  </si>
  <si>
    <t>MR_Aumentar_a_19,95PorCiento_el_porcentaje_de_personas_que_asiste_a_eventos_deportivos</t>
  </si>
  <si>
    <t>MP_15.000_personas_certificadas_en_Derechos_Humanos_que_incluyen_tanto_servidores_públicos_como_ciudadanía_en_escenarios_formales</t>
  </si>
  <si>
    <t>MR_Aumentar_a_7.28PorCiento_el_porcentaje_de_personas_que_respeta_la_diferencia</t>
  </si>
  <si>
    <t>MR_Aumentar_a_48.5PorCiento_el_porcentaje_de_personas_que_perciben_el_espacio_público_como_lugar_de_expresión_cultural_y_artística_y_para_la_práctica_deportiva</t>
  </si>
  <si>
    <t>MR_Disminuir_a_48.8PorCiento_el_porcentaje_de_personas_que_no_asistieron_a_presentaciones_y_espectáculos_culturales_de_la_ciudad</t>
  </si>
  <si>
    <t>MR_Aumentar_a_14.2PorCiento_el_porcentaje_de_personas_muy_satisfechas_con_la_oferta_deportiva_y_recreativa_de_su_barrio</t>
  </si>
  <si>
    <t>MP_Atender_320_emprendimientos_de_oportunidad</t>
  </si>
  <si>
    <t>MP_Vincular_4.250_personas_laboralmente</t>
  </si>
  <si>
    <t>MP__Capacitar_5.000_tenderos_y/o_actores_del_sistema_de_abastecimiento_presencial_y/o_virtualmente</t>
  </si>
  <si>
    <t>MR_Alcanzar_un_aumento_del_20PorCiento_en_al_menos_uno_de_los_componentes_del_índice_de_sostenibilidad_de_las_unidades__productivas_intervenidas</t>
  </si>
  <si>
    <t>MR_Incrementar_en_por_lo_menos_el_10PorCiento_de_las_personas_con_discapacidad_vinculadas_laboralmente_como_servidores_públicos._A_partir_del_resultado_de_la_línea_de_base.</t>
  </si>
  <si>
    <t>MP_Realizar_100PorCiento_de_la_caracterización_de_las_personas_en_condición_de_discapacidad_sus_familias_cuidadores_y_cuidadoras_que_habitan_en_Bogotá</t>
  </si>
  <si>
    <t>Secretaría General</t>
  </si>
  <si>
    <t>Secretaría de Gobierno</t>
  </si>
  <si>
    <t>Secretarìa Hacienda</t>
  </si>
  <si>
    <t>Secretaría Planeación</t>
  </si>
  <si>
    <t>Secretarìa Desarrollo Económico</t>
  </si>
  <si>
    <t>Secretaría de Educación</t>
  </si>
  <si>
    <t>Secretaría de Salud</t>
  </si>
  <si>
    <t>Secretaría Integración Social</t>
  </si>
  <si>
    <t>Secretaría de Cultura, Recreación y Deporte</t>
  </si>
  <si>
    <t>Secretaría de Ambiente</t>
  </si>
  <si>
    <t>Secretaría de Movilidad</t>
  </si>
  <si>
    <t>Secretaría del Hábitat</t>
  </si>
  <si>
    <t>Secretaría de la Mujer</t>
  </si>
  <si>
    <t>Secretaría de Seguridad, Convivencia y Justicia</t>
  </si>
  <si>
    <t>Secretaría Jurídica Distrital</t>
  </si>
  <si>
    <t>MR_Alcanzar_232.687_cupos_para_la_atención_integral_de_niños_y_niñas_de_primera_infancia_en_el_marco_de_la_RI</t>
  </si>
  <si>
    <t>MR_Porcentaje_de_personas_con_discapacidad_vinculadas_laboralmente_como_servidores_públicos</t>
  </si>
  <si>
    <t>IP_Porcentaje de hogares comunitarios, FAMIS y sustitutos del ICBF notificados, que reciben las tarifas diferenciales de servicios públicos, contenidas en el artículo 214 de la Ley 1753 de 2015 y el acuerdo 325 de 20</t>
  </si>
  <si>
    <t>IP_Número de docentes y directivos docentes con programas de formación desarrollados en el marco de la Red de Innovación del Maestro</t>
  </si>
  <si>
    <t>MR_Disminuir_el_porcentaje_de_estudiantes_de_IED_en_nivel_insuficiente_en_la_prueba_Saber_de_lenguaje_en_grado_5_llegando_a_9.5PorCiento.</t>
  </si>
  <si>
    <t>MR_35PorCiento_de_matrícula_oficial_en_actividades_de_uso_del_tiempo_escolar</t>
  </si>
  <si>
    <t>MP_20_localidades_acompañadas_en_la_implementación_y_seguimiento_de_planes_de_cobertura_educativa_acceso_y_permanencia_escolar_</t>
  </si>
  <si>
    <t>IR_Número_de_cupos_en_educación_superior_promovidos</t>
  </si>
  <si>
    <t>MR_Disminuir_hasta_en_12PorCiento_la_insatisfacción_con_el_acceso_a_la_atención_en_salud_de_los_afiliados_a_Capital_Salud_a_2020.</t>
  </si>
  <si>
    <t>MR_Aumentar_a_12PorCiento_el_porcentaje_de_personas_que_han_asistido_durante_los_últimos_12_meses_a_presentaciones_de_la_OFB</t>
  </si>
  <si>
    <t>IR_Promedio_de_libros_leídos_al_año_por_persona</t>
  </si>
  <si>
    <t>IR_Porcentaje_de_población_que_practica_algún_deporte</t>
  </si>
  <si>
    <t>MR_Adecuar_a_condiciones_de_ajuste_razonable_el_100%_de_los_centros_de_atención_a_personas_con_discapacidad</t>
  </si>
  <si>
    <t>MR_Aumentar_a_39PorCiento_el_porcentaje_de_personas_que_visita_parques_recreativos,_de_diversión_o_centros_interactivos_de_la_ciudad</t>
  </si>
  <si>
    <t>MP_30.000_personas_certificadas_promocionadas_y_sensibilizadas_en_derechos_humanos_para_la_paz_y_la_reconciliación</t>
  </si>
  <si>
    <t>IR_Porcentaje_de_personas_que_respetan_la_diferencia</t>
  </si>
  <si>
    <t>IR_Porcentaje_de_personas_que_perciben_el_espacio_público_como_lugar_de_expresión_cultural_y_artística_y_para_la_práctica_deportiva</t>
  </si>
  <si>
    <t>MR_Aumentar_a_18.82PorCiento_el_porcentaje_de_personas_que_asiste_a_la_ciclovía_de_la_ciudad</t>
  </si>
  <si>
    <t>IR_Porcentaje_de_personas_que_están_muy_satisfechas_con_la_oferta_deportiva_y_recreativa_de_su_barrio</t>
  </si>
  <si>
    <t>MP_Fortalecer_535_unidades_productivas_en_capacidades_empresariales_y/o_formalizarlas</t>
  </si>
  <si>
    <t>MP_Formar_8.500_personas_en_competencias_transversales_y/o_laborales</t>
  </si>
  <si>
    <t>IP_Número de tenderos y/o comerciantes capacitados presencial y/o virtualmente</t>
  </si>
  <si>
    <t>IR_Porcentaje_de_crecimiento_de_al_menos_uno_de_los_componentes_del_índice_de_sostenibilidad_de_las_Unidades_Productivas_Intervenidas</t>
  </si>
  <si>
    <t>IR_Porcentaje_de_personas_con_discapacidad_vinculadas_laboralmente_como_servidores_públicos</t>
  </si>
  <si>
    <t>IP_Porcentaje de avance de la caracterización de las personas en condición de discapacidad, sus familias cuidadores y cuidadoras que habitan en Bogotá</t>
  </si>
  <si>
    <t>Departamento Administrativo del Servicio Civil (DASC)</t>
  </si>
  <si>
    <t>Departamento Administrativo de la Defensoría del Espacio Público</t>
  </si>
  <si>
    <t>Fondo de Prestaciones Económicas,
Cesantías y Pensiones - FONCEP</t>
  </si>
  <si>
    <t>Instituto para la Economía Social-IPES</t>
  </si>
  <si>
    <t>Instituto Distrital para la Investigación Educativa y el Desarrollo Pedagógico - IDEP</t>
  </si>
  <si>
    <t>Fondo Financiero Distrital de Salud - FFDS</t>
  </si>
  <si>
    <t>Instituto Distrital para la Protección de la Niñez y la Juventud-IDIPRON</t>
  </si>
  <si>
    <t>Inst. Dist. de Recreación y Deporte - IDRD</t>
  </si>
  <si>
    <t>Jardín Botánico “José Celestino Mutis” -JBB</t>
  </si>
  <si>
    <t>UAE de Rehabilitación y Mantenimiento Vial - UAERMV</t>
  </si>
  <si>
    <t>UAE de Servicios Públicos-UAESP</t>
  </si>
  <si>
    <t>Unidad Administrativa Especial Cuerpo Oficial de Bomberos</t>
  </si>
  <si>
    <t>Global</t>
  </si>
  <si>
    <t>IR_Número_de_cupos_para_la_atención_integral_de_niños_y_niñas_de_primera_infancia_con_estandares_de_calidad_superiores_al_80%_en_el_ámbito_institucion</t>
  </si>
  <si>
    <t>IR_Número_de_personas_con_discapacidad_en_procesos_de_inclusión_efectivo_en_el_Distrito</t>
  </si>
  <si>
    <t>MR_Disminuir_el_porcentaje_de_estudiantes_de_IED_en_nivel_insuficiente_en_la_prueba_Saber_de_lenguaje_en_grado_9_llegando_a_9.6PorCiento.</t>
  </si>
  <si>
    <t>IR_Porcentaje_de_matrícula_oficial_en_jornada_única</t>
  </si>
  <si>
    <t>MP_100PorCiento_de_implementación_de_la_Ruta_del_Acceso_y_la_Permanencia_Escolar_no</t>
  </si>
  <si>
    <t>MP_Promover_35.000_cupos_para_el_acceso_a_la_educación_superior</t>
  </si>
  <si>
    <t>IR_Tasa_de_mortalidad_de_condiciones_crónicas_por_100.000__en_menores_de_70_años.</t>
  </si>
  <si>
    <t>IR_Porcentaje_de_población_que_realiza_prácticas_culturales</t>
  </si>
  <si>
    <t>IR_Número_de_Centros_Día_para_personas_mayores__y_Centros_Crecer.</t>
  </si>
  <si>
    <t>MR_Aumentar_a_49,7PorCiento_el_porcentaje_de_personas_que_usa_los_equipamientos_culturales_de_su_localidad</t>
  </si>
  <si>
    <t>MP_15000_personas_certificadas_en_Derechos_Humanos_que_incluyen_tanto_servidores_públicos_como_ciudadanía_en_escenarios_informales</t>
  </si>
  <si>
    <t>MR_Aumentar_a_13PorCiento_el_porcentaje_de_personas_que_están_muy_satisfechas_con_la_oferta_cultural_de_su_barrio</t>
  </si>
  <si>
    <t>IP_Número de emprendimientos de oportunidad atendidos</t>
  </si>
  <si>
    <t>MP_Remitir_desde_la_Agencia_a_empleadores_al_menos_10.000_personas_que_cumplan_con_los_perfiles_ocupacionales</t>
  </si>
  <si>
    <t>MP_Implementar_en_80_unidades_agrícolas_familiares_procesos_de_reconversión_productiva</t>
  </si>
  <si>
    <t>MP_Realizar_una_línea_de_base_de_las_personas_con_discapacidad_vinculadas_laboralmente_como_servidores_públicos_a_las_entidades_del_DistritoMP_Realizar_una_línea_de_base_de_las_personas_con_discapacidad_vinculadas_laboralmente_como_servidores_públicos_a_las_entidades_del_Distrito</t>
  </si>
  <si>
    <t>Alta Consejería Distrital de TIC</t>
  </si>
  <si>
    <t>Instituto Distrital de la Participación y Acción Comunal - IDPAC</t>
  </si>
  <si>
    <t>UAE de Catastro Distrital-UAECD</t>
  </si>
  <si>
    <t>Instituto Distrital de Turismo-IDT</t>
  </si>
  <si>
    <t>Universidad Distrital Francisco José de Caldas</t>
  </si>
  <si>
    <t>Hospitales</t>
  </si>
  <si>
    <t>Orquesta Filarmónica de Bogotá</t>
  </si>
  <si>
    <t>Instituto Distrital de Gestión de Riesgos y Cambio Climático - IDIGER (FONDIGER)</t>
  </si>
  <si>
    <t>Instituto de Desarrollo Urbano-IDU</t>
  </si>
  <si>
    <t>Caja de Vivienda Popular-CVP</t>
  </si>
  <si>
    <t>IR_Porcentaje_de_personas_con_discapacidad_en_procesos_de_inclusión_efectivo_en_el_Distrito</t>
  </si>
  <si>
    <t>MR_Disminuir_el_porcentaje_de_estudiantes_de_IED_en_nivel_insuficiente_en_la_prueba_Saber_de_matemáticas_en_grado_3_llegando_a_9.3PorCiento.</t>
  </si>
  <si>
    <t>IR_Porcentaje_de_matrícula_oficial_en_actividades_de_uso_del_tiempo_escolar</t>
  </si>
  <si>
    <t>MP_13.000_nuevos_adultos_atendidos_a_través_de_estrategias_de_alfabetización</t>
  </si>
  <si>
    <t>MP_1000_estudiantes_participantes_del_piloto_de_educación_virtual_y_blended_learning_en_el_marco_del_programa_acceso_con_calidad_a_la_educación_superior</t>
  </si>
  <si>
    <t>IR_Porcentaje_de_satisfacción_en_el_acceso_a_la_atención_en_el_marco_del_nuevo_modelo_de_atención_en_salud.</t>
  </si>
  <si>
    <t>IR_Porcentaje_de_personas_que_han_asistido_durante_los_últimos_12_meses_a_presentaciones_de_la_OFB</t>
  </si>
  <si>
    <t>IR_Número_de_centros_crecer_para_atención_a_niños_menores_de_18_años_con_discapacidad</t>
  </si>
  <si>
    <t>MR_Disminuir_a_14.83PorCiento_el_porcentaje_de_personas_que_considera_que_los_parques_han_empeorado</t>
  </si>
  <si>
    <t>MP_Atender_150_personas_de_la_población_LGBTI_a_través_del_programa_de_protección_integral_en_la_casa_refugio</t>
  </si>
  <si>
    <t>IR_Porcentaje_de_personas_que_no_asistieron_a_presentaciones_y_espectáculos_culturales_de_la_ciudad</t>
  </si>
  <si>
    <t>IP_Número de unidades productivas fortalecidas en capacidades empresariales y/o formalizadas</t>
  </si>
  <si>
    <t>IP_Número de personas vinculadas laboralmente</t>
  </si>
  <si>
    <t>IP_Número de unidades productivas con procesos de reconversión productiva implementados</t>
  </si>
  <si>
    <t>MP_Implementar_el_100PorCiento_de_la_política_pública_de_empleo</t>
  </si>
  <si>
    <t xml:space="preserve">Alta Consejería Distrital para DD de las Víctimas, la Paz y la Reconciliación </t>
  </si>
  <si>
    <t>1.Alc.Local Usaquén</t>
  </si>
  <si>
    <t>Lotería de Bogotá</t>
  </si>
  <si>
    <t>Corporación para el Desarrollo y la Productividad Bogotá Región (Invest in Bogotá)</t>
  </si>
  <si>
    <t>Capital Salud EPS-S SAS</t>
  </si>
  <si>
    <t>Inst. Dist. De Patrimonio Cultural-IDPC</t>
  </si>
  <si>
    <t>Empresa de Transporte del Tercer Milenio-Transmilenio S.A</t>
  </si>
  <si>
    <t>Empresa de Renovación Urbana - ERU</t>
  </si>
  <si>
    <t>MP_83.000_cupos_para_la_atención_integral_de_niños_y_niñas_de_4_y_5_años</t>
  </si>
  <si>
    <t>MP_Atender_3.289_personas_con_discapacidad_en_centros_crecer_centros_de_protección_centro_renacer_y_centros_integrarte</t>
  </si>
  <si>
    <t>MR_Disminuir_el_porcentaje_de_estudiantes_de_IED_en_nivel_insuficiente_en_la_prueba_Saber_de_matemáticas_en_grado_5_llegando_a_22.9PorCiento.</t>
  </si>
  <si>
    <t>MP_30PorCiento_de_matrícula_oficial_en_jornada_única.</t>
  </si>
  <si>
    <t>MP_12.000_niños_niñas_adolescentes_y_adultos_desescolarizados_que_se_logran_matricular_en_el_sistema_educativo_a_través_de_estrategias_de_búsqueda_activa</t>
  </si>
  <si>
    <t>IP_Número de cupos en educación superior promovidos</t>
  </si>
  <si>
    <t>MP_Realizar_81.000_atenciones_a_niños_y_niñas_en_el_programa_de_Atención_Integral_a_la_Primera_Infancia</t>
  </si>
  <si>
    <t>MP_Un_Centro_Crecer_personas_con_discapacidad_menores_de_18_años_entre_2016_y_2019_que_cumplan_con_requerimientos_de_diseño_universal</t>
  </si>
  <si>
    <t>MR_Disminuir_a_11.21PorCiento_el_porcentaje_de_personas_que_considera_que_las_canchas_y_escenarios_deportivos_han_empeorado</t>
  </si>
  <si>
    <t>IP_Número de personas certificadas por el programa de educación en derechos humanos para la paz y la reconciliación en escenarios formales</t>
  </si>
  <si>
    <t>IR_Porcentaje_de_personas_que_asiste_a_ciclovía_de_la_ciudad</t>
  </si>
  <si>
    <t>IP_Número de personas formadas en competencias transversales y/o laborales</t>
  </si>
  <si>
    <t>IP_Línea base realizada, de las personas con discapacidad vinculadas laboralmente como servidores públicos a las entidades del Distrito</t>
  </si>
  <si>
    <t>2.Alc.Local Chapinero</t>
  </si>
  <si>
    <t>Fundación Gilberto Alzate Avendaño</t>
  </si>
  <si>
    <t>Terminal de Transportes S.A</t>
  </si>
  <si>
    <t>Metrovivienda</t>
  </si>
  <si>
    <t>IP_Número de cupos para la atención integral de niños y niñas de 4 y 5 años</t>
  </si>
  <si>
    <t>MP_Vincular_a_1500_servidores_públicos_en_procesos_de_competencias_para_la_atención_inclusiva_a_personas_con_discapacidad</t>
  </si>
  <si>
    <t>MR_Disminuir_el_porcentaje_de_estudiantes_de_IED_en_nivel_insuficiente_en_la_prueba_Saber_de_matemáticas_en_grado_9_llegando_a_15.9%</t>
  </si>
  <si>
    <t>MP_35PorCiento_de_matrícula_oficial_en_actividades_de_uso_del_tiempo_escolar</t>
  </si>
  <si>
    <t>MP_100PorCiento_de_estudiantes_de_IED_beneficiados_con_alimentación_escolar</t>
  </si>
  <si>
    <t>IP_Número de estudiantes participantes del piloto de educación virtual y blended learning en el marco del programa acceso con calidad a la educación superior</t>
  </si>
  <si>
    <t>IP_Número atenciones a niños y niñas atendidos en el programa de atención integral a la primera infancia</t>
  </si>
  <si>
    <t>IP_Número de centros crecer construidos que cumplan con requerimientos de diseño universal</t>
  </si>
  <si>
    <t>IR_Porcentaje_de_personas_que_asiste_a_eventos_deportivos</t>
  </si>
  <si>
    <t>IP_Número de personas certificadas, promocionadas y sensibilizadas en derechos humanos para la paz y la reconciliación a través de medios presenciales o virtuales</t>
  </si>
  <si>
    <t>IR_Porcentaje_de_personas_que_están_muy_satisfechas_con_la_oferta_cultural_de_su_barrio</t>
  </si>
  <si>
    <t>IP_Número de personas remitidas a empleos de calidad que cumplan con los perfiles ocupacionales</t>
  </si>
  <si>
    <t>IP_Porcentaje de implementación de la política pública de empleo</t>
  </si>
  <si>
    <t>3.Alc.Local Santa Fe</t>
  </si>
  <si>
    <t>Instituto Distrital de las Artes-IDARTES</t>
  </si>
  <si>
    <t>Empresa de Acueducto Alcantarillado y Aseo de Bogotá -EAB- ESP (Aguas de Bogotá)</t>
  </si>
  <si>
    <t>MP_Construir_la_línea_base_de_percepción_de_barreras_actitudinales_y_sistema_de_seguimiento</t>
  </si>
  <si>
    <t>IR_Porcentaje_de_estudiantes_de_IED_en_nivel_insuficiente_en_la_prueba_Saber_de_lenguaje_en_grado_3</t>
  </si>
  <si>
    <t>IP_Porcentaje de matrícula oficial en jornada única</t>
  </si>
  <si>
    <t>IP_Número de estudiantes en extra-edad en el sistema educativo atendidos</t>
  </si>
  <si>
    <t>IR_Porcentaje_de_personas_que_visita_parques_recreativos,_de_diversión_o_centros_interactivos_de_la_ciudad</t>
  </si>
  <si>
    <t>IP_Número de personas certificadas en D.H. que incluyen tanto servidores públicos como ciudadanía en escenarios informales</t>
  </si>
  <si>
    <t>4.Alc.Local San Cristóbal</t>
  </si>
  <si>
    <t>Canal Capital</t>
  </si>
  <si>
    <t>Empresa de Energía de Bogotá S.A.-EEB-ESP</t>
  </si>
  <si>
    <t>IP_Número de personas con discapacidad atendidas en centros crecer centros de protección centro renacer y centros integrarte</t>
  </si>
  <si>
    <t>IR_Porcentaje_de_estudiantes_de_IED_en_nivel_insuficiente_en_la_prueba_Saber_de_lenguaje_en_grado_5</t>
  </si>
  <si>
    <t>IP_Porcentaje de matrícula oficial en actividades de uso del tiempo escolar</t>
  </si>
  <si>
    <t>IP_Número de localidades con planes de cobertura educativa implementados y con seguimiento</t>
  </si>
  <si>
    <t>IR_Porcentaje_de_personas_que_usa_los_equipamientos_culturales_de_su_localidad</t>
  </si>
  <si>
    <t>IP_Número de personas atendidas por el programa de protección integral de casa Refugio</t>
  </si>
  <si>
    <t>5.Alc.Local Usme</t>
  </si>
  <si>
    <t>Empresa de Telecomunicaciones de Bogotá S.A.-ETB - ESP</t>
  </si>
  <si>
    <t>IP_Número de servidores públicos en procesos de competencias para la atención inclusiva a personas con discapacidad</t>
  </si>
  <si>
    <t>IR_Porcentaje_de_estudiantes_de_IED_en_nivel_insuficiente_en_la_prueba_Saber_de_lenguaje_en_grado_9</t>
  </si>
  <si>
    <t>IP_Porcentaje de implementación de la Ruta del Acceso y la Permanencia Escolar</t>
  </si>
  <si>
    <t>IR_Porcentaje_de_personas_que_considera_que_los_parques_han_empeorado</t>
  </si>
  <si>
    <t>6. Alc.Local Tunjuelito</t>
  </si>
  <si>
    <t>IP_Línea base de percepción de barreras actitudinales y un sistema de seguimiento</t>
  </si>
  <si>
    <t>IR_Porcentaje_de_estudiantes_de_IED_en_nivel_insuficiente_en_la_prueba_Saber_de_matemáticas_en_grado_3</t>
  </si>
  <si>
    <t>IP_Número de nuevos adultos atendidos a través de estrategias de alfabetización</t>
  </si>
  <si>
    <t>IR_Porcentaje_de_personas_que_considera_que_las_canchas_y_escenarios_deportivos_han_empeorado</t>
  </si>
  <si>
    <t>7.Alc.Local Bosa</t>
  </si>
  <si>
    <t>IR_Porcentaje_de_estudiantes_de_IED_en_nivel_insuficiente_en_la_prueba_Saber_de_matemáticas_en_grado_5</t>
  </si>
  <si>
    <t>IP_Número de niños, niñas, adolescentes y adultos desescolarizados que se logran matricular en el sistema educativo, a través de estrategias de búsqueda activa</t>
  </si>
  <si>
    <t>8.Alc.Local Kennedy</t>
  </si>
  <si>
    <t>IR_Porcentaje_de_estudiantes_de_IED_en_nivel_insuficiente_en_la_prueba_Saber_de_matemáticas_en_grado_9</t>
  </si>
  <si>
    <t>IP_Porcentaje de estudiantes de IED con alimentación escolar</t>
  </si>
  <si>
    <t>9.Alc.Local Fontibón</t>
  </si>
  <si>
    <t>MP__100PorCiento_IED_acompañadas_en_la_implementación_del_modelo_de_atención_educativa_diferencial</t>
  </si>
  <si>
    <t>10.Alc.Local Engativá</t>
  </si>
  <si>
    <t>MP_Construir_una_línea_de_base_del_número_de_estudiantes_con_trastornos_de_aprendizaje_pertenecientes_al_Sistema_Educativo_Oficial_en_articulación_con_las_estrategias_establecidas_con_el_sector_salud</t>
  </si>
  <si>
    <t>11.Alc.Local Suba</t>
  </si>
  <si>
    <t>MP_10PorCiento_de_estudiantes_de_grado_11_del_sector_oficial_en_nivel_B1_o_superior_de_inglés_como_segunda_lengua</t>
  </si>
  <si>
    <t>12.Alc.Local Barrios Unidos</t>
  </si>
  <si>
    <t>IP_Porcentaje IED acompañadas en la implementación del modelo de atención educativa diferencial</t>
  </si>
  <si>
    <t>13.Alc.Local Teusaquillo</t>
  </si>
  <si>
    <t>IP_Líneas base de la identificación de estudiantes con trastornos de aprendizaje dentro del Sistema Oficial construidas en articulación con las estrategias establecidas con el sector salud</t>
  </si>
  <si>
    <t>14.Alc.Local Los Mártires</t>
  </si>
  <si>
    <t>IP_Porcentaje de estudiantes de grado 11 del sector oficial en nivel B1 o superior de inglés como segunda lengua</t>
  </si>
  <si>
    <t>15.Alc.Local Antonio Nariño</t>
  </si>
  <si>
    <t>16.Alc.Local Puente Aranda</t>
  </si>
  <si>
    <t>17.Alc.Local La Candelaria</t>
  </si>
  <si>
    <t>18.Alc.Local Rafael Uribe Uribe</t>
  </si>
  <si>
    <t>19.Alc.Local Ciudad Bolívar</t>
  </si>
  <si>
    <t>20.Alc.Local Sumapaz</t>
  </si>
  <si>
    <t>Población específica</t>
  </si>
  <si>
    <t>_01_Prevención_y_atención_de_la_maternidad_y_la_paternidad_tempranas</t>
  </si>
  <si>
    <t xml:space="preserve">_101_Prevención_y_atención_integral_de_la_paternidad_y_la_maternidad_temprana </t>
  </si>
  <si>
    <t>Derechos_a_la_vida_libertad_y_seguridad</t>
  </si>
  <si>
    <t>Derechos_a_la_participación_y_organización</t>
  </si>
  <si>
    <t>Derechos_a_la_equidad_y_no_discriminación</t>
  </si>
  <si>
    <t>Derechos_a_la_educación_y_la_tecnología</t>
  </si>
  <si>
    <t>Derecho_al_trabajo</t>
  </si>
  <si>
    <t>Derecho_a_la_salud</t>
  </si>
  <si>
    <t>Derechos_a_las_expresiones_culturales_artísticas_turísticas_y_del_patrimonio</t>
  </si>
  <si>
    <t>Derechos_a_la_recreación_y_al_deporte</t>
  </si>
  <si>
    <t>Derecho_al_ambiente_sano_y_al_hábitat</t>
  </si>
  <si>
    <t>Promover_el_desarrollo_de_una_cultura_de_paz_que_propicie_la_resolución_no_violenta_de_conflictos_y_fomente_la_solidaridad_el_respeto_integral_de_los_derechos_de_los_y_las_jóvenes_y_la_consolidación_de_relaciones_sociales_solidarias_y_pacíficas</t>
  </si>
  <si>
    <t>Fortalecer_las_bases_legales_para_la_creación_y_funcionamiento_del_sistema_local_y_distrital_de_juventud_con_el_fin_de_potenciar_los_espacios_de_participación_y_la_vinculación_de_la_población_joven_a_los_mismos_no_sólo_como_actores_de_consulta_sino_como_entes_que_coadyuven_a_la_toma_de_decisiones</t>
  </si>
  <si>
    <t>Propender_por_la_prevención_y_eliminación_de_conductas_que_discriminen_y_estigmaticen_implícita_o_explícitamente_a_los_y_las_jóvenes_por_su_condición_étnica_cultural_de_género_orientación_sexual_religión_opinión_condición_social_aptitudes_físicas_situación_de_discapacidad_lugar_de_procedencia_y_recursos_económicos_a_través_de_estrategias_como_la_promoción_y_difusión_de_valores_relacionados_con_la_igualdad_la_no_discriminación_el_respeto_y_riqueza_de_la_diversidad_en_espacios_como_el_sistema_educativo_la_familia_y_los_medios_de_comunicación</t>
  </si>
  <si>
    <t>Ampliar_y_garantizar_la_cobertura_el_acceso_la_permanencia_y_la_promoción_de_las_y_los_jóvenes_en_el_sistema_educativo_brindando_educación_gratuita_en_los_niveles_de_básica_y_media_y_establecer_mecanismos_que_garanticen_la_asignación_de_recursos_para_la_educación_técnica_tecnológica_y_profesional_hasta_llegar_a_la_gratuidad</t>
  </si>
  <si>
    <t>Promover_la_articulación_entre_el_ámbito_educativo_formal_para_el_trabajo_y_Desarrollo_Humano_e_informal_con_el_ámbito_técnico_tecnológico_universitario_y_del_mercado_laboral_de_tal_modo_que_se_brinde_la_posibilidad_de_una_formación_integral_que_facilite_a_los_y_las_jóvenes_el_ingreso_a_la_vida_productiva_y_laboral_a_la_autogestión_individual_y/o_colectiva_en_formas_de_agrupación_comunitaria_proyectos_laborales_productivos_y_de_emprendimiento</t>
  </si>
  <si>
    <t>Promover_el_reconocimiento_de_la_salud_como_derecho_fundamental_y_garantizar_el_acceso_al_Sistema_General_de_Seguridad_Social_en_Salud_a_la_población_joven</t>
  </si>
  <si>
    <t xml:space="preserve">
Desarrollar_procesos_de_investigación_y_fomento_creación_formación_y_circulación_que_faciliten_el_reconocimiento_y_el_libre_desarrollo_de_las_expresiones_culturales_y_artísticas_de_los_y_las_jóvenes
</t>
  </si>
  <si>
    <t>Garantizar_el_cumplimiento_del_desarrollo_del_deporte_y_la_recreación_como_un_derecho_a_través_de_la_democratización_y_masificación_de_las_prácticas_recreodeportivas_y_el_uso_y_disfrute_del_espacio_público</t>
  </si>
  <si>
    <t>Propiciar_el_desarrollo_de_procesos_de_sensibilización_divulgación_y_educación_ambiental_sobre_el_uso_racional_sostenible_y_la_conservación_de_los_recursos_naturales_y_la_biodiversidad_que_permita_la_construcción_de_una_cultura_responsable_con_los_territorios_rurales_y_urbanos_de_la_ciudad</t>
  </si>
  <si>
    <t>Diseñar_estrategias_de_pedagogía_para_la_paz_que_consideren_al_joven_como_un_agente_de_decisión_y_transformación_de_su_entorno_y_fomenten_la_capacidad_crítica_y_reflexiva_de_los_y_las_jóvenes_buscando_la_creación_de_consensos_sobre_reglas_de_convivencia</t>
  </si>
  <si>
    <t>Brindar_las_condiciones_sociales_políticas_y_culturales_y_los_escenarios_de_encuentro_que_garanticen_la_participación_cualificada_de_los_y_las_jóvenes_en_el_diseño_implementación_seguimiento_y_evaluación_de_políticas_planes_programas_y_proyectos_de_interés_juvenil_que_estén_dirigidos_a_ellos_y_ellas</t>
  </si>
  <si>
    <t>Prevenir_y_erradicar_las_violencias_de_género_contra_las_mujeres_jóvenes_mediante_la_promoción_protección_y_garantía_de_sus_derechos_en_todos_los_niveles_educativos_y_clasificación_socioeconómica</t>
  </si>
  <si>
    <t>Fomentar_los_programas_de_apoyo_financiero_en_la_educación_técnica_tecnológica_y_profesional_haciendo_énfasis_en_la_población_joven_en_situación_de_discapacidad_con_talentos_o_capacidades_excepcionales_NEE_(Necesidades_Educativas_Especiales)_madres_jóvenes_en_situación_de_desplazamiento_jóvenes_de_grupos_étnicos_trabajadoras_y_trabajadores_sexuales_desvinculados_y_reincorporados</t>
  </si>
  <si>
    <t>Establecer_herramientas_pedagógicas_para_docentes_en_el_área_de_productividad_que_permitan_el_acompañamiento_de_una_formación_laboral_y_profesional_de_calidad_para_los_y_las_jóvenes_acorde_con_los_requerimientos_de_autonomía_y_desarrollo_productivo_juvenil</t>
  </si>
  <si>
    <t>Garantizar_la_atención_en_salud_a_la_población_joven_independiente_del_régimen_de_vinculación_al_sistema_general_de_seguridad_social_en_salud_y_de_su_capacidad_de_pago_con_calidad_(oportunidad_ubicación_de_redes_de_servicios_accesibles_entrega_completa_de_medicamentos_referencia_y_contrarreferencia_efectiva)_y_calidez</t>
  </si>
  <si>
    <t>Fomentar_la_identidad_y_reconocimiento_de_la_cultura_para_recuperar_el_patrimonio_histórico_turístico_natural_y_cultural_de_la_ciudad_y_el_sentido_de_pertenencia_de_las_y_los_jóvenes_rurales_y_urbanos</t>
  </si>
  <si>
    <t>Garantizar_la_inclusión_a_programas_y_proyectos_recreodeportivos_de_los_y_las_jóvenes_sin_procedimientos_de_selección_discriminatorios</t>
  </si>
  <si>
    <t>Promover_dentro_de_los_colegios_la_formulación_y_ejecución_de_proyectos_ambientales_de_impacto_en_las_áreas_geográficas_de_las_localidades_y_en_diferentes_renglones_económicos._
Contribuir_a_la_movilización_ciudadana_en_torno_a_la_gestión_ambiental_de_la_ciudad_mediante_la_construcción_colectiva_de_conocimientos_sobre_el_tema</t>
  </si>
  <si>
    <t>Promover_la_formación_apropiación_el_conocimiento_y_la_reivindicación_de_los_derechos_juveniles_en_el_sistema_escolar_organizaciones_redes_de_jóvenes_y_otras_formas_de_reconocimiento_y_participación_social</t>
  </si>
  <si>
    <t>Incentivar_la_participación_de_los_y_las_jóvenes_generando_estrategias_atractivas_de_acercamiento_entre_instituciones_organizaciones_y_jóvenes_independientes_en_el_ámbito_barrial_local_y_distrital_promoviendo_así_el_sentido_de_pertenencia_de_los_y_las_jóvenes_hacia_la_localidad_y_la_ciudad</t>
  </si>
  <si>
    <t>Desarrollar_acciones_afirmativas_dirigidas_a_los_y_las_jóvenes_pertenecientes_a_poblaciones_étnicas_y_rurales_jóvenes_en_situación_de_desplazamiento_jóvenes_en_situación_de_discapacidad_jóvenes_LGBT_(lesbianas_gays_bisexuales_y_transgeneristas)_y_jóvenes_que_se_encuentran_en_alto_grado_de_vulnerabilidad_socioeconómica_que_además_de_proteger_y_promover_sus_derechos_busquen_equiparar_sus_estados_actuales_con_el_resto_de_la_población_joven</t>
  </si>
  <si>
    <t>Garantizar_la_inclusión_y_acceso_a_la_educación_(según_las_normas_de_accesibilidad_de_recursos_humanos_y_físicos)_tanto_en_el_sector_oficial_y_no_oficial_y_en_todos_los_niveles_a_los_y_las_jóvenes_en_situación_de_discapacidad_con_talentos_o_capacidades_excepcionales_NEE</t>
  </si>
  <si>
    <t>Promover_y_fomentar_la_formación_formal_para_el_trabajo_y_el_Desarrollo_Humano_e_informal_continua_a_los_y_las_jóvenes_que_se_encuentran_vinculados_laboralmente_propendiendo_por_la_actualización_del_conocimiento_ante_los_desarrollos_productivos_del_ámbito_local_distrital_regional_nacional_e_internacional</t>
  </si>
  <si>
    <t>Formular_y_desarrollar_planes_programas_y_proyectos_que_contribuyan_al_mejoramiento_de_la_calidad_de_vida_de_la_población_juvenil_enfocados_a_la_promoción_de_los_procesos_que_protegen_su_salud_y_la_prevención_tratamiento_y_rehabilitación_de_los_principales_procesos_que_la_deterioran_garantizando_la_continuidad_de_los_mismos_y_el_uso_de_metodologías_que_permitan_llegar_a_los_y_las_jóvenes_en_sus_propios_contextos_y_lenguajes</t>
  </si>
  <si>
    <t>Fomentar_las_iniciativas_de_emprendimiento_creación_producción_comercialización_y_circulación_de_las_iniciativas_juveniles_con_énfasis_en_aquellas_provenientes_de_los_procesos_culturales_artísticos_y_del_turismo</t>
  </si>
  <si>
    <t>Propender_por_el_fortalecimiento_y_promoción_de_la_infraestructura_física_para_programas_de_formación_recreodeportivos_que_integren_a_sus_servicios_la_inclusión_de_personas_en_situación_de_discapacidad_teniendo_como_principio_la_conservación_y_el_uso_debido_de_los_escenarios_deportivos_del_Distrito_Capital</t>
  </si>
  <si>
    <t>Potenciar_y_visibilizar_la_estructura_ecológica_principal_del_Distrito_Capital_de_tal_forma_que_posibilite_espacios_atractivos_y_adecuados_para_la_realización_de_actividades_acordes_con_las_concepciones_y_necesidades_juveniles_a_fin_de_generar_un_sentido_de_apropiación_hacia_nuestro_patrimonio_natural</t>
  </si>
  <si>
    <t>Desarrollar_acciones_que_promuevan_la_construcción_de_alternativas_políticas_jurídicas_y_sociales_para_el_reconocimiento_del_derecho_a_la_libertad_de_conciencia_y_de_pensamiento_y_la_promoción_de_debates_relacionados_con_este_tema</t>
  </si>
  <si>
    <t xml:space="preserve">Fomentar_el_trabajo_en_red_el_diálogo_entre_jóvenes_instituciones_distintos_grupos_poblacionales_y_generacionales_construyendo_de_forma_colectiva_y_conjunta_un_nuevo_estatus_del_joven_en_la_sociedad_que_erradique_los_imaginarios_estigmatizantes_hacia_esta_población._
Estimular_la_creación_y_el_fortalecimiento_interno_de_organizaciones_juveniles_sociales_culturales_políticas_y_ambientales_así_como_redes_clubes_corporaciones_asociaciones_cooperativas_entre_otros
</t>
  </si>
  <si>
    <t>Desarrollar_acciones_para_la_inclusión_social_de_poblaciones_que_por_dificultades_en_el_acceso_a_bienes_y_servicios_o_por_marginación_política_o_sociocultural_se_encuentran_excluidas_o_en_riesgo_de_exclusión_de_la_vida_social._Tal_es_el_caso_de_jóvenes_que_están_en_alto_grado_de_vulnerabilidad_económica_jóvenes_en_situación_de_desplazamiento_jóvenes_en_situación_de_discapacidad_jóvenes_que_hacen_parte_de_la_comunidad_LGBT_jóvenes_que_han_estado_en_conflicto_con_la_ley_jóvenes_pertenecientes_a_poblaciones_étnicas_trabajadoras_y_trabajadores_sexuales_y_jóvenes_cabeza_de_familia</t>
  </si>
  <si>
    <t>Formular_y_ejecutar_procesos_pedagógicos_que_atiendan_a_la_población_juvenil_en_situación_de_discapacidad_con_talentos_o_capacidades_excepcionales_NEE_madres_jóvenes_en_situación_de_desplazamiento_jóvenes_de_grupos_étnicos_trabajadoras_y_trabajadores_sexuales_desvinculados_y_reincorporados</t>
  </si>
  <si>
    <t>Promover_la_creación_de_alianzas_estratégicas_entre_el_sector_público_y_privado_con_el_fin_de_incentivar_y_fortalecer_formas_de_vinculación_laboral_que_al_tiempo_que_sean_formativas_desarrollen_la_posibilidad_de_acceso_a_un_primer_empleo_sin_discriminaciones_de_tipo_económico_y_social</t>
  </si>
  <si>
    <t>Generar_convenios_entre_las_Entidades_Distritales_las_Empresas_Promotoras_de_Salud_las_Administradoras_del_régimen_subsidiado_y_las_Instituciones_prestadoras_de_Servicios_de_salud_públicas_y_privadas_para_la_atención_de_la_población_joven_de_los_centros_educativos_de_la_ciudad</t>
  </si>
  <si>
    <t>PRESUPUESTO ASOCIADO</t>
  </si>
  <si>
    <t>Entidad del Distrito responsable del reporte de la ejecución</t>
  </si>
  <si>
    <t>Responsable reporte de Ejecución de cada acción de las políticas</t>
  </si>
  <si>
    <t xml:space="preserve">Nombre del Proyecto
 (si Aplica)
</t>
  </si>
  <si>
    <t>Correo electrónico</t>
  </si>
  <si>
    <t xml:space="preserve">Política Pública Distrital para el Fenómeno de Habitabilidad en Calle </t>
  </si>
  <si>
    <t>1. Componente de Desarrollo Humano y Atención Social Integral</t>
  </si>
  <si>
    <t>1. Generación de conocimiento para la protección, prevención y atención integral</t>
  </si>
  <si>
    <t>Diseño e implementación de estrategias orientadas a la identificación y caracterización de las situaciones que conducen, mantienen y reproducen la habitabilidad en calle, con relación a las características de cada grupo poblacional, prioritariamente de niños, niñas, adolescentes y jóvenes en riesgo, alta permanencia o con vida en calle, en el marco de los enfoques diferencial, de género y territorial.</t>
  </si>
  <si>
    <t>3. Atención social de las ciudadanas y ciudadanos habitantes de calle para la dignificación de sus condiciones de vida</t>
  </si>
  <si>
    <t>Implementar una atención social integral orientada a la reducción de los daños y la mitigación de los riesgos asociados a la Habitabilidad en Calle, tendientes a lograr procesos de Desarrollo Humano, que contribuyan al restablecimiento y la realización de los Derechos para la inclusión social de las Ciudadanas y Ciudadanos Habitantes de Calle, en el marco de un enfoque diferencial y de género.</t>
  </si>
  <si>
    <t>4. Ampliación de oportunidades para la inclusión social</t>
  </si>
  <si>
    <t>Implementar estrategias transectoriales para la ampliación de oportunidades sociales, económicas, políticas y culturales para las Ciudadanas y Ciudadanos Habitantes de Calle, orientadas a la sostenibilidad de la inclusión social, la dignificación de la habitabilidad en calle, la protección integral o la superación de la habitabilidad, en el marco de un enfoque diferencial y de género.</t>
  </si>
  <si>
    <t>5. Prevención y atención social con personas en riesgo de habitar calle</t>
  </si>
  <si>
    <t>Implementar estrategias y acciones integrales, diferenciales, territoriales y transectoriales, dirigidas a poblaciones, personas y familias en riesgo de habitar calle, para la superación de las situaciones de vulnerabilidad y fragilidad social que conducen a la habitabilidad en calle.</t>
  </si>
  <si>
    <t>Implementar 1.00 Estrategia de prevención con poblaciones en alto riesgo de habitabilidad en calle en el Distrito capital.</t>
  </si>
  <si>
    <t>Implementar programas, proyectos, estrategias y acciones diferenciales, territoriales y transectoriales con perspectiva de género, dirigidas a niños, niñas, adolescentes y jóvenes en riesgo de habitar calle, con alta permanencia en calle o en situación de vida en calle, orientadas a generar la corresponsabilidad con sus familias y sus comunidades para una protección integral.</t>
  </si>
  <si>
    <t>6. Protección Integral de niños, niñas, adolescentes y jóvenes en riesgo de habitar calle, con alta permanencia en calle o en situación de vida en calle.</t>
  </si>
  <si>
    <t>Vincular al modelo pedagógico a 23,685 Niños, niñas, adolescentes y jóvenes en situación de calle, en riesgo de habitabilidad en calle y en condiciones de fragilidad social, para la protección y restitución de sus derechos.</t>
  </si>
  <si>
    <t>Ofrecer a 9,060 Oportunidades de empoderamiento de competencias laborales para Jóvenes con vulneración de derechos</t>
  </si>
  <si>
    <t xml:space="preserve">Promover la afiliación al Sistema General de Seguridad Social en Salud de toda la población identificada como habitante de calle e incluida en el listado censal emitido por la Secretaria Distrital de Integración Social o la entidad responsable que hace sus veces. </t>
  </si>
  <si>
    <t>Adelantar las medidas necesarias para el acceso a la atención de los Ciudadanos identificados como Habitantes de Calle por la Secretaria Distrital de Integración Social o la entidad responsable que haga sus veces.</t>
  </si>
  <si>
    <t>Garantizar la atención de la población habitante de calle no asegurada que requiera los servicios de salud</t>
  </si>
  <si>
    <t xml:space="preserve">Desarrollar estrategias de promoción, prevención, tamizaje, diagnóstico, tratamiento y seguimiento a los casos identificados relacionados con eventos de interés en salud pública, los cuales deben ser priorizados mediante indicadores de morbi-mortalidad derivados del monitoreo de las condiciones de salud de la población y la afectación sentida por la misma. </t>
  </si>
  <si>
    <t>Realizar actividades que permitan reducir la mortalidad por Tuberculosis en ciudadanos y ciudadanas habitante de calle del Distrito Capital</t>
  </si>
  <si>
    <t xml:space="preserve">3.Componente de Seguridad Humana y Convivencia Ciudadana. </t>
  </si>
  <si>
    <t>1. Generación de conocimiento para la comprensión de los conflictos relacionados con el fenómeno de la habitabilidad en calle.</t>
  </si>
  <si>
    <t>Desarrollar, consolidar, analizar y difundir la información que describa territorial y diferencialmente los conflictos y situaciones que vulneran la integridad física, psicológica y moral de las personas en riesgo de habitar la calle, con alta permanencia en calle, de los Ciudadanos y Ciudadanas Habitantes de Calle, y de la comunidad en general vinculada al Fenómeno.</t>
  </si>
  <si>
    <t>Realizar estrategias que contribuyan a la convivencia pacífica entre la población habitante de la calle y los demás habitantes de la ciudad a partir de acciones que promuevan el reconocimiento del otro como sujeto de Derechos, y de la generación de procesos de mutuo respeto y tolerancia, de la comunidad en general para con las y los Habitantes de Calle como de éstos hacia los demás habitantes de la ciudad.</t>
  </si>
  <si>
    <t xml:space="preserve">Adelantar acciones territoriales para garantizar la protección de la vida y el acceso a la justicia de las Ciudadanas y Ciudadanos Habitantes de Calle, con el fin de disminuir el impacto de los diferentes tipos de violencia en su integridad física, psicológica y moral, desde un enfoque diferencial y de género. </t>
  </si>
  <si>
    <t>4. Componente de Generación de Ingresos, Responsabilidad Social Empresarial y Formación para el Trabajo.</t>
  </si>
  <si>
    <t>Promover competencias laborales y el desarrollo de capacidades a partir de la formación para el trabajo, para así lograr la empleabilidad de Ciudadanas y Ciudadanos Habitantes de Calle, por intermedio de la Agencia Pública de Empleo y la conformación de alianzas estratégicas con los sectores público y privado, para su inclusión económica y social.</t>
  </si>
  <si>
    <t>Promover, capacidades y condiciones que le permitan visualizar el trabajo como escenario para su bienestar y acción creativa y de transformación, tanto en el espacio doméstico como en el espacio público, que permita el intercambio de potencialidades y aprendizajes, además de ser el camino para la satisfacción de las necesidades.</t>
  </si>
  <si>
    <t>5.Componente  de Movilización Ciudadana y Redes de Apoyo Social</t>
  </si>
  <si>
    <t>Promover el ejercicio de una Ciudadanía Activa por parte de las Ciudadanas y Ciudadanos Habitantes de Calle, para el reconocimiento social e institucional de sus libertades, Derechos y deberes, alcanzando la reducción de las situaciones de inequidad, discriminación, segregación y exclusión social que los afectan así como la transformación de su relación con el entorno y los demás habitantes de la ciudad.</t>
  </si>
  <si>
    <t>4. Consolidación de la Red Distrital para el Abordaje del Fenómeno de Habitabilidad en Calle</t>
  </si>
  <si>
    <t>Estructurar una Red Distrital entre el Sector Público y el Tercer Sector, por medio de alianzas estratégicas dirigidas al fortalecimiento de las capacidades institucionales de las entidades públicas, privadas y las organizaciones sociales, que redunden en un mejoramiento de la calidad de vida de la Ciudadanía de Bogotá y la realización de los Derechos de la Población Habitante de Calle.</t>
  </si>
  <si>
    <t>6. Componente de Desarrollo Urbano Incluyente</t>
  </si>
  <si>
    <t xml:space="preserve">Realizar las acciones pedagógicas y divulgativas correspondientes, para que la población en general reconozca la calle, como espacio público y de convivencia por excelencia, es decir, escenario en el cual todas las personas, sin importar sus diferencias económicas sociales o culturales, tienen iguales Derechos y deberes en el ejercicio de su uso y goce. </t>
  </si>
  <si>
    <t>Incorporar en el Plan de Ordenamiento de Territorial de Bogotá estrategias integrales y urbanísticas conducentes a reducir los factores que generan condiciones para la Habitabilidad en Calle, que permitan el acondicionamiento de espacios intermedios que impidan el deterioro del entorno en su presencia y al desarrollo de planes maestros que conlleven a la prevención y la resignificación del Fenómeno en los territorios sociales del Distrito.</t>
  </si>
  <si>
    <t>120 Secretaría Distrital de Planeación</t>
  </si>
  <si>
    <t>122 Secretaría Distrital de Integración Social</t>
  </si>
  <si>
    <t>Secretaría Distrital de Seguridad, Convivencia y Justicia</t>
  </si>
  <si>
    <t>260 Canal Capital</t>
  </si>
  <si>
    <t>119 Secretaría Distrital de Cultura, Recreación y Deporte</t>
  </si>
  <si>
    <t>126 Secretaría Distrital de Ambiente</t>
  </si>
  <si>
    <t>222 Instituto Distrital de las Artes</t>
  </si>
  <si>
    <t>211 Instituto Distrital de Recreación y Deporte</t>
  </si>
  <si>
    <t>121 Secretaría Distrital de la Mujer</t>
  </si>
  <si>
    <t>Yenny Marcela Salazar Barreto</t>
  </si>
  <si>
    <t>macasaba@hotmail.com; ysalazar@sdmujer.gov.co</t>
  </si>
  <si>
    <t>216 Orquesta Filarmónica de Bogotá</t>
  </si>
  <si>
    <t>112 Secretaría de Educación del Distrito</t>
  </si>
  <si>
    <t>Andrea Torres </t>
  </si>
  <si>
    <t>ytorresg@sdis.gov.co</t>
  </si>
  <si>
    <t>214 Instituto Distrital para la Protección de la Niñez y la Juventud</t>
  </si>
  <si>
    <t>201 Secretaría Distrital de Salud / Fondo Financiero Distrital de Salud</t>
  </si>
  <si>
    <t>136 Secretaría Jurídica Distrital</t>
  </si>
  <si>
    <t>117 Secretaría Distrital de Desarrollo Económico</t>
  </si>
  <si>
    <t>Servicio Nacional de Aprendizaje - SENA</t>
  </si>
  <si>
    <t>220 Instituto Distrital de la Participación y Acción Comunal</t>
  </si>
  <si>
    <t>228 Unidad Administrativa Especial de Servicios Públicos</t>
  </si>
  <si>
    <t>127  Departamento Administrativo de la Defensoría del Espacio Público</t>
  </si>
  <si>
    <t>204 Instituto de Desarrollo Urbano</t>
  </si>
  <si>
    <t>262 Empresa de Transporte del Tercer Milenio - Transmilenio S.A</t>
  </si>
  <si>
    <t xml:space="preserve">
01 Pilar Igualdad de calidad de vida
</t>
  </si>
  <si>
    <t>03 Igualdad y autonomía para una Bogotá incluyente</t>
  </si>
  <si>
    <t xml:space="preserve">
03 Pilar Construcción de comunidad y cultura ciudadana
</t>
  </si>
  <si>
    <t>03 Pilar Construcción de comunidad y cultura ciudadana</t>
  </si>
  <si>
    <t>25 Cambio cultural y construcción del tejido social para la vida</t>
  </si>
  <si>
    <t xml:space="preserve">
06 Eje transversal Sostenibilidad ambiental basada en la eficiencia energética
</t>
  </si>
  <si>
    <t>1101  Distrito diverso</t>
  </si>
  <si>
    <t>Atender 13.000 personas de los sectores sociales LGBTI, sus familias y redes de apoyo mediante las unidades operativas asociadas al servicio y los equipos locales.</t>
  </si>
  <si>
    <t>1108  Prevención y atención integral del fenómeno de habitabilidad en calle</t>
  </si>
  <si>
    <t>01 Pilar Igualdad de calidad de vida</t>
  </si>
  <si>
    <t>11 Mejores oportunidades para el desarrollo a través de la cultura, la recreación y el deporte</t>
  </si>
  <si>
    <t>2 Pilar Igualdad de calidad de vida</t>
  </si>
  <si>
    <t>3 Pilar Igualdad de calidad de vida</t>
  </si>
  <si>
    <t xml:space="preserve"> 25 Cambio cultural y construcción del tejido social para la vida</t>
  </si>
  <si>
    <t>1146 Recreación activa 365</t>
  </si>
  <si>
    <t xml:space="preserve">
03 Construcción de comunidad y cultura ciudadana
</t>
  </si>
  <si>
    <t xml:space="preserve"> 20 Fortalecimiento del Sistema de Protección Integral a Mujeres Víctimas de Violencia - SOFIA
 </t>
  </si>
  <si>
    <t xml:space="preserve"> 1068 Bogotá territorio seguro y sin violencias contra las mujeres</t>
  </si>
  <si>
    <t>1003  La filarmónica en la escuela y la ciudad</t>
  </si>
  <si>
    <t xml:space="preserve">Atender  8,400.00 niños, niñas y adolescentes en los centros locales de formación musical
</t>
  </si>
  <si>
    <t>07 Inclusión educativa para la equidad</t>
  </si>
  <si>
    <t>1049 Cobertura con equidad</t>
  </si>
  <si>
    <t xml:space="preserve"> 1086 Una ciudad para las familias</t>
  </si>
  <si>
    <t>Orientar12,000.00Personas en procesos de prevención  de la violencia intrafamiliar, atendidas por los servicios sociales de la SDIS</t>
  </si>
  <si>
    <t>Capacitar15,000.00Personas de las entidades distritales y personas de la sociedad civil para la atención integral y la prevención de violencia intrafamiliar y delito sexual</t>
  </si>
  <si>
    <t xml:space="preserve">01 Pilar Igualdad de calidad de vida
</t>
  </si>
  <si>
    <t>1099  Envejecimiento digno, activo y feliz</t>
  </si>
  <si>
    <t>02 Desarrollo integral desde la gestación hasta la adolescencia</t>
  </si>
  <si>
    <t>1096  Desarrollo integral desde la gestación hasta la adolescencia</t>
  </si>
  <si>
    <t>12 Mujeres protagonistas, activas y empoderadas en el cierre de brechas de género</t>
  </si>
  <si>
    <t>5 Bogotá mejor para todos</t>
  </si>
  <si>
    <t xml:space="preserve"> 06 Calidad educativa para todos</t>
  </si>
  <si>
    <t>1053  Oportunidades de aprendizaje desde el enfoque diferencial</t>
  </si>
  <si>
    <t>Actualizar los 3.00 de las propuestas educativas flexibles para responder a las necesidades de la población que por distintos factores no puede acceder a la educación,  y requiere de otras alternativas para alcanzar  la educación media</t>
  </si>
  <si>
    <t xml:space="preserve"> 05 Desarrollo integral para la felicidad y el ejercicio de la ciudadanía
 </t>
  </si>
  <si>
    <t>1116  Distrito joven</t>
  </si>
  <si>
    <t xml:space="preserve"> 01 Prevención y atención de la maternidad y la paternidad tempranas.</t>
  </si>
  <si>
    <t>1093  Prevención y atención de la maternidad y la paternidad temprana</t>
  </si>
  <si>
    <t>Implementar 1.00 Estrategia Distrital de prevención de la maternidad y la paternidad temprana.</t>
  </si>
  <si>
    <t xml:space="preserve"> 05 Desarrollo integral para la felicidad y el ejercicio de la ciudadanía
</t>
  </si>
  <si>
    <t>111 Calles Alternativas</t>
  </si>
  <si>
    <t>971  Calles alternativas: Atención integral a niñez y juventud en situación de calle, en riesgo de habitabilidad en calle y en condiciones de fragilidad social.</t>
  </si>
  <si>
    <t xml:space="preserve"> 5 Desarrollo integral para la felicidad y el ejercicio de la ciudadanía
</t>
  </si>
  <si>
    <t>112 Distrito joven</t>
  </si>
  <si>
    <t xml:space="preserve">1104  Distrito joven: Desarrollo de competencias laborales a jóvenes con derechos vulnerados
</t>
  </si>
  <si>
    <t>4 Pilar Igualdad de calidad de vida</t>
  </si>
  <si>
    <t>02 Pilar Democracia urbana</t>
  </si>
  <si>
    <t>09 Atención integral y eficiente en salud</t>
  </si>
  <si>
    <t>1186  Atención integral en salud</t>
  </si>
  <si>
    <t>9 Atención integral y eficiente en salud</t>
  </si>
  <si>
    <t>1 Pilar Igualdad de calidad de vida</t>
  </si>
  <si>
    <t>Lograr y mantener coberturas de vacunación iguales o mayores al 95% en todos los biológicos del PAI.</t>
  </si>
  <si>
    <t xml:space="preserve">
01 Pilar Igualdad de calidad de vida</t>
  </si>
  <si>
    <t>1184  Aseguramiento social universal en salud</t>
  </si>
  <si>
    <t>Garantizar la continuidad de 1’291.158 afiliados al régimen subsidiado de salud y ampliar coberturas hasta alcanzar 1.334,667 en 2020</t>
  </si>
  <si>
    <t>Garantizar la atención al 100% de la población pobre no asegurada (vinculados) que demande los servicios de salud y la prestación de los servicios de salud No POS-S a 2020.</t>
  </si>
  <si>
    <t>A 2020 el 100% de las unidades comando habrá dado respuesta al 100% de las urgencias y emergencias de Salud Pública notificadas en el Distrito capital.</t>
  </si>
  <si>
    <t>1187  Gestión compartida del riesgo y fortalecimiento de la EPS Capital Salud</t>
  </si>
  <si>
    <t>Aumentar al 30% la cobertura en detección temprana de alteraciones relacionadas con condiciones crónicas, (Cardiovascular, Diabetes, EPOC, Cáncer).</t>
  </si>
  <si>
    <t>A 2020 el 80% de las personas viviendo con VIH en el Distrito Capital, cuentan con tamizaje, conocen su diagnóstico y alcanzan una carga viral indetectable.</t>
  </si>
  <si>
    <t>A 2020 lograr la reducción de la mortalidad por Tuberculosis en el Distrito Capital a menos de 1 caso por 100.000 habitantes</t>
  </si>
  <si>
    <t>A 2020 iniciar en instituciones adscritas o vinculadas procesos de rehabilitación integral en 800 pacientes con adicciones.</t>
  </si>
  <si>
    <t xml:space="preserve">
07 Eje transversal Gobierno legítimo, fortalecimiento local y eficiencia
</t>
  </si>
  <si>
    <t>45 Gobernanza e influencia local, regional e internacional</t>
  </si>
  <si>
    <t>07 Eje transversal Gobierno legítimo, fortalecimiento local y eficiencia</t>
  </si>
  <si>
    <t>43 Modernización institucional</t>
  </si>
  <si>
    <t>7501 Implementación y fortalecimiento de la Gerencia Jurídica Transversal para una Bogotá eficiente y Mejor
para Todos</t>
  </si>
  <si>
    <t>Realizar  20.00 Estudios Jurídicos en temas de impacto e interés para el Distrito Capital</t>
  </si>
  <si>
    <t xml:space="preserve">Llevar a cabo   46.00 eventos de orientación jurídica.
 </t>
  </si>
  <si>
    <t xml:space="preserve">
03 Pilar Construcción de comunidad y cultura ciudadana</t>
  </si>
  <si>
    <t>22 Bogotá vive los derechos humanos</t>
  </si>
  <si>
    <t>PROYECTOS ESTRATÉGICOS PLAN DE DESARROLLO  - Prestación de Servicios a la Ciudadanía</t>
  </si>
  <si>
    <t xml:space="preserve"> 1131 Construcción de una Bogotá que vive los Derechos Humanos</t>
  </si>
  <si>
    <t>Atender el 100% de líderes y defensores de Derechos humanos, población LGBTI, y victimas de trata que demanden medidas de prevención o protección para garantizar sus derechos a la vida, libertad, integridad y seguridad</t>
  </si>
  <si>
    <t xml:space="preserve">129 - Mujeres protagonistas activas y empoderadas </t>
  </si>
  <si>
    <t>Operar 2 Casas de Todas  Para la Atención Integral  a mujeres en ejercicio de prostitución</t>
  </si>
  <si>
    <t xml:space="preserve">
05 Eje transversal Desarrollo económico basado en el conocimiento
</t>
  </si>
  <si>
    <t>32 Generar alternativas de ingreso y empleo de mejor calidad</t>
  </si>
  <si>
    <t>05 Eje transversal Desarrollo económico basado en el conocimiento</t>
  </si>
  <si>
    <t>1023  Potenciar el trabajo decente en la ciudad</t>
  </si>
  <si>
    <t>Formar 6,500.00Personas en competencias blandas y transversales por medio de la Agencia Pública de Gestión y Colocación del Distrito</t>
  </si>
  <si>
    <t>Formular e implementar una Política Pública de juventud 2017-2017</t>
  </si>
  <si>
    <t>1014 Proyecto Fortalecimiento a las organizaciones para la participación incidente en la ciudad</t>
  </si>
  <si>
    <t xml:space="preserve">01  Igualdad de calidad de vida
</t>
  </si>
  <si>
    <t>Fortalecer 500 mujeres que participen en instancias distritales</t>
  </si>
  <si>
    <t>Formular y acompañar técnicamente un plan de igualdad de oportunidades para su implementación</t>
  </si>
  <si>
    <t>Formar 58.500 personas en escenarios formales e informales a funcionarios públicos, miembros de la policía, ciudadanos de grupos étnicos, religiosas y ciudadanía en general en DDHH para la paz y la reconciliación</t>
  </si>
  <si>
    <t>13 Infraestructura para el desarrollo del hábitat</t>
  </si>
  <si>
    <t>1048  Gestión para la ampliación y modernización de los servicios funerarios prestados en los cementerios de propiedad del Distrito Capital</t>
  </si>
  <si>
    <t>Entregar 4000 subsidios a la poblacion  vulnerable de Bogota</t>
  </si>
  <si>
    <t>39 Ambiente sano para la equidad y disfrute del ciudadano</t>
  </si>
  <si>
    <t>981 Participación educación y comunicación para la sostenibilidad ambiental del D. C.</t>
  </si>
  <si>
    <t>17 Espacio público, derecho de todos</t>
  </si>
  <si>
    <t>138 Desarrollo integral y sostenible del espacio público</t>
  </si>
  <si>
    <t>Cuido y defiendo el espacio público de Bogotá</t>
  </si>
  <si>
    <t xml:space="preserve">
02 Pilar Democracia urbana
</t>
  </si>
  <si>
    <t>18 Mejor movilidad para todos</t>
  </si>
  <si>
    <t>42 Transparencia, gestión pública y servicio a la ciudadanía</t>
  </si>
  <si>
    <t xml:space="preserve">
02 Pilar   Democracia urbana
</t>
  </si>
  <si>
    <t xml:space="preserve"> 1109 Manejo integral de residuos sólidos en el Distrito Capital y la Región
</t>
  </si>
  <si>
    <t>1113 Por una ciudad incluyente y sin barreras</t>
  </si>
  <si>
    <t>Diseñar, implementar y sistematizar una estrategia de transformación social por medio de las artes con población habitante de calle desde un enfoque diferencial.</t>
  </si>
  <si>
    <t>Jenny Elizabeth Tibocha</t>
  </si>
  <si>
    <t>jtibocha@sdis.gov.co</t>
  </si>
  <si>
    <t>Restablecer derechos al 100% de NNA victimas de explotación sexual y comercial, que reciba el IDIPRON
(estimado en 130 NNA)</t>
  </si>
  <si>
    <t>Atender Integralmente a 900.00 NNA en riesgo de explotación sexual comercial se vinculan a la oferta del
IDIPRON.</t>
  </si>
  <si>
    <t>Incorporar en el Plan de Ordenamiento  Territorial de Bogotá estrategias integrales y urbanísticas conducentes a reducir los factores que generan condiciones para la Habitabilidad en Calle, que permitan el acondicionamiento de espacios intermedios que impidan el deterioro del entorno en su presencia y al desarrollo de planes maestros que conlleven a la prevención y la resignificación del Fenómeno en los territorios sociales del Distrito.</t>
  </si>
  <si>
    <t>Realizar las acciones pedagógicas y divulgativas correspondientes, para que la población en general reconozca la calle, como espacio público y de convivencia por excelencia, es decir, escenario en el cual todas las personas, sin importar sus diferencias económicas sociales o culturales, tienen iguales Derechos y deberes en el ejercicio de su uso y goce</t>
  </si>
  <si>
    <t>N/A</t>
  </si>
  <si>
    <t>Definir un Plan Maestro para la territorialización de la Atención Integral, la disponibilidad de Espacios Zonales de Acogida Temporales y de equipamientos para la prestación de servicios públicos básicos, bajo lineamientos de los enfoques de género y diferencial que conlleven a la dignificación de la Población Habitante de Calle y a la resignificación del Fenómeno en los territorios sociales del Distrito, como otro modo válido de habitar la ciudad.</t>
  </si>
  <si>
    <t>3002721523  
3105665754</t>
  </si>
  <si>
    <t xml:space="preserve">msanchez@sdis.gov.co 
lhernandezl@sdis.gov.co </t>
  </si>
  <si>
    <t>Suslay Sanchez
Luis Fernando Hernandez  Lasprilla</t>
  </si>
  <si>
    <t>118 Secretaría Distrital del Hábitat</t>
  </si>
  <si>
    <t>14 Intervenciones integrales del hábitat</t>
  </si>
  <si>
    <t>15 Recuperación, incorporación, vida urbana y control de la ilegalidad</t>
  </si>
  <si>
    <t>Monitorear 100.00 % de polígonos identificados de control y prevención en áreas susceptibles de ocupación</t>
  </si>
  <si>
    <t>5. Ordenamiento territorial sensible al fenómeno de la habitabilidad de calle</t>
  </si>
  <si>
    <t>Implementar 100.00 por ciento de la estrategia de participación en los proyectos de vivienda de interés social y prioritaria priorizados por la SDHT</t>
  </si>
  <si>
    <t>Diseñar  1.00 estrategia de participación para proyectos de vivienda de interés social y prioritaria</t>
  </si>
  <si>
    <t>Garantizar el 100% de atención a personas habitantes de calle que soliciten atención en  procesos de rehabilitación integral con adicciones, en articulación con la SDIS e IDIPRON.</t>
  </si>
  <si>
    <t>Atender 70,400.00 niños, niñas y adolescentes en el marco del programa jornada única y tiempo escolar.</t>
  </si>
  <si>
    <t>1006 La filarmónica para todos</t>
  </si>
  <si>
    <t>Asesorar 10 Instancias y Espacios de Participación Distrital que Realizan Acciones de seguimiento, evaluación, y monitoreo a las Políticas Públicas</t>
  </si>
  <si>
    <t>Fortalecer 550 Organizaciones sociales del Distrito Capital  en espacios y procesos de participación.</t>
  </si>
  <si>
    <t>987 Saberes sociales para la cultura ciudadana y la transformación cultural</t>
  </si>
  <si>
    <t>Formular e implementar  1.00 Política Pública de Cultura Ciudadana.</t>
  </si>
  <si>
    <t>Implementar 1.00 Red de Cultura Ciudadana y Democrática.</t>
  </si>
  <si>
    <t>Prevención y Control del Delito en el Distrito Capital</t>
  </si>
  <si>
    <t>Elaborar 20 documentos de política pública que involucren la utilización de métodos cuantitativos, geoestadísticos y cualitativos de investigación para respaldar con evidencia empírica el proceso de toma de decisiones.</t>
  </si>
  <si>
    <t>Implementar 100% la Dirección de Análisis de Información para la toma de decisiones</t>
  </si>
  <si>
    <t>Implementar 100% una estrategia de control por medio del fortalecimiento de la investigación judicial y criminal de delitos priorizados y el fortalecimiento de la gestión de las entidades de seguridad.</t>
  </si>
  <si>
    <t>Atender el 100%  de los casos de niñas, niños y adolescentes identificados que se encuentren en alta permanencia en calle y/o  en situación de vida en calle.</t>
  </si>
  <si>
    <t>Implementar Estrategias  Educativas Flexibles que permitan la inclusión escolar a población habitante de calle o en riesgo de habitar calle</t>
  </si>
  <si>
    <t>Una estrategia de articulación entre las rutas "de Prevención para Jóvenes (RPJ)" y de Prevención de Habitabilidad en Calle(jovenes), diseñada e implementada.</t>
  </si>
  <si>
    <t>Número de Niños, niñas, adolescentes y jóvenes en situación de calle, en riesgo de habitabilidad en calle y en condiciones de fragilidad social, vinculados.</t>
  </si>
  <si>
    <t>Número de Jóvenes  beneficiados con oportunidades.</t>
  </si>
  <si>
    <t>N.A</t>
  </si>
  <si>
    <t>Construcción De Comunidad</t>
  </si>
  <si>
    <t>Cambio cultural y construcción del tejido social para la vida</t>
  </si>
  <si>
    <t xml:space="preserve">Intervención integral en territorios priorizados a través de cultura, </t>
  </si>
  <si>
    <t>Realizar  caminatas recreoecologicas con la población habitante de calle participante de los centros de atención, generando espacios de apropiación y sentido de pertenencia por la ciudad.</t>
  </si>
  <si>
    <t>Realizar Recreoencuentros juveniles con la población habitante de calle participante de los centros de atencion</t>
  </si>
  <si>
    <t>Realizar clases grupales de actividad física con la población habitante de calle participante de los centros de atencion</t>
  </si>
  <si>
    <t>Realizar actividades de activación sin limites con la población habitante de calle que presenta algún nivel de discapacidad  y que son participantes de los centros de atención.</t>
  </si>
  <si>
    <t>Realizar actividades de recreolimpiadas con la población habitante de calle que presenta algún nivel de discapacidad  y que son participantes de los centros de atención.</t>
  </si>
  <si>
    <t>Realizar ecoaventura con la población habitante de calle que presenta algún nivel de discapacidad  y que son participantes de los centros de atención.</t>
  </si>
  <si>
    <t>Generar los cupos a la población habitante de calle para la participación en los torneos interbarrios.</t>
  </si>
  <si>
    <t>Igualdad de calidad de vida</t>
  </si>
  <si>
    <t>Mejores oportunidades para el desarrollo a través de la cultura, la recreación y el deporte</t>
  </si>
  <si>
    <t>Formación para la transformación del ser</t>
  </si>
  <si>
    <t>1147
Deporte Mejor para Todos</t>
  </si>
  <si>
    <t>Número de Jóvenes con vulneración de derechos, vinculados como guías de cultura.</t>
  </si>
  <si>
    <t>Porcentaje de personas habitantes de calle atendidas en  procesos de rehabilitación integral con adicciones</t>
  </si>
  <si>
    <t>Diseñar e implementar un esquema operativo de atención a las comunidades y grupos de interés en los componentes zonal y troncal, que permita atender las necesidades de información, capacitación y orientación que cubra el 100% de los espacios del servicio y zonas de impacto operativo</t>
  </si>
  <si>
    <t>Atender 10.181 personas en centros de atención transitoria para la inclusión social</t>
  </si>
  <si>
    <t>Atender 946 personas en comunidades de vida</t>
  </si>
  <si>
    <t>No aplica</t>
  </si>
  <si>
    <t>Realizar apoyos recreativos con la población habitante de calle participante de los centros de atención, con el fin de fortalecer los procesos de autocuidado y  bienestar mediante actividades recreativas.</t>
  </si>
  <si>
    <t>Vincular 306 Jóvenes con vulneración de derechos como guías de cultura ciudadana durante el cuatrienio.</t>
  </si>
  <si>
    <t xml:space="preserve">En el proceso de formulación de primera fase de la nueva Política Pública de Juventudes , Agenda Pulbica - Horizonte de Sentido, se desarollaran 8 diálogos con juventudes /cerca de 120 jóvenes) en procesos de superación de habitabilidad en calle, ESCNNA, LGBTI y personas en ejercicio de prostitución.  En el marco de la Segunda Fase de Formulaciòn de la Política mencionada, se tiene prevista su participación en los 600 diálogos de formulación.  </t>
  </si>
  <si>
    <t xml:space="preserve">Vincular población habitante de calle en procesos de detección temprana de alteraciones relacionadas con condiciones crónicas, (Cardiovascular, Diabetes, EPOC, Cáncer), en articulación con la SDIS (revisar el cruce de información con el RIPS).
</t>
  </si>
  <si>
    <t xml:space="preserve">Participar en el diseño e implementación de la Ruta para la inclusión económica de población en proceso de superación de la Habitabilidad en Calle.
</t>
  </si>
  <si>
    <t>Participar en el  diseño e implementación de la Ruta para la sostenibilidad económica de población que superó la Habitabilidad en Calle.</t>
  </si>
  <si>
    <t>Promover la participación ciudadana en el diseño, implementación, seguimiento y evaluación de estrategias y acciones territoriales y distritales, dirigidas a la dignificación y resignificación del Fenómeno de Habitabilidad en Calle, en el marco del reconocimiento y la realización de los Derechos y corresponsabilidad de todos los Ciudadanos y las Ciudadanas del Distrito Capital.</t>
  </si>
  <si>
    <t>3.Movilización Social para la Transformación del Fenómeno de Habitabilidad en Calle</t>
  </si>
  <si>
    <t>Integración Social</t>
  </si>
  <si>
    <t>Salud</t>
  </si>
  <si>
    <t>Seguridad, Convivencia y Justicia</t>
  </si>
  <si>
    <t>Desarrollo Económico, Industria y Turismo</t>
  </si>
  <si>
    <t>Gobierno</t>
  </si>
  <si>
    <t>Planeación</t>
  </si>
  <si>
    <t>1. Garantía de Aseguramiento en Salud para las Ciudadanas y los Ciudadanos Habitantes de Calle</t>
  </si>
  <si>
    <t>3. Acciones para la protección de la vida y el acceso a la justicia de las Ciudadanas y los Ciudadanos Habitantes de Calle.</t>
  </si>
  <si>
    <t>4. Formación para el trabajo y empleabilidad de las Ciudadanas y los Ciudadanos Habitantes de Calle.</t>
  </si>
  <si>
    <t>1. Plan Pedagógico sobre Espacio Público y Convivencia</t>
  </si>
  <si>
    <t>3. Prevención y Control de Eventos de Interés en Salud Pública para la población Habitante de Calle y para las personas en riesgo de habitar calle</t>
  </si>
  <si>
    <t>5. Desarrollo de oportunidades para el empleo de las Ciudadanas y los Ciudadanos Habitantes de Calle.</t>
  </si>
  <si>
    <t>Número de personas habitantes de calle atendidas.</t>
  </si>
  <si>
    <t>Número de personas ex habitantes de calle atendidas.</t>
  </si>
  <si>
    <t>Nombre Indicador</t>
  </si>
  <si>
    <t>Indicador por cada acción de política</t>
  </si>
  <si>
    <t>2. Acceso Integral e Integrado a los Servicios de Salud para las Ciudadanas y los Ciudadanos Habitantes de Calle</t>
  </si>
  <si>
    <t>2. Acciones de convivencia pacífica entre los habitantes de calle y la comunidad en general</t>
  </si>
  <si>
    <t>2. Fortalecimiento y Promoción de una Ciudadanía Activa de la Población Habitante de Calle</t>
  </si>
  <si>
    <t>2. Revisión del plan maestro de equipamientos para la habitabilidad de calle</t>
  </si>
  <si>
    <t>Jorge Gutierrez Rodriguez 
Aleyda Gomez
Edgar Triana</t>
  </si>
  <si>
    <t>(Sumatoria de casos atendidos de niñas, niños y adolescentes identificados que se encuentren en alta permanencia en calle y/o  en situación de vida en calle / Total de casos identificados de niñas, niños y adolescentes que se encuentren en alta permanencia en calle y/o  en situación de vida en calle)*100</t>
  </si>
  <si>
    <t>Aprobar a las personas fallecidas habitantes de calle y / o sus familiares, los subsidios de los servicios funerarios prestados en los cementerios de propiedad del Distrito Capital, conforme a la Resolución No. 121 de 2017 "Por la cual se reglamenta el Programa de Subsidios Funerarios en los Cementerios de propiedad del Distrito Capital".</t>
  </si>
  <si>
    <t>(Sumatoria de subsidios funerarios aprobados a las personas habitantes de calle fallecidas y/o sus familiares/ Total de solicitudes de subsidios funerarios de personas fallecidas habitantes de calle o sus familiares que cumplen con los requisitos)*100</t>
  </si>
  <si>
    <t xml:space="preserve">Informar a la SDIS la presencia de personas habitantes de calle en los espacios asociados con la prestación de los servicios a cargo de la UAESP para la activación del modelo de atención del fenómeno de habitante de calle en el espacio público. </t>
  </si>
  <si>
    <t xml:space="preserve">Porcentaje de informes remitidos a la SDIS de la presencia de personas habitantes de calle en los espacios asociados con la prestación de los servicios a cargo de la UAESP </t>
  </si>
  <si>
    <t>(Sumatoria de informes remitidos a la SDIS de la presencia de personas habitantes de calle en los espacios asociados con la prestación de los servicios a cargo de la UAESP / Total de espacios asociados con la prestación de los servicios a cargo de la UAESP en los que se identificó la presencia de personas habitantes de calle)*100</t>
  </si>
  <si>
    <t xml:space="preserve">Realizar un  estudio sobre delitos, violencias y conflictividades  de personas habitantes de calle.                                            
</t>
  </si>
  <si>
    <t xml:space="preserve">Un estudio sobre delitos, violencias y conflictividades  de personas habitantes de calle.                                                    
</t>
  </si>
  <si>
    <t>Realizar reportes por parte de los equipos territoriales sobre incidentes de seguridad y convivencia con habitantes de calle en el Sistema de indicadores de la Secretaría de Seguridad, Convivencia y Justicia "Tinguas"</t>
  </si>
  <si>
    <t>Número de reportes realizados por parte de los equipos territoriales sobre incidentes de seguridad y convivencia con habitantes de calle</t>
  </si>
  <si>
    <t>Sumatoria de reportes realizados por parte de los equipos territoriales sobre incidentes de seguridad y convivencia con habitantes de calle</t>
  </si>
  <si>
    <t>Incluir en la encuesta Bienal de Cultura una pregunta  relacionada con las percepción ciudadana en materia de seguridad y el fenómeno de habitabilidad en calle.</t>
  </si>
  <si>
    <t>Pregunta incluida en la encuesta Bienal de cultura sobre la percepción ciudadana en materia de seguridad y el fenómeno de habitabilidad en calle.</t>
  </si>
  <si>
    <t>Número de mesas de acompañamiento realizadas en los espacios de trabajo con Frentes Locales de Seguridad sobre el fenómeno de habitabilidad en calle</t>
  </si>
  <si>
    <t>sumatoria de  mesas de acompañamiento realizadas en los espacios de trabajo con Frentes Locales de Seguridad sobre el fenómeno de habitabilidad en calle</t>
  </si>
  <si>
    <t>Diseñar e Implementar el Protocolo de acompañamiento  en seguridad y convivencia para equipos territoriales del Distrito</t>
  </si>
  <si>
    <t>Porcentaje de Diseño e Implementación del Protocolo de acompañamiento  en seguridad y convivencia para equipos territoriales del Distrito</t>
  </si>
  <si>
    <t xml:space="preserve">Implementar el Protocolo de seguridad en entornos escolares definido y aprobado por el comité de Convivencia Escolar, el cual incluye temáticas de personas habitantes de calle.
</t>
  </si>
  <si>
    <t xml:space="preserve"> Protocolo de seguridad en entornos escolares definido y aprobado por el comité de Convivencia Escolar, el cual incluye temáticas de personas habitantes de calle Implementado.
</t>
  </si>
  <si>
    <t>Implementar el Protocolo en lugares concentración de habitantes de calle asociadas con la venta y consumo colectivo de drogas.</t>
  </si>
  <si>
    <t xml:space="preserve"> Protocolo en lugares concentración de habitantes de calle asociadas con la venta y consumo colectivo de drogas implementado.</t>
  </si>
  <si>
    <t>1. Caracterizar organizaciones sociales, comunitarias y comunales para identificar quienes de ellas tienen como población objetivo ciudadanos habitantes de calle.</t>
  </si>
  <si>
    <t>Porcentaje de organizaciones caracterizadas que tienen como población objetivo ciudadanos habitantes de calle.</t>
  </si>
  <si>
    <t>2. Generar espacios para sensibilizar a organizaciones sociales, comunitarias y comunales sobre el fenómeno de habitabilidad en calle.</t>
  </si>
  <si>
    <t>Porcentaje de los espacios generados para  sensibilizar organizaciones sociales, comunitarias y comunales sobre el fenómeno de habitabilidad en calle.</t>
  </si>
  <si>
    <t>3. Acompañar a organizaciones que vinculen a ciudadanos y ciudadanas habitantes de calle para la participación incidente. Este acompañamiento se entiende como asesoría técnica para fortalecer procesos asociativos con miras a la participación incidente</t>
  </si>
  <si>
    <t>Porcentaje de organizaciones  que vinculen a ciudadanos y ciudadanas habitantes de calle para la participación incidente acompañadas</t>
  </si>
  <si>
    <t>Realizar socializaciones a las personas en proceso de superación de habitabilidad en calle, sobre infraestructura, rutas, paraderos, tarifas, y el manual del usuario en el marco de la  cultura ciudadana del Sistema TransMilenio, en los siguientes centros de atención: a) Centro de Atención Transitoria (CAT) ubicado en la Carrera 35 # 10- 69, b) Comunidad de Vida El Camino", ubicada en la Carrera 69 # 47- 87  y  c) Casa de Enlace Social y Seguimiento (personas ex habitantes de Calle), ubicado en la Carrera 16 a # 30-74.</t>
  </si>
  <si>
    <t>Movilidad</t>
  </si>
  <si>
    <t>Comunicación, capacitación y atención al usuario en el Sistema de Transporte Público gestionado por
Transmilenio S. A.</t>
  </si>
  <si>
    <t>Reportar los resultados asociados al atributo de "seguridad" de las  encuestas de satisfacción que realice TRANSMILENIO S.A. durante el cuatrienio, con énfasis en lo relacionado con el fenómeno de habitabilidad en calle.</t>
  </si>
  <si>
    <t>Aumentar el nivel de satisfacción del Usuario, respecto de la Encuesta de Satisfacción Usuarios Transmilenio - Troncal y Zonal en lo correspondiente a la medición de comunicaciones.</t>
  </si>
  <si>
    <t>Brindar atención a mujeres habitantes de calle  en ejercicio de prostitución en Casa de Todas</t>
  </si>
  <si>
    <t>Número de proyectos implementados con acciones afirmativas en el ejercicio de los derechos en el marco del Plan de Igualdad de Oportunidades y Equidad de Género   y DESC de las mujeres  habitantes de calle en su diversidad</t>
  </si>
  <si>
    <t>Sumatoria de proyectos implementados con acciones afirmativas en el ejercicio de los derechos en el marco del PIOEG  y DESC de las mujeres habitantes de calle en su diversidad</t>
  </si>
  <si>
    <t xml:space="preserve">Brindar asesoría técnica en prevenciòn de consumo de sustancia psicoactivas (SPA) a la estategia de prevención de la habitabilidad en calle.
</t>
  </si>
  <si>
    <t xml:space="preserve">Componente de prevención del consumo de SPA desarrollado en la estrategia de prevención de la habitabilidad en calle.
</t>
  </si>
  <si>
    <t xml:space="preserve">Capacitar 120 personas de los equipos de talento humano de la Subdirección para la Adultez sobre la Política Pública de Prevención y Atención del Consumo y la Prevención a la Vinculación a la Oferta de Sustancias Psicoactivas para Bogotá D.C, y temas asociados.
</t>
  </si>
  <si>
    <t xml:space="preserve">Número de personas capacitadas en la Política Pública de Prevención y Atención del Consumo y la Prevención a la Vinculación a la Oferta de Sustancias Psicoactivas para Bogotá D.C, y temas asociados.
</t>
  </si>
  <si>
    <t>Sumatoria de  personas capacitadas en la Política Pública de Prevención y Atención del Consumo y la Prevención a la Vinculación a la Oferta de Sustancias Psicoactivas para Bogotá D.C, y temas asociados.</t>
  </si>
  <si>
    <t>Porcentaje de subsidios funerarios aprobados a las personas fallecidas habitantes de calle y / o sus familiares, en cumplimiento de la PPFHC</t>
  </si>
  <si>
    <t xml:space="preserve">Porcentaje de documento realizado que de cuenta de la condición, situación y posición de las mujeres habitantes de calle del Distrito Capital. </t>
  </si>
  <si>
    <t>Porcentaje de mujeres habitantes de calle  en ejercicio de prostitución  atendidas en la Casa de Todas</t>
  </si>
  <si>
    <t>Porcentaje de planes locales de seguridad que cuentan con acciones  de prevención de violencias  para mujeres habitantes de calle.</t>
  </si>
  <si>
    <t xml:space="preserve">Incorporar acciones de prevención de violencias para mujeres habitantes de calle en  los Planes locales de seguridad </t>
  </si>
  <si>
    <t>Implementar proyectos con acciones afirmativas en el ejercicio de los derechos en el marco del Plan de Igualdad de Oportunidades y Equidad de Género  y Derechos Económicos Sociales y Culturales- DESC de las mujeres habitantes de calle en su diversidad.</t>
  </si>
  <si>
    <t>Porcentaje de mujeres habitantes de calle informadas en el derecho a la participación y representación política en los centros de atención priorizados.</t>
  </si>
  <si>
    <t>Divulgar el "Plan de Igualdad de Oportunidades y Equidad de Género para las Mujeres- PIOEG" a las mujeres habitantes de calle de centros de atención del distrito.</t>
  </si>
  <si>
    <t>Porcentaje de mujeres habitantes de calle  informadas en el "Plan de Igualdad de Oportunidades y Equidad de Género para las Mujeres en centros de atención del distrito".</t>
  </si>
  <si>
    <t>(Sumatoria de mujeres habitantes de calle  informadas en el "Plan de Igualdad de Oportunidades y Equidad de Género para las Mujeres en centros de atención del distrito"/ Total de mujeres habitantes de calle en centros de atención del distrito) x 100</t>
  </si>
  <si>
    <t xml:space="preserve">Asesorar técnicamente al Comité de Política Pública del Fenómeno de Habitabilidad en calle  para la transversalización de los enfoques diferencial y de género en la implementación de la política pública. </t>
  </si>
  <si>
    <t xml:space="preserve">Comité de Política Pública del Fenómeno de Habitabilidad en Calle asesorado técnicamente en la transversalización de los enfoques diferencial y de género en la implementación de la política pública. </t>
  </si>
  <si>
    <t>Mujer</t>
  </si>
  <si>
    <t>Ruta de respuesta a urgencias y emergencias reportadas relacionadas con la población habitante de calle.</t>
  </si>
  <si>
    <t xml:space="preserve">Diseñar la ruta para dar respuesta efectiva al 100% de las urgencias y emergencias reportadas relacionadas con la población habitante de calle ubicada en el distrito capital, en articulación con la Policía Metropolitana, la SDIS e IDIPRON. </t>
  </si>
  <si>
    <t>Garantizar la atención de la población habitante de calle a través de la ruta de  respuesta a urgencias y emergencias.</t>
  </si>
  <si>
    <t>Porcentaje de la población habitante de calle atendida a través de la ruta de  respuesta a urgencias y emergencias</t>
  </si>
  <si>
    <t>(Sumatoria de población habitante de calle atendida a través de la ruta de  respuesta a urgencias y emergencias / Total de población habitante de calle reportadas) x 100</t>
  </si>
  <si>
    <t xml:space="preserve">(Sumatoria de fases ejecutadas /fases programadas) x 100% 
40% Diseño preliminar
60% Articulación intersectorial y ajustes
 </t>
  </si>
  <si>
    <t>Implementar una estrategia para garantizar las acciones de  tamizajes, diagnósticos y tratamiento para alcanzar una carga viral indetectable, con ciudadanos y ciudadanas habitante de calle del Distrito Capital.</t>
  </si>
  <si>
    <t>Estrategia implementada con ciudadanos y ciudadanas habitante de calle del Distrito Capital.</t>
  </si>
  <si>
    <t>Porcentaje de actividades que permitan reducir la mortalidad por Tuberculosis en ciudadanos y ciudadanas habitante de calle del Distrito Capital</t>
  </si>
  <si>
    <t>(Sumatoria de actividades que permitan reducir la mortalidad por Tuberculosis en ciudadanos y ciudadanas habitante de calle del Distrito Capital/Total de actividades programadas que permitan reducir la mortalidad por Tuberculosis en ciudadanos y ciudadanas habitante de calle del Distrito Capital)x100</t>
  </si>
  <si>
    <t xml:space="preserve">(Sumatoria de personas atendidas en procesos de rehabilitación integral con adicciones, en articulación / Total de personas que solicitan procesos de rehabilitación integral con adicciones, en articulación)x 100  </t>
  </si>
  <si>
    <t xml:space="preserve">Incluir a niños, niñas, adolescentes y jóvenes en riesgo de habitar calle, con alta permanencia en calle o en situación de vida en calle en el plan ampliado de inmunizaciòn. </t>
  </si>
  <si>
    <t xml:space="preserve">Porcentaje de niños, niñas, adolescentes y jóvenes en riesgo de habitar calle, con alta permanencia en calle o en situación de vida en calle incluidos en el plan ampliado de inmunización. </t>
  </si>
  <si>
    <t xml:space="preserve">(Sumatoria de niños, niñas, adolescentes y jóvenes en riesgo de habitar calle, con alta permanencia en calle o en situación de vida en calle incluidos en el plan ampliado de inmunización/ Total de  niños, niñas, adolescentes y jóvenes en riesgo de habitar calle, con alta permanencia en calle o en situación de vida en calle identificados para inclusión en el plan ampliado de inmunización. </t>
  </si>
  <si>
    <t>(Sumatoria de  difusiones realizadas sobre las acciones de transformación del fenómeno de habitabilidad en calle en el marco de las acciones desarrolladas con relación a la implementación de la Política Pública Distrital para el fenómeno de Habitabilidad en calle/ Tota de difusiones solicitadas  con relación a la implementación de la Política Pública Distrital para el fenómeno de Habitabilidad en calle)X100</t>
  </si>
  <si>
    <t xml:space="preserve">Porcentaje de personas habitantes de calle  de los sectores sociales LGBTI atendidas en el marco de los procesos de Centros de Atención Integral a la Diversidad Sexual y de Géneros .
</t>
  </si>
  <si>
    <t>Capacitar a 450 personas del equipo de talento humano del Proyecto 1108 de SDIS, en la implementación del enfoque diferencial por orientación sexual e identidad de género, por parte del equipo de talento humano de la Subdirección de Asuntos LGBT de la SDIS.</t>
  </si>
  <si>
    <t>Desarrollar actividades dirigidas a 7050 personas que laboren en los sectores público, privado o mixto, para realizar procesos formación en atención diferencial por orientación sexual e identidad de género</t>
  </si>
  <si>
    <t>Atender a las personas de los sectores LGBTI que son habitantes de calle a través de actividades en  los Centros de Atención Integral a la Diversidad Sexual y de Géneros en articulación con los equipos de la Subdirección para la Adultez.</t>
  </si>
  <si>
    <t xml:space="preserve">Brindar acompañamiento técnico en la formulación de guías metodológicas con enfoque diferencial pertenecientes a la estrategia de prevención de habitar en calle.
</t>
  </si>
  <si>
    <t>Porcentaje de guías orientadas técnicamente para la implementación del enfoque diferencial por orientación sexual e identidad de género</t>
  </si>
  <si>
    <t>Número de personas del  talento humano del Proyecto 1108 de SDIS formadas en implementación del enfoque diferencial.</t>
  </si>
  <si>
    <t>Identificar y vincular a las personas de los sectores sociales LGBTI en riesgo a la estrategia de prevención de habitar calle.</t>
  </si>
  <si>
    <t>(Sumatoria de guías orientadas técnicamente/Total de de guías programadas)x100</t>
  </si>
  <si>
    <t>Informar sobre la presencia de ciudadanos habitantes de calle en zonas de la ciudad en las que se desarrollan los proyectos  de infraestructura de la entidad a fin de aportar a la construcción de la Estrategia Distrital para la Recuperación y Protección del Espacio Público.</t>
  </si>
  <si>
    <t>Porcentaje de casos informados a la SDIS  sobre la presencia de ciudadanos habitantes de calle en zonas de la ciudad en las que se desarrollan los proyectos  de infraestructura de la entidad a fin de aportar a la construcción de la Estrategia Distrital para la Recuperación y Protección del Espacio Público.</t>
  </si>
  <si>
    <t>(Sumatoria de casos informados a la SDIS sobre la presencia de ciudadanos habitantes de calle en zonas de la ciudad en las que se desarrollan los proyectos de la entidad a fin de aportar a la construcción de la Estrategia Distrital para la Recuperación y Protección del Espacio Público/ Total de casos reportados por interventorias de proyectos de infraestructura sobre la presencia de ciudadanos habitantes de calle)x100</t>
  </si>
  <si>
    <t>Porcentaje de polígonos susceptibles de ocupación por parte de personas habitantes de calle en el Distrito.</t>
  </si>
  <si>
    <t>Identificar el 100% de polígonos  susceptibles de ocupación por parte de personas habitantes de calle en el Distrito.</t>
  </si>
  <si>
    <t>Brindar servicios de atención psicosocial, jurídica y de acogida transitoria en Casa Refugio a población LGBTI victima de violencias por orientación sexual o identidad de género sin redes de apoyo para prevenir habitabilidad de calle.</t>
  </si>
  <si>
    <t>Número de procesos de formación  desarrollados en derechos Humanos a personas habitantes de calle en hogares de paso.</t>
  </si>
  <si>
    <t>Desarrollar procesos de formación en derechos Humanos a personas habitantes de calle en hogares de paso para que se autoreconozcan como sujetos de derechos y deberes ciudadanos.</t>
  </si>
  <si>
    <t>Sumatoria de de procesos de formación  desarrollados en derechos Humanos a personas habitantes de calle en hogares de paso.</t>
  </si>
  <si>
    <t>Sumatoria de sesiones de socialización al Sistema TransMilenio, realizadas con personas en proceso de superación de habitabilidad en calle interesadas en participar</t>
  </si>
  <si>
    <t>Porcentaje de reportes de resultados asociados al atributo de "Seguridad" de las encuestas de satisfacción que realice TRANSMILENIO S.A. durante el cuatrienio.</t>
  </si>
  <si>
    <t>(Sumatoria de reportes entregados, de los resultados asociados al atributo de "Seguridad" de las  encuestas de satisfacción que realice TRANSMILENIO S.A. durante el cuatrienio / Total de encuestas realizadas)*100</t>
  </si>
  <si>
    <t>Diseñar e implementar la estrategia de vinculación de personas en proceso de superación de habitabilidad en calle, de los Centros de atención de SDIS e IDIPRON, a la oferta cultural de la OFB.</t>
  </si>
  <si>
    <t>Beneficiar a niños, niñas y adolescentes en riesgo de habitar calle de colegios del Distrito del programa jornada única y tiempo escolar  con talleres de formación musical de la OFB</t>
  </si>
  <si>
    <t>Beneficiar a niños, niñas y adolescentes en riesgo de habitar calle con talleres de formación musical de la OFB en centros locales de formación musical</t>
  </si>
  <si>
    <t>Nùmero de estudios jurídico en relación con el fenómeno de habitabilidad en calle en el Distrito, desarrollado</t>
  </si>
  <si>
    <t>Sumatoria de estudios jurídicos en relación con el fenómeno de habitabilidad en calle en el Distrito, desarrollado</t>
  </si>
  <si>
    <t>Involucrar el 100% de  abogados(as) que trabajan en temas relacionados con el fenómeno de habitabilidad en calle en el Distrito, en "Centros de estudio"  de temas juridicos asociados al fenómeno de habitabilidad en calle.</t>
  </si>
  <si>
    <t>Porcentaje de  abogados(as) que trabajan en temas relacionados con el fenómeno de habitabilidad en calle del Distrito que participan en "Centros de estudio"  de temas juridicos asociados al fenómeno de habitabilidad en calle.</t>
  </si>
  <si>
    <t>(Sumatoria de  abogados(as) que trabajan en temas relacionados con el fenómeno de habitabilidad en calle del Distrito que participan en "Centros de estudio"  de temas juridicos asociados al fenómeno de habitabilidad en calle/Total de  abogados(as) que trabajan en temas relacionados con el fenómeno de habitabilidad en calle del Distrito convocados a los Centros de EStudio)x100 )</t>
  </si>
  <si>
    <t>Componente</t>
  </si>
  <si>
    <t>Jazmin Karime Florez Vergel
Viviana Fonseca
Elizabeth Meza Medina
Luisa Beltran</t>
  </si>
  <si>
    <t>Formular e implementar un proyecto de capacitación para la formalización a la poblacion recicladora de oficio</t>
  </si>
  <si>
    <t>Implementar 1 Estrategia de prevención con poblaciones en alto riesgo de habitabilidad en calle en el Distrito capital.</t>
  </si>
  <si>
    <t xml:space="preserve">Atender y reportar personas mayores  habitantes de calle que asistan al servicio Centro Día.
</t>
  </si>
  <si>
    <t>(Sumatoria de personas mayores  habitantes de calle atendidas en  Centros Día/ Total de personas mayores habitantes de calle que solicitan y cumplen con los criterios del servicio Centro Día)*100</t>
  </si>
  <si>
    <t>Diseñar e implementar una ruta de prevención de habitabilidad en calle para personas mayores en el Distrito Capital, en el marco del modelo distrital para el fenómeno de habitabilidad en calle.</t>
  </si>
  <si>
    <t>Ruta de prevención de habitabilidad en calle para personas mayores diseñada e implementada.</t>
  </si>
  <si>
    <t>Diseño Ruta de prevención de habitabilidad en calle para personas mayores (40%)
Implementación Ruta de prevención de habitabilidad en calle para personas mayores (60%)</t>
  </si>
  <si>
    <t>NA</t>
  </si>
  <si>
    <t>Implementar un Plan de Seguimiento del plan de acción de la Política Pública.</t>
  </si>
  <si>
    <t xml:space="preserve">Atender y reportar personas mayores  habitantes de calle que asistan al servicio Centro de Protección Social.
</t>
  </si>
  <si>
    <t>(Sumatoria de personas mayores  habitantes de calle atendidas en  Centro de Protección Social / Total de personas mayores habitantes de calle que solicitan y cumplen con los criterios del servicio Centro de Protección Social)*100</t>
  </si>
  <si>
    <t>Atender integralmente a 2.226 personas mayores en condición de fragilidad social en la ciudad de Bogotá a través del servicio Centro de Protección Social.</t>
  </si>
  <si>
    <t xml:space="preserve">Beneficiar las personas mayores ex habitantes de calle que cumplan con los criterios, con apoyos económicos. 
</t>
  </si>
  <si>
    <t>Diseñar e implementar una ruta de superación de la habitabilidad en calle y sostenibilidad para personas mayores en el Distrito Capital,  en el marco del modelo distrital para el fenómeno de habitabilidad en calle.</t>
  </si>
  <si>
    <t>Ruta de superación de la habitabilidad en calle y sostenibilidad para personas mayores diseñada e implementada.</t>
  </si>
  <si>
    <t>Diseño Ruta de superación de la habitabilidad en calle y sostenibilidad para personas mayores  (40%)
Implementación Ruta de superación de la habitabilidad en calle y sostenibilidad para personas mayores  (60%)</t>
  </si>
  <si>
    <t xml:space="preserve">Atender y reportar personas mayores  habitantes de calle que asistan al servicio Centro Noche.
</t>
  </si>
  <si>
    <t>(Sumatoria de personas mayores  habitantes de calle atendidas en  Centro Noche / Total de personas mayores habitantes de calle que solicitan y cumplen con los criterios del servicio Centro noche)*100</t>
  </si>
  <si>
    <t>Atender a 500 Personas mayores en situación de vulnerabilidad asociada a la falta de lugar estable para dormir  en el servicio Centro Noche.</t>
  </si>
  <si>
    <t>Vincular 4,250 Personas laboralmente a través de los diferentes procesos de intermediación.</t>
  </si>
  <si>
    <t xml:space="preserve">Porcentaje de de personas mayores  habitantes de calle atendidas en  Centros Día.
</t>
  </si>
  <si>
    <t xml:space="preserve">Porcentaje de de personas mayores  habitantes de calle atendidas en  Centros de Protección Social.
</t>
  </si>
  <si>
    <t>Entregar a la SDIS el inventario de puentes peatonales, puentes vehiculares y plazoletasadministradas por IDU, a fin de aportar a la construcción de la Estrategia Distrital para la Recuperación y Protección del Espacio Público.</t>
  </si>
  <si>
    <t>Documento del inventario de puentes peatonales, puentes vehiculares y plazoletas administradas por IDU entregado.</t>
  </si>
  <si>
    <t>TRANSPORTE PÚBLICO INTEGRADO Y DE CALIDAD</t>
  </si>
  <si>
    <t>Construccion De 24 Torres De Cable Aereo
Construccion De 4 Estaciones De Cable Aereo
Construir 1629155 M2 Espacio Publico Asociado A Troncales
Construir 58.7 Km De Troncales
Mantener 127 Km Carril Troncales</t>
  </si>
  <si>
    <t>Ambiente</t>
  </si>
  <si>
    <t>Cultura, Recreación y Deporte</t>
  </si>
  <si>
    <t>Hábitat</t>
  </si>
  <si>
    <t>Sumatoria de  personas atendidas en centros de atención transitoria para la inclusión social</t>
  </si>
  <si>
    <t>Sumatoria de  personas atendidas en comunidades de vida</t>
  </si>
  <si>
    <t>Sumatoria de  personas integradas a procesos de enlace social y seguimiento.</t>
  </si>
  <si>
    <t>2. Componente de Atención Integral e Integrada en Salud</t>
  </si>
  <si>
    <t xml:space="preserve">Elaborar el documento de la estructura organica funcional del Observatorio de dinamica diferencial y de familias que incluye el fenómeno de habitabilidad en calle. </t>
  </si>
  <si>
    <t>Coordinar la entrega y consolidación del informe anual de seguimiento al Plan Maestro de Equipamientos de Bienestar Social de Bogotá, conforme al decreto 316  de 2006 y el acuerdo 223 de 2006, como herramienta para emitir conceptos sobre el uso del suelo para la inclusion urbanistica del fenomeno de habitabilidad en calle.</t>
  </si>
  <si>
    <t>Documento de la estructura orgánica funcional del Observatorio de dinamica diferencial y de familias realizado</t>
  </si>
  <si>
    <t>Informe consolidado de seguimiento al Plan Maestro de Equipamientos de Bienestar Social de Bogotá</t>
  </si>
  <si>
    <t>07 Eje transversalGobierno legítimo, fortalecimiento local y eficiencia</t>
  </si>
  <si>
    <t>Gobierno Digital y Eficiente</t>
  </si>
  <si>
    <t>Eje transversal Nuevo ordenamiento territorial</t>
  </si>
  <si>
    <t xml:space="preserve">Fortalecimiento del Ciclo de politicas Públicas en el Distrito capital </t>
  </si>
  <si>
    <t>Realizar 10 estudios que permitan contar con información de calidad para la formulación, seguimiento y
evaluación de Políticas Públicas.</t>
  </si>
  <si>
    <t xml:space="preserve">Fortalecer Frentes Locales de Seguridad que tengan relación con el fenómeno de habitabilidad en calle
</t>
  </si>
  <si>
    <t>157 - intervención integral en territorios y poblaciones priorizados a través de cultura, recreación y deporte</t>
  </si>
  <si>
    <t>Porcentaje de niños, niñas y adolescentes de colegios del distrito, identificados como población en riesgo de habitabilidad en calle, beneficiados de los procesos de formación musical de la OFB.</t>
  </si>
  <si>
    <t>(Sumatoria de niños, niñas y adolescentes de colegios del distrito, identificados como población en riesgo de habitabilidad en calle, beneficiados del de formación musical de la OFB / Total de niños en riesgo de habitabilidad en calle del programa jornada única y tiempo escolar convocados a los procesos de formación musical de la OFB)*100</t>
  </si>
  <si>
    <t>124- Formación para la transformación del ser</t>
  </si>
  <si>
    <t>Porcentaje de niños, niñas y adolescentes en riesgo de habitar calle  beneficiados con talleres de formación musical de la OFB en centros filarmónicos de formación musical</t>
  </si>
  <si>
    <t>(Sumatoria de niños, niñas y adolescentes en riesgo de habitar calle  beneficiados con procesos de formación musical de la OFB en centros filarmónicos  de formación musical / Total de  niños, niñas y adolescentes en riesgo de habitar calle remitidos por la SDIS para asistir a los centros filarmónicos de formación musical)*100</t>
  </si>
  <si>
    <t>126 -Políticas de emprendimiento e industrial culturales y creativas</t>
  </si>
  <si>
    <t xml:space="preserve">Línea de acción </t>
  </si>
  <si>
    <t xml:space="preserve">Objetivo de la Línea de acción </t>
  </si>
  <si>
    <t>Sumatoria de  personas atendidas en comunidades de vida por medio de la estrategia de abordaje en calle</t>
  </si>
  <si>
    <t xml:space="preserve">Implementar en territorios de alta complejidad una estrategia encaminada a debilitar las estructuras delincuenciales dedicadas al microtráfico que involucra a las personas habitantes de calle.       </t>
  </si>
  <si>
    <t xml:space="preserve">Porcentaje de territorio de alta complejidad en los que se ha implementado una estrategia  encaminada a debilitar las estructuras delincuenciales dedicadas al microtráfico que involucra a las personas habitantes de calle.                    </t>
  </si>
  <si>
    <t xml:space="preserve">(Sumatoria de territorios de alta complejidad en los que se ha implementado la estrategia encaminada a debilitar las estructuras delincuenciales dedicadas al microtráfico que involucra a las personas habitantes de calle/ Total de territorios de alta complejidad del Distrito priorizados) *100         </t>
  </si>
  <si>
    <t>Secretaría Distrital de Integración Social</t>
  </si>
  <si>
    <t>3163322118
3795750 ext 3005</t>
  </si>
  <si>
    <t xml:space="preserve">Atender y reportar personas mayores  habitantes de calle  que cumplan con los criterios para ser  beneficiadas con apoyos económicos.
</t>
  </si>
  <si>
    <t>Número de apoyos recreativos con la población habitante de calle participante de los centros de atención de la Secretaría Distrital de Integración social</t>
  </si>
  <si>
    <t>Sumatoria de apoyos recreativos con la población habitante de calle participante de los centros de atención de la Secretaría Distrital de Integración social</t>
  </si>
  <si>
    <t>Número de Caminatas recreativas realizadas  con la población habitante de calle participante de los centros de atención de la Secretaría Distrital de Integración social</t>
  </si>
  <si>
    <t>Sumatoria de Caminatas recreativas realizadas  con la población habitante de calle participante de los centros de atención de la Secretaría Distrital de Integración social</t>
  </si>
  <si>
    <t>Número de actividades  de activación sin límites realizadas con la población habitante de calle que presenta algún nivel de discapacidad  y que son participantes de los centros de atención de la Secretaría Distrital de Integración social</t>
  </si>
  <si>
    <t>Sumatoria de actividades  de activación sin límites realizadas con la población habitante de calle que presenta algún nivel de discapacidad  y que son participantes de los centros de atención de la Secretaría Distrital de Integración social</t>
  </si>
  <si>
    <t>Número de actividades de recreolimpiadas realizadas con la población habitante de calle que presenta algún nivel de discapacidad  y que son participantes de los centros de atención  de la Secretaría Distrital de Integración social</t>
  </si>
  <si>
    <t>Sumatoria de actividades de recreolimpiadas realizadas con la población habitante de calle que presenta algún nivel de discapacidad  y que son participantes de los centros de atención  de la Secretaría Distrital de Integración social</t>
  </si>
  <si>
    <t>Número de jornadas de ecoaventuras realizadas con la población habitante de calle  que presenta algún nivel de discapacidad  y que son participantes de los centros de atención  de la Secretaría Distrital de Integración social</t>
  </si>
  <si>
    <t>Sumatoria de jornadas de ecoaventuras realizadas con la población habitante de calle  que presenta algún nivel de discapacidad  y que son participantes de los centros de atención  de la Secretaría Distrital de Integración social</t>
  </si>
  <si>
    <t>Número de Clases grupales de actividad física realizadas con personas habitantes de calle participantes de los centros de atención de la Secretaría Distrital de Integración social</t>
  </si>
  <si>
    <t>Sumatoria de Clases grupales de actividad física realizadas con personas habitantes de calle participantes de los centros de atención de la Secretaría Distrital de Integración social</t>
  </si>
  <si>
    <t>Número de cupos otorgados a  personas habitantes de calle  participantes de los centros de atención de la Secretaría Distrital de Integración social para la participación en los torneos interbarrios</t>
  </si>
  <si>
    <t>Sumatoria de cupos otorgados a  personas habitantes de calle  participantes de los centros de atención de la Secretaría Distrital de Integración social para la participación en los torneos interbarrios</t>
  </si>
  <si>
    <t xml:space="preserve">Sumatoria de recreoencuentros juveniles realizados con la población habitante de calle participante de los centros de atencion de la Secretaría Distrital de Integración social </t>
  </si>
  <si>
    <t xml:space="preserve"> Número de recreoencuentros juveniles realizados con la población habitante de calle participante de los centros de atencion de la Secretaría Distrital de Integración social </t>
  </si>
  <si>
    <t>Reportar el número de personas ex habitantes de calle que son beneficiados con proyectos de vivienda de interés social y prioritaria priorizados por la Secretaría Distrital del Hábitat</t>
  </si>
  <si>
    <t>(Sumatoria de polígonos que presentan ocupación por parte de personas habitantes de calle en el Distrito/ Total de polígonos  susceptibles de ocupación por parte de personas habitantes de calle en el Distrito) x 100</t>
  </si>
  <si>
    <t xml:space="preserve">Diseñar e implementar la estrategia de Búsqueda Activa mediante jornadas de atención focalizada en población ex-habitante de calle, en articulación con la Secretaría de Integración Social,  con el fin de vincular las personas que los requieran al Sistema Educativo Oficial. </t>
  </si>
  <si>
    <t>Porcentaje de diseño e implementación de la estrategia de Búsqueda Activa con población ex-habitante de calle.</t>
  </si>
  <si>
    <t xml:space="preserve">Porcentaje  de personas en proceso de superación de habitabilidad en calle o ex-habitantes de calle de los centros de atención de la Secretaría Distrital de Integración social e IDIPRON ,que han sido o estan siendo atendida en el Sistema Educativo Oficial. </t>
  </si>
  <si>
    <t>(Sumatoria de personas en proceso de superación de habitabilidad en calle o ex-habitantes de calle de los centros de atención de la Secretaría Distrital de Integración social e IDIPRON que han sido o estan siendo atendida en el Sistema Educativo Oficial/ Total de personas en proceso de superación de habitabilidad en calle o ex-habitantes de calle de los centros de atención de la Secretaría Distrital de Integración social e IDIPRON que requieren ser atendidas por el Sistema Educativo Oficial) x 100</t>
  </si>
  <si>
    <t>Identificar y reportar la poblacion ex habitante de calle o habitante de calle de los centros de atención de la Secretaría Distrital de Integración social e IDIPRON, que ha sido o está siendo atendida en el Sistema Educativo Oficial.</t>
  </si>
  <si>
    <t xml:space="preserve"> Número de  Estrategias  educativas flexibles implementadas, que permitan la inclusión escolar a personas habitantes de calle o en riesgo de habitar calle.
</t>
  </si>
  <si>
    <t xml:space="preserve">Sumatoria de Estrategias  educativas flexibles implementadas, que permitan la inclusión escolar a personas habitantes de calle o en riesgo de habitar calle.
</t>
  </si>
  <si>
    <t>Sumatoria de Niños, niñas, adolescentes y jóvenes en situación de calle, en riesgo de habitabilidad en calle y en condiciones de fragilidad social, vinculados</t>
  </si>
  <si>
    <t>Sumatoria de Jóvenes  beneficiados con oportunidades.</t>
  </si>
  <si>
    <t>Sumatoria de  Jóvenes con vulneración de derechos, vinculados como guías de cultura.</t>
  </si>
  <si>
    <t>Restablecer derechos a la totalidad de Niños Niñas y Adolescentes victimas de explotación sexual y comercial, que sean atendidos por el  IDIPRON
(estimado en 130 NNA)</t>
  </si>
  <si>
    <t xml:space="preserve">Porcentaje de diseño e implementación del Convenio Interadminsitrativo con la Secretaría Distrital de Integración Social para la inclusión económica de la Población en proceso de superación de la Habitabilidad en Calle
</t>
  </si>
  <si>
    <t>Porcentaje de diseño del Convenio Interadminsitrativo (50%)
Porcentaje de  implementación del Convenio Interadminsitrativo (50%)</t>
  </si>
  <si>
    <t xml:space="preserve">Porcentaje de diseño e implementación de la ruta para la inclusión económica de población en proceso de superación de la Habitabilidad en Calle
</t>
  </si>
  <si>
    <t>Porcentaje de diseño de la ruta para la inclusión económica de población en proceso de superación de la Habitabilidad en Calle (50%)
Porcentaje de  implementación de la ruta para la inclusión económica de población en proceso de superación de la Habitabilidad en Calle (50%)</t>
  </si>
  <si>
    <t xml:space="preserve">Porcentaje de diseño e implementación de la ruta para la sostenibilidad económica de población que superó la Habitabilidad en Calle.
</t>
  </si>
  <si>
    <t>Porcentaje de diseño de la ruta para la sostenibilidad económica de población que superó la Habitabilidad en Calle  (50%)
Porcentaje de  implementación de la ruta para la sostenibilidad económica de población que superó la Habitabilidad en Calle (50%)</t>
  </si>
  <si>
    <t xml:space="preserve">Diseñar e implementar una Ruta de Inclusión Económica para Personas que superaron la Habitabilidad en Calle para su vinculación laboral a través de los diferentes procesos de intermediación.
</t>
  </si>
  <si>
    <t xml:space="preserve"> Porcentaje de diseño e implementación de la Ruta de Inclusión Económica para Personas que superaron la Habitabilidad en Calle para su vinculación laboral a través de los diferentes procesos de intermediación 
</t>
  </si>
  <si>
    <t>(Sumatoria de fases de diseño e implementaciónde la Ruta de Inclusión Económica para Personas que superaron la Habitabilidad en Calle para su vinculación laboral a través de los diferentes procesos de intermediación  ejecutadas/Total de fases de diseño e implementación de ruta de atención economica programadas) x 100
Porcentaje de diseño (50%)
Porcentaje de implementación (50%)</t>
  </si>
  <si>
    <t xml:space="preserve">Porcentaje de personas que superaron la Habitabilidad en Calle formadas en competencias blandas y transversales por medio de la Agencia Pública de Gestión y Colocación del Distrito
</t>
  </si>
  <si>
    <t>Remitir personas que superaron la Habitabilidad en Calle  formadas y certificadas a través de la Agencia de Empleo para acceder a oportunidades de vinculación laboral  con el fin de fortalecer su sostenibilidad económica.</t>
  </si>
  <si>
    <t xml:space="preserve">Porcentaje de personas que superaron la Habitabilidad en Calle  formadas y certificadas remitidas a través de la Agencia de Empleo para acceder a oportunidades de vinculación laboral  con el fin de fortalecer su sostenibilidad económica.
</t>
  </si>
  <si>
    <t xml:space="preserve">Participar en el diseño e implementación de la Estrategia Distrital para la Recuperación y Protección del Espacio Público con Personas Habitantes de Calle que participan en Centros de Atención de la Secretaría Distrital de Integración Social e IDIPRON.
</t>
  </si>
  <si>
    <t xml:space="preserve"> Porcentaje de diseño e implementación de la Estrategia Distrital para la Recuperación y Protección del Espacio Público con Personas Habitantes de Calle que participan en Centros de Atención de la Secretaría Distrital de Integración Social e IDIPRON
</t>
  </si>
  <si>
    <t>(Sumatoria de fases de diseño e implementación de la Estrategia Distrital para la Recuperación y Protección del Espacio Público con Personas Habitantes de Calle que participan en Centros de Atención de la Secretaría Distrital de Integración Social e IDIPRON ejecutadas/Total de fases de diseño e implementación de la Estrategia Distrital para la Recuperación y Protección del Espacio Público con Personas Habitantes de Calle que participan en Centros de Atención de la Secretaría Distrital de Integración Social e IDIPRON programadas)
Porcentaje de diseño (50%)
Porcentaje de implementación (50%)</t>
  </si>
  <si>
    <t xml:space="preserve">Participar en el diseño e implementación   de la Estrategia Distrital para la Recuperación y Protección del Espacio Público con Personas Habitantes de Calle que NO asisten a Centros de Atención del Distrito.
</t>
  </si>
  <si>
    <t xml:space="preserve"> Porcentaje de diseño e implementación de la Estrategia Distrital para la Recuperación y Protección del Espacio Público con Personas Habitantes de Calle  que NO asisten a Centros de Atención del Distrito
</t>
  </si>
  <si>
    <t>(Sumatoria de fases de diseño e implementación de la Estrategia Distrital para la Recuperación y Protección del Espacio Público con Personas Habitantes de Calle que NO asisten a Centros de Atención del Distrito /Total de fases de diseño e implementación de la Estrategia Distrital para la Recuperación y Protección del Espacio Público con Personas Habitantes de Calle que NO asisten a Centros de Atención del Distrito programadas)
Porcentaje de diseño (50%)
Porcentaje de implementación (50%)</t>
  </si>
  <si>
    <t xml:space="preserve"> Porcentaje de organizaciones ambientales locales vinculadas en acciones y procesos vinculados al cuidado de la ciudad donde participan las personas habitantes de calle</t>
  </si>
  <si>
    <t xml:space="preserve">Vincular a organizaciones ambientales locales en acciones y procesos relacionados con el  cuidado de la ciudad, donde participan las personas habitantes de calle
</t>
  </si>
  <si>
    <t>Porcentaje de Comisiones Ambientales Locales-CAL donde se generan  espacios de encuentro entre la ciudadanía y las personas habitantes de calle para generar pactos de convivencia frente al cuidado de la ciudad.</t>
  </si>
  <si>
    <t xml:space="preserve">Vincular a las Comisiones Ambientales Locales-CAL como instancias de generación de espacios de encuentro entre la ciudadanía y las personas habitantes de calle para generar pactos de convivencia frente al cuidado de la ciudad.
</t>
  </si>
  <si>
    <t>(Sumatoria de Comisiones Ambientales Locales-CAL donde se generan  espacios de encuentro entre la ciudadanía y las personas habitantes de calle para generar pactos de convivencia frente al cuidado de la ciudad/Totalidad de Comisiones Ambientales Locales-CAL que operan en el Distrito) x 100</t>
  </si>
  <si>
    <t>Acompañamiento de la Secretaría Distrital de Ambiente en las Jornadas de Desarrollo Personal en Calle, con el fin de promover la conciencia ambiental y cuidado del medio ambiente con personas habitantes de calle</t>
  </si>
  <si>
    <t>Involucrar  personas habitantes de calle y/o personas en proceso de superación de la situación de habitabilidad en calle en acciones  de  educación ambiental.</t>
  </si>
  <si>
    <t>Porcentaje de personas habitantes de calle y/o personas en proceso de superación de la situación de habitabilidad en calle,  que participan en acciones  de  educación ambiental</t>
  </si>
  <si>
    <t>(sumatoria de personas habitantes de calle y/o personas en proceso de superación de la situación de habitabilidad en calle que  participan en acciones  de  educación ambiental/ Total de personas habitantes de calle y/o personas en proceso de superación de la situación de habitabilidad en calle que solicitan participar en acciones  de  educación ambiental) x 100</t>
  </si>
  <si>
    <t>Gestión Jurídica</t>
  </si>
  <si>
    <t>Educación</t>
  </si>
  <si>
    <t>(Sumatoria de fases ejecutadas /fases programadas) x 100% 
Diseño del Protocolo (30%)
Protocolo en Implementación (70%)</t>
  </si>
  <si>
    <t>(Sumatoria de fases de diseño e implementación de protocolo  ejecutadas /Total  de fases de  diseño e implementación de protocolo programadas) x 100
Diseño del Protocolo (50%)
Implementación del Protocolo (50%)</t>
  </si>
  <si>
    <t>(Sumatoria de fases de diseño e implementación  de la estrategia de Búsqueda Activa con población ex-habitante de calle ejecutadas/Total  de fases de  diseño e implementación de la estrategia de Búsqueda Activa con población ex-habitante de calle programadas) x 100
Diseño de la estrategia de Búsqueda Activa (50%)
Implementación de la estrategia de Búsqueda Activa (50%)</t>
  </si>
  <si>
    <t>4,250,000,000</t>
  </si>
  <si>
    <t xml:space="preserve">Atender al 100% de las  personas que superaron la Habitabilidad en Calle para acceder a oportunidades de vinculación laboral a través de los diferentes procesos de intermediación.
</t>
  </si>
  <si>
    <t>Remitir 4,000 personas formadas y certificadas por la agencia a empleadores</t>
  </si>
  <si>
    <t>4,000,000,000</t>
  </si>
  <si>
    <t xml:space="preserve">Formar personas que superaron la Habitabilidad en Calle en competencias blandas y transversales por medio de la Agencia Pública de Gestión y Colocación del Distrito
</t>
  </si>
  <si>
    <t>9,100,000,000</t>
  </si>
  <si>
    <t>(Sumatoria de organizaciones ambientales locales vinculadas en acciones y procesos relacionados con cuidado de la ciudad, donde participan las personas habitantes de calle/Número  de organizaciones ambientales locales interesadas en participar en acciones y procesos relacionados con cuidado de la ciudad, donde participan las personas habitantes de calle) x 100</t>
  </si>
  <si>
    <t xml:space="preserve">Porcentaje de Jornadas de Desarrollo Personal en Calle, acompañadas por la Secretaría Distrital de Ambiente,  en las cuales se desarrollan actividades de educación ambiental para las personas habitantes de calle
</t>
  </si>
  <si>
    <t>(Sumatoria de Jornadas de Desarrollo Personal en Calle  acompáñadas por la Secretaría Distrital de Ambiente, en las cuales se desarrollan actividades de educación ambiental para las personas habitantes de calle/ Total de Jornadas de Desarrollo Personal en Calle que desarrolla la Subdirección para la Adultez de la Secretaría Distrital de Integración Social) x 100</t>
  </si>
  <si>
    <t>Cultura Ciudadana para la Convivencia</t>
  </si>
  <si>
    <t>Atender a personas ex habitantes de calle con discapacidad, en centros crecer, centros de protección, centro renacer y centros integrarte.</t>
  </si>
  <si>
    <t>Porcentaje de  personas ex habitantes de calle con discapacidad, atendidas en centros crecer, centros de protección, centro renacer y centros integrarte</t>
  </si>
  <si>
    <t>(Sumatoria de  personas ex habitantes de calle con discapacidad, atendidas en centros crecer, centros de protección, centro renacer y centros integrarte/ Total de personas  ex habitantes de calle con discapacidad, que soliicitan el servicio y cumplen con los criterios) x 100</t>
  </si>
  <si>
    <t>Atender 3,289 personas con discapacidad en centros crecer, centros de protección, centro renacer y centros integrarte</t>
  </si>
  <si>
    <t>Incluir efectivamente a personas con discapacidad ex habitantes de calle, en los entornos Productivo y Educativo, en articulación con los sectores público y privado.</t>
  </si>
  <si>
    <t>(Sumatoria de personas con discapacidad ex habitantes de calle incluidas efectivamente/ Total de personas con discapacidad ex habitantes de calle programadas para inclusión) x 100</t>
  </si>
  <si>
    <t>Incrementar a 2,000 personas con discapacidad con procesos de inclusión efectivos en el Distrito</t>
  </si>
  <si>
    <t xml:space="preserve">Porcentaje de personas con discapacidad ex habitantes de calle, incluidas efectivamente en el Distrito. </t>
  </si>
  <si>
    <t>Garantizar la participación de ciudadanos(as) habitantes de calle, personas en proceso de superación de habitabilidad en calle de los Centros de atención de la Secretaría Distrital de Integración Social e IDIRPON, o del componente de Enlace Social y seguimiento del Proyecto 1108 de SDIS en el proceso de formulación de la política pública de Cultura Ciudadana.</t>
  </si>
  <si>
    <t>1. Recuperar, revitalizar y sostener 75 km de ejes viales de alto impacto peatonal y vehicular sostener. (33%) 
2. Recuperar y revitalizar 134 estaciones de Transmilenio. (33%) 
3. Recuperar 500 predios de zonas de cesión (zonas verdes, parqueaderos y equipamiento comunal público) a cargo del DADEP. (33%) 
6. Recuperar  20 Zonas de acceso (1%)</t>
  </si>
  <si>
    <t>Ciudadanos(as) habitantes de calle, personas en proceso de superación de habitabilidad en calle de los Centros de atención de la Secretaría Distrital de Integración Social e IDIRPON, o del componente de Enlace Social y seguimiento del Proyecto 1108 de SDIS en el proceso de formulación de la política pública de Cultura Ciudadana</t>
  </si>
  <si>
    <t xml:space="preserve">Sumatoria de Ciudadanos(as) habitantes de calle, personas en proceso de superación de habitabilidad en calle de los Centros de atención de la Secretaría Distrital de Integración Social e IDIRPON, o del componente de Enlace Social y seguimiento del Proyecto 1108 de SDIS que participaron en la formulación 
</t>
  </si>
  <si>
    <t>Silvia Ortiz
Edgar Delgado</t>
  </si>
  <si>
    <t>silvia.ortiz@ambientebogota.gov.co
silvia.ortiz@sda.gov.co
silviaortiz@gmail.com
edgar.delgado@sda.gov.co</t>
  </si>
  <si>
    <t>David Camilo Castiblanco
Tatiana Bonilla</t>
  </si>
  <si>
    <t>tatiana.bonilla@idartes.gov.co
david.castiblanco@idartes.gov.co</t>
  </si>
  <si>
    <t>321 4154879
3813000 Ext. 1783</t>
  </si>
  <si>
    <t xml:space="preserve">
Diego Felipe Ariza Arias
</t>
  </si>
  <si>
    <t xml:space="preserve">
dariza@sdis.gov.co
</t>
  </si>
  <si>
    <t>jgutierrezr@sdis.gov.co
acgomez@sdis.gov.co
etriana@sdis.gov.co</t>
  </si>
  <si>
    <t>3183504885
3103491133
3279797
Ext.1915</t>
  </si>
  <si>
    <t>312 4177334</t>
  </si>
  <si>
    <t>Por Una Ciudad Incluyente y Sin Barreras</t>
  </si>
  <si>
    <t>Definir y diseñar un (1) estudio jurídico pertinente, en relación con el fenómeno de habitabilidad en calle en el Distrito.</t>
  </si>
  <si>
    <t>NA.</t>
  </si>
  <si>
    <t>_179_Ambiente_sano</t>
  </si>
  <si>
    <t xml:space="preserve">La acción se realiza con gastos de funcionamiento y no está asociada a un proyecto específico. </t>
  </si>
  <si>
    <t>Número de sesiones de socialización sobre el Sistema TransMilenio, realizadas con personas en proceso de superación de habitabilidad en calle interesadas en participar, por cada  uno de los tres (3) centros de atención.</t>
  </si>
  <si>
    <t>110 Secretaría Distrital de Gobierno</t>
  </si>
  <si>
    <t>6/30/2020</t>
  </si>
  <si>
    <t>Porcentaje de personas de los sectores LGBTI victimas de violencias por orientación sexual o identidad de género sin redes de apoyo a quienes se les brinda servicios de atención psicosocial, jurídica y de acogida transitoria en Casa Refugio para prevenir habitabilidad en calle.</t>
  </si>
  <si>
    <t>(Sumatoria de personas de los sectores LGBTI victimas de violencias por orientación sexual o identidad de género sin redes de apoyo a quienes se les brinda servicios de atención psicosocial, jurídica y de acogida transitoria en Casa Refugio para prevenir habitabilidad en calle/ Total de personas de los sectores LGBTI que se se encuentran en la Casa Refugio y cumplen con los requisitos para la atención) x100</t>
  </si>
  <si>
    <t>PROYECTOS ESTRATÉGICOS PLAN DE DESARROLLO - Prestación de Servicios a la Ciudadanía</t>
  </si>
  <si>
    <t>1131 Construcción de una Bogotá que vive los Derechos Humanos</t>
  </si>
  <si>
    <t>Garantizar la Afiliación al sistema general de seguridad social a la población habitante de calle, transitoria o permanente, reportadas mediante base censal por la Secretaría Distrital de Integración Social e IDIPRON.</t>
  </si>
  <si>
    <t>Ruth Estrada Buitrago</t>
  </si>
  <si>
    <t>Porcentaje de población habitante de calle, transitoria o permanente, Afiliada al sistema general de seguridad social en salud.</t>
  </si>
  <si>
    <t>1185  Atención a la población pobre no asegurada (PPNA-vinculados),  y lo No POSs</t>
  </si>
  <si>
    <t>A 2020 el 100% de las unidades comando habrá dado respuesta al 100% de las urgencias y emergencias de Salud Pública notificadas en el Distrito Capital.</t>
  </si>
  <si>
    <t>Control a los procesos de enajenación y arriendo de vivienda</t>
  </si>
  <si>
    <t>Número de Atenciones de la Ruta de Oportunidades articuladas con la estretegia de prevención de habitabilidad en calle para jóvenes</t>
  </si>
  <si>
    <t>0'</t>
  </si>
  <si>
    <t>Diseñar e implementar 1  Ruta de Prevención para Jóvenes (RPJ)</t>
  </si>
  <si>
    <t>117 Acceso y permanencia con enfoque local</t>
  </si>
  <si>
    <t>115 Fortalecimiento institucional desde la gestión pedagógica</t>
  </si>
  <si>
    <t>Realizar una caracterización de mujeres habitantes de calle, que dé cuenta de la condición, situación y posición de las mujeres habitantes de calle del Distrito Capital.</t>
  </si>
  <si>
    <t>1067  Mujeres protagonistas, activas y empoderadas</t>
  </si>
  <si>
    <t>Sumatoria de mujeres habitantes de calle en ejercicio de prostitución atendidas en Casa de Todas / Total de mujeres habitantes de calle en ejercicio de prostitución que solicitan atención en Casa de Todas) x 100</t>
  </si>
  <si>
    <t>(Sumatoria  de planes locales de seguridad que cuentan con acciones  de prevención de violencias  para mujeres habitantes de calle/ Total de Planes locales de seguridad de las localidades priorizadas)x100
Localidades: Engativá, Santafé y Candelaria, Mártires y Puente Aranda.</t>
  </si>
  <si>
    <t>Implementar 20 Planes locales de  seguridad para las mujeres  a través de las dinámicas de acciones</t>
  </si>
  <si>
    <t>Informar a mujeres habitantes de calle en sus diferencias y diversidades acerca de las rutas de atención en violencias en centros de atención de la SDIS.</t>
  </si>
  <si>
    <t xml:space="preserve">Porcentaje de mujeres habitantes de calle sus diferencias y diversidades informadas en la ruta de atención de violencias en centros de atención de la SDIS. </t>
  </si>
  <si>
    <t>(Sumatoria de mujeres habitantes de calle en sus diferencias y diversidades informadas en la ruta de atención de violencias en centros de atención de la SDIS/ Total de mujeres habitantes de calle en centros de atención de la SDIS que quisieron participar . ) X100</t>
  </si>
  <si>
    <t>Ejecutar 5 Proyectos con acciones afirmativas en el ejercicio de los derechos en el marco del PIOEG  y DESC de las mujeres en su diversidad</t>
  </si>
  <si>
    <t>Realizar talleres de información a mujeres habitantes de calle en el derecho a la participación y representación política de los centros de atención priorizados</t>
  </si>
  <si>
    <t>(Sumatoria de mujeres habitantes de calle informadas en el derecho a la participación y representación política / Total de mujeres habitantes de calle de los centros de atención priorizados que quisieron participar ) x 100</t>
  </si>
  <si>
    <t>Implementar y realizar seguimiento a procesos de formación e información para la prevención de la maternidad y la paternidad temprana dirigidos a adolescentes y jóvenes de los centros IDIPRON</t>
  </si>
  <si>
    <t xml:space="preserve">Sensibilizar e informar profesionales y personal de apoyo de los centros de IDIPRON en prevención de la maternidad y la paternidad temprana </t>
  </si>
  <si>
    <t>Porcentaje de NNA victimas de explotación sexual y comercial, que reciba el IDIPRON atendidos.</t>
  </si>
  <si>
    <t>Desarrollar acciones para apoyar políticas de formación y promoción de la población juvenil vulnerable mediante la instrucción y conformación de grupos que apoyen las estrategias de recuperación del espacio público</t>
  </si>
  <si>
    <t>3142279901
3822510 ext 1033</t>
  </si>
  <si>
    <t>Porcentaje de población juvenil vulnerable que apoyan las estrategias de recuperación del espacio público</t>
  </si>
  <si>
    <t>(Sumatoria de población juvenil vulnerable que apoyan las estrategias de recuperación del espacio público /Total Sumatoria de población juvenil vulnerable que cumplen los requisitos para apoyar las estrategias de recuperación del espacio público)/* 100.</t>
  </si>
  <si>
    <t>Realizar charlas informativas a  personas ex habitantes de calle sobre las condiciones y requisitos para acceder al Programa Integral de Vivienda Efectiva -PIVE.</t>
  </si>
  <si>
    <t>Número de charlas informativas a  personas ex habitantes de calle sobre las condiciones y requisitos para acceder al Programa Integral de Vivienda Efectiva -PIVE.</t>
  </si>
  <si>
    <t>Sumatoria de charlas informativas a  personas ex habitantes de calle sobre las condiciones y requisitos para acceder al Programa Integral de Vivienda Efectiva -PIVE.</t>
  </si>
  <si>
    <t>Apoyo a la generación de vivienda</t>
  </si>
  <si>
    <t>Porcentaje  de casos atendidos de  niñas, niños y adolescentes identificados que se encuentren en alta permanencia en calle y / o  en situación de vida en calle</t>
  </si>
  <si>
    <t>157 - Intervención integral en territorios y poblaciones priorizadas a través de cultura, recreación y deporte</t>
  </si>
  <si>
    <t>Arte para la transformación social: Prácticas artísticas incluyentes, descentralizadas y al servicio de la comunidad</t>
  </si>
  <si>
    <t>3279797
ext.1231</t>
  </si>
  <si>
    <t>Acompañar en el diseño e implementación del  protocolo para remitir los  niñas, niños y adolescentes  que presenten alta permanencia en calle o situación de vida en calle, en riesgo o habitando calle, entendida como  alta permanencia en calle, para que reciban atención  por las entidades competentes,  en el marco del Modelo de abordaje del fenómeno de  Habitabilidad en Calle.</t>
  </si>
  <si>
    <t>Diseñar e implementar Ruta Integral de Atenciones desde la gestación hasta la adolescencia.</t>
  </si>
  <si>
    <t xml:space="preserve">Acompañar en el diseño e implementación de  la ruta de atención a niñas, niños y adolescentes  que presenten alta permanencia en calle o situación de vida en calle, en riesgo o habitando calle, entendida como  alta permanencia en calle. </t>
  </si>
  <si>
    <r>
      <t xml:space="preserve">Porcentaje de  diseño e implementación de protocolo para remitir las  niñas, niños y adolescentes  que presenten alta permanencia en calle o situación de vida en calle, en riesgo o habitando calle, entendida como  alta permanencia en calle, para que reciban atención </t>
    </r>
    <r>
      <rPr>
        <sz val="10"/>
        <rFont val="Calibri Light"/>
        <family val="2"/>
      </rPr>
      <t xml:space="preserve">en el  ICBF </t>
    </r>
  </si>
  <si>
    <t>(Sumatoria de las personas de los sectores sociales LGBTI en riesgo de habitar calle, vinculadas a la estrategia de prevención. /Total de personas de los sectores sociales LGBTI que cumplen los requisitos para ser vinculados a la estrategia de prevención) x 100.</t>
  </si>
  <si>
    <t xml:space="preserve">Porcentaje de personas mayores  habitantes de calle atendidas en  Centros Noche.
</t>
  </si>
  <si>
    <t>Porcentaje de Diseño implementación y sistematización de la Estrategia de transformación social por medio de las artes con población habitante de calle desde un enfoque diferencial.</t>
  </si>
  <si>
    <t xml:space="preserve">Porcentaje de personas mayores  habitantes de calle beneficadas con apoyos económicos.
</t>
  </si>
  <si>
    <t>(Sumatoria de personas mayores  habitantes de calle beneficiadas con apoyos económicos/ Total de personas mayores habitantes de calle que solicitan y cumplen con los criterios del servicio para acceder al apoyo económico)*100</t>
  </si>
  <si>
    <t>(Sumatoria de personas mayores  ex habitantes de calle beneficiadas con apoyos económicos/ Total de personas mayores ex habitantes de calle que solicitan y cumplen con los criterios del servicio para acceder al apoyo económico)*100</t>
  </si>
  <si>
    <t>97.5%</t>
  </si>
  <si>
    <t xml:space="preserve">Número de  profesionales de la Subdirección para la Adultez vinculados a la escuela de formación del Consejo Distrital para la Atención Integral de Víctimas de Violencia Intrafamiliar,Violencias y Explotación Sexual.
</t>
  </si>
  <si>
    <t xml:space="preserve">Estrategia de prevención de la habitabilidad en calle que incluya la prevención del consumo de sustancia psicoactivas implementada.
</t>
  </si>
  <si>
    <t>Definir e implementar una estrategia de articulación entre las rutas "de Prevención para Jóvenes (RPJ)" y de Prevención de Habitabilidad en Calle(jovenes).</t>
  </si>
  <si>
    <t>Integrar a 30 organizaciones públicas y privadas a la Ruta de Oportunidades para jóvenes.</t>
  </si>
  <si>
    <t xml:space="preserve">(Sumatoria de Niños, Niñas y Adolescentes victimas de explotación sexual  atendidos con derechos restablecidos/  Total de Niños, Niñas y Adolescentes victimas de explotación sexual recibidos y que cumplen con los requisitos para la atención) * 100 </t>
  </si>
  <si>
    <t>Porcentaje de Niños, Niñas y Adolescentes, en riesgo de ser victimas de explotación sexual y comercial, recibidos por el IDIPRON atendidos.</t>
  </si>
  <si>
    <t>(Sumatoria de  Niños Niñas y Adolescentes en riesgo de ser victimas de explotación sexual atendidos/ Niños Niñas y Adolescentes en riesgo de ser victimas de explotación sexual recibidos) * 100.</t>
  </si>
  <si>
    <t xml:space="preserve">Diseñar e implementar  un Convenio Interadministrativo con la Secretaría Distrital de Integración Social para la inclusión económica de la Población en proceso de superación de la Habitabilidad en Calle.
</t>
  </si>
  <si>
    <t>% estrategia implementada = Cantidad de acciones ejecutadas para la población/ cantidad de acciones programadas para la población</t>
  </si>
  <si>
    <t>Desarrollar 160 acciones de Reconocimiento de las prácticas artísticas de grupos poblacionales, pueblos y sectores sociales (cuatrienio)</t>
  </si>
  <si>
    <t>31/12/02017</t>
  </si>
  <si>
    <t>Número de personas orientadas en procesos de prevencion de violencia intrafamiliar que se encuentren en procesos de superación de habitabilidad en calle en la comunidad de vida del Camino y el Centro de Atención Transitoria  CAT.</t>
  </si>
  <si>
    <t>Número de conciertos realizados por la OFB como estrategia de vinculación de personas en superación de habitabilidad de calle</t>
  </si>
  <si>
    <t>Sumatoria de conciertos realizados con vinculación de personas en superación de habitabilidad de calle.</t>
  </si>
  <si>
    <r>
      <rPr>
        <b/>
        <sz val="10"/>
        <rFont val="Calibri Light"/>
        <family val="2"/>
      </rPr>
      <t>Meta 1:,</t>
    </r>
    <r>
      <rPr>
        <sz val="10"/>
        <rFont val="Calibri Light"/>
        <family val="2"/>
      </rPr>
      <t xml:space="preserve"> Participar 125,000.00 ciudadanos en procesos de gestión ambiental local
</t>
    </r>
    <r>
      <rPr>
        <b/>
        <sz val="10"/>
        <rFont val="Calibri Light"/>
        <family val="2"/>
      </rPr>
      <t>Meta 2,</t>
    </r>
    <r>
      <rPr>
        <sz val="10"/>
        <rFont val="Calibri Light"/>
        <family val="2"/>
      </rPr>
      <t xml:space="preserve"> Participar 1,125,000 ciudadanos en acciones de educación ambiental</t>
    </r>
  </si>
  <si>
    <r>
      <rPr>
        <b/>
        <sz val="11"/>
        <rFont val="Arial"/>
        <family val="2"/>
      </rPr>
      <t>Meta1</t>
    </r>
    <r>
      <rPr>
        <sz val="11"/>
        <rFont val="Arial"/>
        <family val="2"/>
      </rPr>
      <t xml:space="preserve">:$3425
</t>
    </r>
    <r>
      <rPr>
        <b/>
        <sz val="11"/>
        <rFont val="Arial"/>
        <family val="2"/>
      </rPr>
      <t>Meta2:</t>
    </r>
    <r>
      <rPr>
        <sz val="11"/>
        <rFont val="Arial"/>
        <family val="2"/>
      </rPr>
      <t>$5724</t>
    </r>
  </si>
  <si>
    <t>No Aplica</t>
  </si>
  <si>
    <t>(Sumatoria de fases del documento realizadas /Total de fases programadas) x 100 
Fases:
30 % creación de instrumento de caracterización como insumo para el documento
40% aplicación del instrumento
30% caracterización final</t>
  </si>
  <si>
    <t>(Sumatoria de de población habitante de calle, transitoria o permanente, Afiliada al sistema general de seguridad social en salud / Total de población habitante de calle reportada mediante base censal por la Secretaría Distrital de Integración Social e IDIPRON) x 100</t>
  </si>
  <si>
    <t xml:space="preserve">Pocentaje de personas habitantes de calle vinculadas a   procesos de detección temprana de alteraciones relacionadas con condiciones crónicas, (Cardiovascular, Diabetes, EPOC, Cáncer)
</t>
  </si>
  <si>
    <t>(Sumatoria de personas habitantes de calle vinculadas a   procesos de detección temprana de alteraciones relacionadas con condiciones crónicas, (Cardiovascular, Diabetes, EPOC, Cáncer)/ personas habitantes de calle identificadas en los   procesos de detección temprana de alteraciones relacionadas con condiciones crónicas, (Cardiovascular, Diabetes, EPOC, Cáncer) x 100</t>
  </si>
  <si>
    <t>Rosario Fandiño</t>
  </si>
  <si>
    <t>3103436948
3279797 ext 1021</t>
  </si>
  <si>
    <t>mfandino@sdis.gov.co</t>
  </si>
  <si>
    <t>Atender personas habitantes de calle en comunidades de vida</t>
  </si>
  <si>
    <t>Integrar personas ex habitantes de calle a procesos de enlace social y seguimiento.</t>
  </si>
  <si>
    <t>Atender personas habitantes de calle por medio de la estrategia de abordaje en calle</t>
  </si>
  <si>
    <r>
      <rPr>
        <sz val="10"/>
        <rFont val="Calibri Light"/>
        <family val="2"/>
      </rPr>
      <t>Porcentaje de la Estrategia de prevención implementada</t>
    </r>
  </si>
  <si>
    <r>
      <t xml:space="preserve">  </t>
    </r>
    <r>
      <rPr>
        <sz val="10"/>
        <rFont val="Calibri Light"/>
        <family val="2"/>
      </rPr>
      <t xml:space="preserve">(Sumatoria de fases de la estrategia prevención implementadas /Total de fases programadas) x 100 </t>
    </r>
  </si>
  <si>
    <t>Atender personas habitantes de calle en centros de atención transitoria para la inclusión social</t>
  </si>
  <si>
    <t xml:space="preserve">huvak40@hotmail.com
mbernals@educacionbogota.gov.co
cisazam@educacionbogota.gov.co
dpmartinezg@educacionbogota.gov.co
monroybernal@hotmail.com
</t>
  </si>
  <si>
    <t>victor.rodriguez@scrd.gov.co
yenny.orjuela@scrd.gov.co</t>
  </si>
  <si>
    <t>Sumatoria de  personas del  talento humano del Proyecto 1108 de SDIS formadas.</t>
  </si>
  <si>
    <t>Carolina Rincón</t>
  </si>
  <si>
    <t>lcrincon@sdis.gov.co</t>
  </si>
  <si>
    <t>Vincular el 100% de  jovenes en riesgo de habitabilidad en calle que manifiesten interés en hacer parte de la Ruta de Oportunidades para jóvenes.</t>
  </si>
  <si>
    <t>(Sumatoria de jóvenes en riesgo de habitabilidad en calle vinculados a la Ruta de Oportunidades Juveniles /Total de jóvenes en riesgo de habitabilidad en calle que manifestaron interés en vincularse a la Ruta de Oportunidades Juveniles y que cumplen con los requisitos)*100</t>
  </si>
  <si>
    <t>100%*</t>
  </si>
  <si>
    <t>(Sumatoria de personas habitantes de calle  de los sectores sociales LGBTI atendidas en el marco de los procesos de Centros de Atención Integral a la Diversidad Sexual y de Géneros /Total de personas  habitantes de calle  de los sectores sociales LGBTI que cumplen los requisitos para recibir la atención)/* 100.</t>
  </si>
  <si>
    <t>Porcentaje de personas  de los sectores sociales LGBTI en riesgo de habitar calle, vinculadas a la estrategia de prevención.</t>
  </si>
  <si>
    <t xml:space="preserve">Porcentaje de de personas mayores  ex habitantes de calle beneficiadas con apoyos económicos.
</t>
  </si>
  <si>
    <t>Sumatoria de personas orientadas en procesos de prevencion de violencia intrafamiliar que se encuentren en proceso de superación de habitabilidad en calle   de la comunidad de vida del camino y el Centro de Atención Transitoria CAT.</t>
  </si>
  <si>
    <r>
      <t>Porcentaje</t>
    </r>
    <r>
      <rPr>
        <sz val="10"/>
        <rFont val="Calibri Light"/>
        <family val="2"/>
      </rPr>
      <t xml:space="preserve"> de avance en el   acompañamiento en el diseño e implementación de ruta de atención a niñas, niños y adolescentes  que presenten alta permanencia en calle o situación de vida en calle, en riesgo o habitando calle, entendida como  alta permanencia en calle.</t>
    </r>
  </si>
  <si>
    <t>(Sumatoria de Adolescentes y jóvenes formados/informados en derechos sexuales y derechos reproductivos para la prevención de la maternidad y la paternidad temprana de los centros de atencíon de IDIPRON/ Total de Adolescentes y jóvenes definidos en los centros de IDIPRON  para ser  formados en derechos sexuales y derechos reproductivos para la prevención de la maternidad y la paternidad temprana)*100</t>
  </si>
  <si>
    <t>(Sumatoria de Profesionales y personal de apoyo de los centros IDIPRON sensibilizados o informados en prevención de la maternidad y paternidad temprana/ Total del Profesionales y personal de apoyo definidos en los centros IDIPRON para ser sensibilizados o informados en prevención de la maternidad y paternidad temprana)*100</t>
  </si>
  <si>
    <t xml:space="preserve">Número de dialogos de horizonte de sentido del proceso de formulaciòn de  la nueva Política Pública de Juventudes, en los cuales participaron jóvenes en procesos de supereacion de habitabilidad en calle.
</t>
  </si>
  <si>
    <t>Sumatoria de dialogos para el proceso de formulación de la nueva política pública de juventudes en los que participaron jóvenes en proceso de superación de habitabilidad en calle</t>
  </si>
  <si>
    <t>12,000  niños, niñas,  adolescentes y adultos desescolarizados que se logran matricular en el sistema educativo, a través de estrategias de búsqueda activa</t>
  </si>
  <si>
    <t>14.449 estudiantes en extra-edad que se atienden en el sistema educativo mediante modelos flexibles y estrategias semiescolarizadas</t>
  </si>
  <si>
    <t>Articular oferta institucional SENA, en materia de formación complementaria, titulada, intermediación laboral y emprendimiento</t>
  </si>
  <si>
    <t>echacond@sena.edu.co - mdiaza@sena.edu.co</t>
  </si>
  <si>
    <t>Ciudadano/a remitido/a y atención brindada a personas remitidas a los diferentes programas SENA</t>
  </si>
  <si>
    <t>Por número de ciudadanos/as remitidos/as</t>
  </si>
  <si>
    <t>Tener en cuenta el némero de personas remitidas</t>
  </si>
  <si>
    <t>Por verificar según número de ciudadanos/as remitidos/as</t>
  </si>
  <si>
    <t xml:space="preserve">Socializar la Red de Cultura Ciudadana y Democrática con personas habitantes de calle o exhabitantes de calle y/o con organizaciones culturales que trabajen el tema de la habitancia en calle, para la promoción de su viculación. </t>
  </si>
  <si>
    <t>Ajuste: Porcentaje  de organizaciones de ciudadanos(as) habitantes de calle o ex habitantes de calle, con los cuales se ha socializado la Red de Cultura Ciudadana</t>
  </si>
  <si>
    <t>Ajuste: (Sumatoria de ciudadanos(as) habitantes de calle o ex habitantes de calle y/u organizaciones culturales que trabajen el tema de la habitancia en calle, sensibilizados e informados sobre la Red de Cultura Ciudadana/Total de ciudadanos(as) habitantes de calle o ex habitantes de calle y/u organizaciones culturales que trabajen el tema de la habitancia en calle que cumplen con los requisitos para hacer parte de la Red de Cultura Ciudadana) x 100</t>
  </si>
  <si>
    <t xml:space="preserve">(Sumatoria de personas atendidas  que superaron el fenomeno de habitabilidad en calle para acceder a oportunidades de vinculación laboral a través de los diferentes procesos de intermediación/ Total de  personas   que superaron el fenomeno de habitabilidad en calle y que cumplen con los requisitos para acceder a oportunidades de vinculación laboral a través de los diferentes procesos de intermediación)*100
</t>
  </si>
  <si>
    <r>
      <t>(Sumatoria de personas que superaron la Habitabilidad en Calle formadas en competencias blandas y transversales por medio de la Agencia Pública de Gestión y Colocación del Distrito/</t>
    </r>
    <r>
      <rPr>
        <sz val="10"/>
        <rFont val="Calibri Light"/>
        <family val="2"/>
      </rPr>
      <t>Total de personas identificadas en competencias blandas y transversales por medio de la Agencia Pública de Gestión y Colocación del Distrito) x 100</t>
    </r>
  </si>
  <si>
    <t>Porcentaje de hogares con personas ex habitantes de calle que cumplan requisitos para estar inscritos en el programa integral de vivienda efectiva PIVE, priorizados por la Secretaría Distrital de Habitát</t>
  </si>
  <si>
    <t>(Sumatoria de hogares con personas ex habitantes de calle inscritas en el programa integral de vivienda efectiva PIVE, priorizados por la Secretaría Distrital de Habitát/ Total de de hogares con personas ex habitantes de calle que cumplan requisitos para estar inscritos y deseen voluntariamente inscribirsen  en el programa integral de vivienda efectiva PIVE, priorizados por la Secretaría Distrital de Habitát) x 100</t>
  </si>
  <si>
    <t>Vincular al modelo pedagógico a 21.917 Niños, niñas, adolescentes y jóvenes en situación de calle, en riesgo de habitabilidad en calle y en condiciones de fragilidad social, para la protección y restitución de sus derechos.</t>
  </si>
  <si>
    <t>Ofrecer a  Oportunidades de empoderamiento de competencias laborales para 5760 Jóvenes con vulneración de derechos</t>
  </si>
  <si>
    <t>Vincular 210 Jóvenes con vulneración de derechos Como guías de cultura ciudadana durante el cuatrienio.</t>
  </si>
  <si>
    <t>Martha Bernal
Diana Patricia Martínez Gallego
Erika Sanchez</t>
  </si>
  <si>
    <t>Zully Rojas</t>
  </si>
  <si>
    <t>318 694 7301
2417900/30 ext. 3191</t>
  </si>
  <si>
    <t>Jeisson Lucumi
Yanira Vargas</t>
  </si>
  <si>
    <t>jeisson.lucumi@transmilenio.gov.co
yanira.vargas@transmilenio.gov.co</t>
  </si>
  <si>
    <t>2203000 ext 1901</t>
  </si>
  <si>
    <t xml:space="preserve">2.Gestión social para el reconocimiento del Fenómeno de la Habitabilidad en Calle </t>
  </si>
  <si>
    <t>Implementar estrategias desde el enfoque diferencial y de género, orientadas a la transformación de imaginarios y prácticas sociales adversas que producen y reproducen el Fenómeno, a través de procesos de gestión social dirigidos al fortalecimiento de las capacidades de las personas, familias y comunidades e involucrando a la ciudadanía en general como parte de la problemática, para el reconocimiento social de los Ciudadanos y las Ciudadanas Habitantes de Calle como sujetos titulares de Derechos</t>
  </si>
  <si>
    <t>Patricia Beltrán</t>
  </si>
  <si>
    <t>310 572 8923</t>
  </si>
  <si>
    <t xml:space="preserve">nbeltrann@sdis.gov.co </t>
  </si>
  <si>
    <t>Porcentaje de formulación e implementación del Plan Indicativo de la Política Pública Distrital para el Fenómeno de habitabilidad en calle</t>
  </si>
  <si>
    <t>(Sumatoria de fases de formulación e implementación del Plan Indicativo ejecutadas /Total  de fases de formulación e implementación del Plan Indicativo programadas) x 100
Formulación del Plan Indicativo (50%)
Implementación del Plan Indicativo (50%)</t>
  </si>
  <si>
    <t>Número de jornadas de capacitación realizadas</t>
  </si>
  <si>
    <t xml:space="preserve">Realizar dos Talleres de sensibilización  y  reconocimiento de las formas de violencia y rutas de atención para mujeres habitantes de calle, dirigido al talento humano del Proyecto de los cuatro hogares de paso, el Centro de Atención Transitoria y  la Comunidad de Vida El Camino
</t>
  </si>
  <si>
    <t xml:space="preserve"> Número de talleres realizados</t>
  </si>
  <si>
    <t>Brindar atención integral a las mujeres diversas que han sido víctima de violencia, que acudan a los hogares de paso del Proyecto 1108.</t>
  </si>
  <si>
    <t>Porcentaje de mujeres diversas que han sido víctima de violencia  atendidas</t>
  </si>
  <si>
    <t>(Sumatoria de  mujeres diversas que han sido víctima de violencia  atendidas  / Sumatoria de  mujeres diversas que han sido víctima de violencia y cumplen los criterios para ser atendidas) x 100</t>
  </si>
  <si>
    <t>Poner en marcha un hogar de paso para mujeres diversas.</t>
  </si>
  <si>
    <t>Diseñar e implementar la ruta de atención integral a las personas víctimas del conflicto armado en riesgo de habitabilidad en calle o Habitantes de calle, en el Distrito.</t>
  </si>
  <si>
    <t>Gestión Pública</t>
  </si>
  <si>
    <t>Alta Consejería para los Derechos de las Victimas la Paz y la Reconciliación (Secretaría General)</t>
  </si>
  <si>
    <t>Milena Morales</t>
  </si>
  <si>
    <t>316 748 1797</t>
  </si>
  <si>
    <t xml:space="preserve">cmmorales@alcaldiabogota.gov.co </t>
  </si>
  <si>
    <t>Porcentaje de diseño e implememntación de la Ruta de atención integral a las personas víctimas del conflicto armado en riesgo de habitabilidad en calle o Habitantes de calle, en el Distrito.</t>
  </si>
  <si>
    <t xml:space="preserve">(Sumatoria de fases ejecutadas /fases programadas) x 100% 
40% Diseño de la Ruta
60% Implementación de la Ruta
 </t>
  </si>
  <si>
    <t>Garantizar y estimular las capacidades y el gusto por la lectura y la escritura desde la primera infancia y a lo largo de la vida</t>
  </si>
  <si>
    <t>Cultura, recreación y deporte</t>
  </si>
  <si>
    <t># de sesiones de lectura</t>
  </si>
  <si>
    <t>sumatoria de encuentros realizados</t>
  </si>
  <si>
    <t>1011 Lectura, escritura y redes de conocimiento</t>
  </si>
  <si>
    <t>Alcanzar 172,500.00 personas formadas en programas de lectura, escritura y uso de las bibliotecas públicas</t>
  </si>
  <si>
    <t xml:space="preserve">Diseñar la estrategia de transformación cultural del Sector Cultura "Habitar Mis Historias". </t>
  </si>
  <si>
    <t>#de documentos de diseño de la estrategia</t>
  </si>
  <si>
    <t>Sumatoria de documentos de diseño de la estrategia.</t>
  </si>
  <si>
    <t>988 Saberes sociales para la cultura ciudadana y la transformación cultural</t>
  </si>
  <si>
    <t>Orientar, coordinar y hacer seguimiento al diseño y la implementación de iniciativas de cultura ciudadana y
transformación cultural públicas, privadas y comunitarias mediante la producción de conocimiento y saber social, la
implementación de la red de cultura ciudadana y democrática.</t>
  </si>
  <si>
    <t>Acompañar la planeación e implementación y realizar el seguimiento de la estrategia de transformación cultural del Sector Cultura "Habitar Mis Historias".</t>
  </si>
  <si>
    <t>#de mesas de articulación institucional</t>
  </si>
  <si>
    <t>Sumatoria de mesas de articulación institucional</t>
  </si>
  <si>
    <t>Porcentaje de  Ciudadanas Habitantes de Calle a las cuales se les realiza seguimiento a su estado de salud</t>
  </si>
  <si>
    <t>(Sumatoria de  Ciudadanas Habitantes de Calle con seguimiento  a su estado de salud /Número  de  Ciudadanas Habitantes de Calle identificadas) x 100</t>
  </si>
  <si>
    <t xml:space="preserve">4. Garantía de Derechos Sexuales y Derechos Reproductivos para la población Habitante de Calle y para las personas en riesgo de habitar calle </t>
  </si>
  <si>
    <t xml:space="preserve">Implementación y/o fortalecimiento de las acciones, programas y estrategias que garanticen el acceso, la información y el servicio a los hombres y mujeres Habitantes de la Calle y personas en riesgo de habitar la calle para decidir en relación de sus Derechos sexuales y Derechos reproductivos.  </t>
  </si>
  <si>
    <t>Realizar  talleres de sensibilización y difusion sobre los derechos sexuales reproductivos, dirigidos a las ciudadanas y ciudadanos habitantes de calle, en los centros Atención del Proyecto 1108</t>
  </si>
  <si>
    <t>6.Promoción de la autonomía y la participación económica de las Ciudadanas y los Ciudadanos Habitantes de Calle en la cadena del reciclaje del Distrito Capital</t>
  </si>
  <si>
    <t xml:space="preserve">Promover la autonomía y la participación económica de Ciudadanas y Ciudadanos Habitantes de Calle dedicadas al reciclaje, a partir de la formación de capacidades y la organización y formalización de la Industria del Reciclaje en las localidades del Distrito Capital, que conlleven a su participación en los beneficios económicos, al mejoramiento de su calidad de vida y de su relación con el resto de la ciudadanía en los territorios sociales de la Ciudad de Bogotá. </t>
  </si>
  <si>
    <t>Atender solicitudes realizadas a los habitantes de calle para la inclusión en el registro único de recicladores-RURO.</t>
  </si>
  <si>
    <t>Porcentaje de  solicitudes de Habitantes de Calle  incluidas en el Registro Único de Recicladores de Oficio - RURO</t>
  </si>
  <si>
    <t xml:space="preserve">(Sumatorria de numero de ciudadanos habitantes de calle incluidos en el RURO/ Total de ciudadanos habitantes de calle que cumplen con los criterios para ser incluidos en el RURO)*100 </t>
  </si>
  <si>
    <t>Socializar la Red Distrital de Cultura Ciudadana y Democrática en espacios coordinados por SDIS con la finalidad de promover la participación y vinculación de organizaciones de ciudadanos(as) habitantes de calle o ex habitantes de calle.</t>
  </si>
  <si>
    <t>Porcentaje  de organizaciones de ciudadanos(as) habitantes de calle o ex habitantes de calle, vinculados a la Red de Cultura Ciudadana
Ajuste: Porcentaje  de organizaciones de ciudadanos(as) habitantes de calle o ex habitantes de calle, con los cuales se ha socializado la Red de Cultura Ciudadana</t>
  </si>
  <si>
    <t>(Sumatoria de organizaciones de ciudadanos(as) habitantes de calle o ex habitantes de calle, vinculadas a la Red de Cultura Ciudadana/Total de organizaciones de ciudadanos(as) habitantes de calle o ex habitantes de calle que cumplen con los criterios para ser vinculadas a a la Red de Cultura Ciudadana) x 100
Ajuste: (Sumatoria de organizaciones de ciudadanos(as) habitantes de calle o ex habitantes de calle, sensibilizados sobre la Red de Cultura Ciudadana/Total de organizaciones de ciudadanos(as) habitantes de calle o ex habitantes de calle informados para vincularse a a la Red de Cultura Ciudadana) x 100</t>
  </si>
  <si>
    <t xml:space="preserve">Desarrollar jornadas de capacitación  para talento humano del Proyecto ( 4) actividades en el año, en tematicas correspondientes a enfoque de genero y diferencial, </t>
  </si>
  <si>
    <t>Sumatoria de talleres realizados</t>
  </si>
  <si>
    <t>Sumatoria de jornadas de capacitación realizadas</t>
  </si>
  <si>
    <t>Desarrollar procesos de sensibilización con mujeres y hombres, sobre prevención de violencia hacia las mujeres y atención diferenciada para las mujeres víctimas de violencia en las modalidades de Atención Hogares de Paso, Centro de Atención Transittoria y Comunidades de Vida.</t>
  </si>
  <si>
    <t xml:space="preserve">Número de  procesos de sensibilización con mujeres y hombres, sobre prevención de violencia hacia las mujeres y atención diferenciada para las mujeres víctimas de violencia </t>
  </si>
  <si>
    <t>Sumatoria de  procesos de sensibilización con mujeres y hombres, sobre prevención de violencia hacia las mujeres y atención diferenciada para las mujeres víctimas de violencia</t>
  </si>
  <si>
    <t>Porcentaje de avance de implementación de hogar de paso para mujeres diversas</t>
  </si>
  <si>
    <t>(Sumatoria de fases de implementación  de hogar de paso para mujeres diversas programadas  /Sumatoria de fases de implementación  de hogar de paso para mujeres diversas implementadas) x 100</t>
  </si>
  <si>
    <t>Identificación de casos de mujeres CHC de dificil manejo, para el seguimento a su estado de salud, a través de la participación en la Mesa de Articulación Interinstitucional que lidera el Ministerio de Salud.</t>
  </si>
  <si>
    <t>Número de auxiliares de enfermería del Proyecto 1108 capacitados(as)</t>
  </si>
  <si>
    <t>Sumatoria de de auxiliares de enfermería del Proyecto 1108 capacitados(as)</t>
  </si>
  <si>
    <t>Número de talleres desarrollados</t>
  </si>
  <si>
    <t>Sumatoria de talleres desarrollados</t>
  </si>
  <si>
    <t>Desarrollar procesos sobre el sentido histórico y de lucha de las mujeres por la garantía de los derechos,a patir de la fecha conmemorativa yque incluya actividades lúdico pedagógica,  en los Hogares de paso, Centro de Atención Transitoria y la Comunidad de Vida El Camino.</t>
  </si>
  <si>
    <t>Número de procesos desarrollados</t>
  </si>
  <si>
    <t>Sumatoria de procesos desarrollados</t>
  </si>
  <si>
    <r>
      <rPr>
        <sz val="10"/>
        <rFont val="Calibri Light"/>
        <family val="2"/>
      </rPr>
      <t xml:space="preserve">Sumatoria de  profesionales de la Subdirección para la Adultez vinculados a a la escuela de formación del Consejo Distrital para la Atención Integral de Víctimas de Violencia Intrafamiliar,Violencias y Explotación Sexual
</t>
    </r>
  </si>
  <si>
    <r>
      <t xml:space="preserve">(Sumatoria </t>
    </r>
    <r>
      <rPr>
        <sz val="10"/>
        <rFont val="Calibri Light"/>
        <family val="2"/>
      </rPr>
      <t>del avance en el acompañamiento en el de diseño e implementación de  ruta de atención a niñas, niños y adolescentes  que presenten alta permanencia en calle o situación de vida en calle, en riesgo o habitando calle, entendida como  alta permanencia en calle  ejecutadas /Total de fases del proceso de acompañamiento en el  diseño e implementación de  ruta de atención a niñas, niños y adolescentes  que presenten alta permanencia en calle o situación de vida en calle, en riesgo o habitando calle, entendida como  alta permanencia en calle programadas) x 100
Diseño de ruta (50%)
Implementación de ruta(50%)</t>
    </r>
  </si>
  <si>
    <r>
      <rPr>
        <sz val="10"/>
        <rFont val="Calibri Light"/>
        <family val="2"/>
      </rPr>
      <t xml:space="preserve">Porcentaje de Adolescentes y jóvenes  definidos en los centros de IDIPRON para ser formados/informados en derechos sexuales y derechos reproductivos para la prevención de la maternidad y la paternidad temprana de los centros de atencíon de IDIPRON
</t>
    </r>
  </si>
  <si>
    <r>
      <rPr>
        <sz val="10"/>
        <rFont val="Calibri Light"/>
        <family val="2"/>
      </rPr>
      <t xml:space="preserve">Porcentaje de Profesionales o personal de apoyo definidos en los centros IDIPRON para ser sensibilizados o informados en prevención de la maternidad y paternidad temprana
</t>
    </r>
  </si>
  <si>
    <r>
      <rPr>
        <strike/>
        <sz val="10"/>
        <rFont val="Calibri Light"/>
        <family val="2"/>
      </rPr>
      <t>Sumatoria</t>
    </r>
    <r>
      <rPr>
        <sz val="10"/>
        <rFont val="Calibri Light"/>
        <family val="2"/>
      </rPr>
      <t xml:space="preserve"> Porcentaje de personas atendidas  que superaron el fenomeno de habitabilidad en calle personas  para acceder a oportunidades de vinculación laboral a través de los diferentes procesos de intermediación.
</t>
    </r>
  </si>
  <si>
    <r>
      <t xml:space="preserve">(Sumatoria de personas que superaron la Habitabilidad en Calle formadas y certificadas, remitidas a través de la Agencia de Empleo para acceder a oportunidades de vinculación laboral  con el fin de fortalecer su sostenibilidad económica/ </t>
    </r>
    <r>
      <rPr>
        <b/>
        <sz val="10"/>
        <rFont val="Calibri Light"/>
        <family val="2"/>
      </rPr>
      <t>Total</t>
    </r>
    <r>
      <rPr>
        <sz val="10"/>
        <rFont val="Calibri Light"/>
        <family val="2"/>
      </rPr>
      <t xml:space="preserve"> de personas  atendidas, formadas y certificadas remitidas a través de la Agencia de Empleo para acceder a oportunidades de vinculación laboral  con el fin de fortalecer su sostenibilidad económica  ) * 100</t>
    </r>
  </si>
  <si>
    <r>
      <rPr>
        <sz val="10"/>
        <rFont val="Calibri Light"/>
        <family val="2"/>
      </rPr>
      <t>(Sumatoria de organizaciones caracterizadas/ Total de organizaciones que requirieron de caracterización)*100</t>
    </r>
  </si>
  <si>
    <r>
      <t>(Sumatoria de espacios de sensibilización generados/ Total de organizaciones que requirieron el espacio de sensibilización</t>
    </r>
    <r>
      <rPr>
        <sz val="10"/>
        <rFont val="Calibri Light"/>
        <family val="2"/>
      </rPr>
      <t>)*100</t>
    </r>
  </si>
  <si>
    <r>
      <rPr>
        <sz val="10"/>
        <rFont val="Calibri Light"/>
        <family val="2"/>
      </rPr>
      <t>(Sumatoria de las organizaciones acompañadas/ total de organizaciones que requirieron acompañamiento)*100</t>
    </r>
  </si>
  <si>
    <t xml:space="preserve">Se reporta el presupuesto total del proyecto </t>
  </si>
  <si>
    <t xml:space="preserve">Como lo establece el Acuerdo 223 de 2006 del Concejo de Bogota,  el informe compilado de seguimiento a los Planes Maestros se entrega de manera anual en marzo correspondiente a la vigencia inmediatamante anterior. </t>
  </si>
  <si>
    <t xml:space="preserve">Esta acción no cuenta con recursos de inversión. Las tareas que dan cumplimiento a la misma las realizan servidores de la SDP.
Es importante mencionar que en esta acción no se reporta información exclusiva sobre el fenómeno e la habitabilidad en calle, dado que el informe aborda todos los sectores que cuentan con plan maestro.
</t>
  </si>
  <si>
    <t>Esta actividad solo estaba programada para el año 2017</t>
  </si>
  <si>
    <t>Orientar personas en procesos de prevención de Violencia Intrafamiliar que se encuentren en proceso de superación de habitabilidad en calle de la comunidad de vida del Camino y el Centro de Atención Transitoria(CAT).</t>
  </si>
  <si>
    <t xml:space="preserve">Vincular  profesionales de la Subdirección para la Adultez que desarrollen acciones de prevención, atención y superación de la habitabilidad en calle, con personas en riesgo o habitantes de calle  y sus familias , a  la escuela de formación del Consejo Distrital para la Atención Integral de Víctimas de Violencia Intrafamiliar,Violencias y Explotación Sexual.
</t>
  </si>
  <si>
    <t>La estrategia ya se encuentra diseñada</t>
  </si>
  <si>
    <t>Porcentaje  de  jovenes en riesgo de habitabilidad en calle vinculados a la Ruta de Oportunidades para jóvenes.</t>
  </si>
  <si>
    <t xml:space="preserve">La fase de Agenda Pública culminó en 2017 y la meta programada se cumplío  para este periodo con la realización de 16 diálogos. </t>
  </si>
  <si>
    <t xml:space="preserve">El recurso del item Presupuesto programado, es el asignado para la misionalidad de la entidad. 
No se tienen recursos especificos para la acción, por lo tanto el procentaje de presupueto programado para las acciones no aplica. </t>
  </si>
  <si>
    <t>Integrar 750 Personas a procesos de enlace social y seguimiento.</t>
  </si>
  <si>
    <t>Atender 12.150 personas por medio de la estrategia de abordaje en calle</t>
  </si>
  <si>
    <t xml:space="preserve">Las personas habitantes de calle (de 29 años en adelante), que son  atendidas en el marco de esta meta del Propyecto de Inversión, se benefician a través de:
-Identificación y activación de rutas de atención (referenciación y orientación hacia hogares, centros de atención y otras entidades públicas) 
-Talleres de formación y desarrollo de capacidades personales. 
-Jornadas voluntarias y corresponsables de cuidado a la ciudad. 
Actores comunitarios:
-Espacios de diálogo y respuesta a inquietudes de actores comunitarios implicados en el fenómeno de habitabilidad en calle 
</t>
  </si>
  <si>
    <t xml:space="preserve">La estrategia contempla entre otras acciones:
-Acciones de información y difusión para el reconocimiento del fenómeno en las diferentes localidades del Distrito 
 Talleres de ampliación de capacidades desarrollados en las diferentes localidades del Distrito
-Seguimientos individuales realizados en las diferentes localidades del Distrito
</t>
  </si>
  <si>
    <t>Pendiente el reporte de avance de la acción, correspondiente al I semestre de 2018,  por parte de la Entidad</t>
  </si>
  <si>
    <t xml:space="preserve">No aplica </t>
  </si>
  <si>
    <t>No se relacionan metas para la vigencia 2018</t>
  </si>
  <si>
    <t>A continuación, se definen algunos de los principales resultados del trabajo que se viene desarrollando desde el programa, a través del cual, se realiza la atención a la población Habitante de Calle:
- Se generaron los espacios de formación en la que participaron docentes de la jornada nocturna y fines de semana.
- Entrega de materiales a las aulas de los establecimientos educativos que ofrecen el programa.
- El establecimiento de alianzas con el Ministerio de Educación Nacional, que apuntan a la implementación de Estrategias Educativas Flexibles, que amplíen el alcance en cuanto a calidad y pertinencia de las acciones, además se han concertado abordajes con las Direcciones Locales de Educación en torno a la integralidad de respuestas a las problemáticas educativas identificadas en las 59 IED que ofrecen el programa.
- Diseño e implementación de una estrategia educativa flexible propia para Mujeres en Ejercicio de la Prostitución, en el marco de la Educación Inclusiva.
- Diseño e implementación de un Plan de acompañamiento in situ el cual contiene 12 sesiones propuestas para concertar e implementar con los establecimientos educativos que ofrecen atención educativa a personas jóvenes y adultas en los horarios nocturnos y fines de semana.
- Se ha iniciado el acompañamiento de los programas nocturnos y de fin de semana que permita la implementación de la ruta del proceso pedagógico y metodológico para que los estudiantes aprendan y desarrollen las competencias necesarias para su desempeño social, personal y profesional a partir del diseño curricular y su operatividad educativa.
- Reconocimiento del estado del Programa en términos de: organización de la oferta, estrategias implementadas, cobertura por estrategia, organización escolar (niveles, jornadas, sedes), talento humano, infraestructura, inventario de materiales.
- Articulación con IDIPRON para la asesoría en términos de su modelo pedagógico, realizando acompañamiento pedagógico, didáctico y curricular al equipo de maestros.</t>
  </si>
  <si>
    <t>Informar a la ciudadanía sobre las acciones de transformación del fenómeno de habitabilidad en calle en el marco de las acciones desarrolladas con relación a la implementación de la Política Pública Distrital para el fenómeno de Habitabilidad en calle.</t>
  </si>
  <si>
    <t>Porcentaje de difusiones realizadas sobre las acciones de transformación del fenómeno de habitabilidad en calle en el marco de las acciones desarrolladas con relación a la implementación de la Política Pública Distrital para el fenómeno de Habitabilidad en calle.</t>
  </si>
  <si>
    <t>El presupuesto ejecutado para las acciones realizadas en la vigencia 2018 correspondió a los recursos asignados a recursos de operación y no de inversión por esta razón no se alinean con metas de inversión.</t>
  </si>
  <si>
    <t>René Bastidas
Hernan Roncancio</t>
  </si>
  <si>
    <t>hernan.roncancio@canalcapital.gov.co
rene.bastidas@canalcapital.gov.co</t>
  </si>
  <si>
    <t>4578300 ext 5058
4578300 Ext:5073
313 4856311</t>
  </si>
  <si>
    <t>N/D</t>
  </si>
  <si>
    <t>lhernandez@dadep.gov.co
 isanchez@dadep.gov.co</t>
  </si>
  <si>
    <t xml:space="preserve">A la fecha de este reporte, se han realizado dos mesas de trabajo de articulación institucional, a saber: i)Taller de planeación y diseño del plan operativo de la estrategia con entidades adscritas para establecer el desarrollo de la estrategia y ii)reunión de trabajo con SDIS para coordinar la intervención del sector cultura en los hogares de paso.,
Es importante aclarar en esta celda a qué se hace referencia con "5" en la columna de "Resultado indicador año 2018". Lo anterior teniendo en cuenta que se hace referencia igualmente a "dos mesas de trabajo de articulación institucional".
Se considera importante ampliar la información descrita, indicando entre otras cosas las fehcas de las reuniones y si es posible los avances y compromisos.
Durante el I semestre del año 2018, se ha desarrollado el acompañamiento a la implementación y seguimiento a la Estrategia de Cultura Ciudadana "Habitar Mis Historias" a través de la realización de 3 mesas de trabajo y de articulación institucional:
1. 16.02-18. Taller de planeación y diseño del plan operativo de la estrategia con entidades adscritas al sector cultura, tales como Idartes, Canla Capital y la Orquesta Filarmónica de Bogotá. En el cual se identifican los proyectos de las entidades adscritas al sector, en clave de habitar mis historias y que vinculan a personas habitantes de calle. El principal compromiso fue adelantar las gestiones administrativas necearias para el inicio de los proyectos identificados. 
2. 28-03-18. Reunión de trabajo con la Subdirección de Adultez de SDIS para coordinar la intervención del sector cultura en los hogares de paso y centros de atención de personas habitantes de calle, en la cual se acuerda que el sector cultura realizará 6 laboratorios de creación en artes plásticas, electrónicas y visuales. Además de los procesos de escritura creativa y promoción a la lectura.
3. 17-05-18. Reunión de trabajo con la SDIS, Sdmujer, Idartes, Canal Capital en la cual se presentan los avances en la planeación e implementación de la estrategia Habitar mis historias. Se generan compromisos frente a los esfuerzos administrativos para el inicio de los proyectos. </t>
  </si>
  <si>
    <t>La acción se realiza con la capacidad de gestión instalada en la Dirección de Cultura Ciudadana de la SCRD. Esta acción se da en vigencia del año 2016 a 2017.</t>
  </si>
  <si>
    <t>ELIMINAR ESTA ACCION PARA 2018 DEBIDO A QUE SDCRD AJUSTÓ LA ACCION Y AHORA SOLO CORRESPONDE A LA ANTERIOR</t>
  </si>
  <si>
    <t>Esta acción sólo se realizó en el año 2017
Se ajustan los valores de la columna"Importancia relativa de la acción" teniendo en cuenta que se incluyeron nuevas acciones con relación a esta entidad para 2018, y por tanto se generó una nueva ponderación.</t>
  </si>
  <si>
    <t>El presupuesto programado corresponde al del Programa Ampliado de Inmunizaciones - PAI-  que está dirigido a toda la población de acuerdo al esquema de vacunación establecido; para el presupuesto ejecutado se está reportando lo que corresponde a la gestión realizada desde el PAI  para la búsqueda de poblacion vulnerable para ser inmunizado frente a los biológicos de acuerdo a su edad.</t>
  </si>
  <si>
    <t>La entidad no entrega reporte con relación a esta acción ni tampoco argumenta si la misma fue eliminada y las respectivas razones</t>
  </si>
  <si>
    <t>En relación con las ocupaciones identificadas y caracterizadas en el territorio, durante el 2018 se han remitido a las alcaldías locales 2.738 notificaciones para el desarrollo de nuevas ocupaciones y cambios de estado de las mismas, de dichas notificaciones 576 corresponden al mes de junio. Se brindo acompañamiento a las intervenciones definidas para los sectores de predios Cerezos, Vivero, Bagazal, Serrezuela y Caracolí en las localidades de Kennedy, Suba, Santa Fe, Usaquén y C. Bolívar</t>
  </si>
  <si>
    <t>Atender integralmente a 42000 personas mayores en condición de fragilidad social en la ciudad de Bogotá  a través del servicio Centros Día.</t>
  </si>
  <si>
    <t>El presupuesto programado corresponde al periodo 2017-2020 para la meta del proyecto  relacionada.
No es posible determinar un presupuesto especifico para la acción de política relacionada.
No se relacionan metas para la vigencia 2018</t>
  </si>
  <si>
    <t xml:space="preserve">El presupuesto programado corresponde al periodo 2017-2020 para la meta del proyecto  relacionada.
No es posible determinar un presupuesto específico para la acción de política relacionada.
</t>
  </si>
  <si>
    <t>No Disponible</t>
  </si>
  <si>
    <t>Vigencia de la Acción</t>
  </si>
  <si>
    <t>SI</t>
  </si>
  <si>
    <t>NO</t>
  </si>
  <si>
    <t>Formular e implementar un Plan indicativo de la Política Pública Distrital para el Fenómeno de habitabilidad en calle, con enfoque diferencial y de género.</t>
  </si>
  <si>
    <t>si</t>
  </si>
  <si>
    <t>Las personas habitantes de calle (de 29 años en adelante), que son  atendidas en el marco de esta meta del Proyecto de Inversión, se benefician a través de:
-Apoyo psicosocial
-Apoyo en procesos de articulación para vinculación laboral o generación de ingresos
-Acompañamiento para garantizar una efectiva superación de la habitabilidad en calle de las personas</t>
  </si>
  <si>
    <t xml:space="preserve">Las personas habitantes de calle (de 29 años en adelante), que son  atendidas en el marco de esta meta del Proyecto de Inversión, se benefician a través de:
-Desarrollo de capacidades para la superación de la habitabilidad en calle y construcción de comunidad. 
-Atención grupal basada en metodologías socioeducativas, psicoeducativas y lúdicas. 
-Actividades extramurales. 
-Fortalecimiento de redes familiares, sociales y comunitarias.
 -Alojamiento en condiciones higiénicas y de seguridad. 
-Apoyo alimentario con calidad y oportunidad. 
-Permanencia en el servicio hasta por  9 meses. 
</t>
  </si>
  <si>
    <t>Capacitar auxiliares de enfermería del Proyecto 1108 en derechos a la salud de las mujeres y derechos sexuales y reproductivos</t>
  </si>
  <si>
    <t xml:space="preserve">Desarrollar talleres de sensibilización  y  reconocimiento a mujeres habitantes de calle que se encuentran  en los centros del proyecto 1108, victimas de violencia en tematicas como: *Derechos( relación existente entre la violencia contra las mujeres y las violaciones de derechos humanos)
 * Violencia de genero contra las mujeres y cuál es su grado de incidencia en el marco del Día de la No Violencia contra la Mujer.
</t>
  </si>
  <si>
    <t xml:space="preserve">100%
</t>
  </si>
  <si>
    <t>No se entrega reporte de avance sobre esta acción, debido a que se acuerda de forma interinsticional entre el SENA y las Secretarías Distritales de Planeación e Integración Social(Equipo de Políticas Públicas de la Subdirección para la Adultez) reformular esta acción para el año 2018, con el fin de definirla y acotarla de forma más técnica. Lo anterior con el fin de fin de que el SENA pueda brindar un reporte efectivo y a través del tiempo sobre una unica acción medible y a la cual se le pueda realizar seguimiento de forma más efectiva.</t>
  </si>
  <si>
    <t xml:space="preserve">Entidades que incorporaron nuevas acciones </t>
  </si>
  <si>
    <t xml:space="preserve">Solicito eliminar una acción </t>
  </si>
  <si>
    <t xml:space="preserve">Entidades que solicitaron ajustar o eliminar acciones </t>
  </si>
  <si>
    <t xml:space="preserve">Solicito eliminar dos acciones </t>
  </si>
  <si>
    <t xml:space="preserve">Solicito eliminar tres acciones y se formulo solo una </t>
  </si>
  <si>
    <t>Filas 12,14,15,16,17,18,78,85,86,117,118</t>
  </si>
  <si>
    <t>Filas 43,44,122</t>
  </si>
  <si>
    <t>Fila 1</t>
  </si>
  <si>
    <t>Fila 109</t>
  </si>
  <si>
    <t>Fila 76,78</t>
  </si>
  <si>
    <t>Fila 106,107,108</t>
  </si>
  <si>
    <t>Fila 123</t>
  </si>
  <si>
    <t>312 5630728
364 9090 Ext. 9618</t>
  </si>
  <si>
    <t>o2vargas@saludcapital.gov.co</t>
  </si>
  <si>
    <t>n.a</t>
  </si>
  <si>
    <t>Durante el año 2018, el Idartes realizó las siguientes acciones para el desarrollo de la Política Pública Poblacional de Habitabilidad en Calle:
- Programa Distrital de Estímulos: como resultado del proceso de la convocatoria a diversas poblaciones para la visibilización de sus proyectos artísticos, se otorgaron 3 estímulos de la beca Laboratorios Habitar Mis Historias, cada uno por $26.000.000, beneficiando a 11 artistas.
- En el desarrollo de la estrategia Habitar mis historias, se llevó a cabo el contrato de apoyo a la gestión N°993-2018 con la Fundación Bajo Control Agencia Cultural para la realización de intervenciones artístico-pedagógicas enfocadas en la transformación y el mejoramiento de los entornos físicos y comunitarios del Teatro San Jorge. Para esto, se contó con la participación de 20 jóvenes ex-habitantes de calle con habilidades artísticas potenciales de la Unidad de Protección Integral -UPI La Rioja. El diseño de la intervención partió de la sensibilización, reconocimiento del patrimonio y 6 sesiones de un laboratorio creativo (arte urbano, cómic e historieta, fanzine y carteles). Al terminar, se programó una socialización artístico – pedagógica con la comunidad aledaña al Teatro San Jorge.
- Equipo Poblacional: en el desarrollo de la Estrategia Habitar Mis Historias y en articulación con las SDIS, se realizó un Laboratorio de creación audiovisual, para la narración de historias en primera persona y en lenguaje audiovisual de niñas y adolescentes habitantes de calle de la UPI La 27 de IDIPRON. El laboratorio se desarrolló en 11 sesiones, con 35 asistencias; el producto se visibilizó y circuló en la cinemateca Distrital.
- Gerencia de literatura: 14 actividades de promoción a la lectura orientadas a la distribución de ejemplares de Libro al Viento a Habitantes de Calle; tales como La gruta Simbólica, Juan Sábalo, Putchi Biya Uai, Anaconda y otros relatos, El almohadón de plumas y Algunos espectros orientales. Se contó con 193 asistencias en Centro Noche Policarpa, Centro Bakatá, Unidad de Protección Integral La Rioja, Centro día Cundinamarca y Jardín Botánico. 
- Gerencia de Artes Audiovisuales: en la Cinemateca Distrital, en coordinación con la SDID se realizó una 1 visita guiada y 6 proyecciones de Cine Foro y de las películas Babel y El Gran Pez, en atención a personas habitantes de calle, contando con 391 asistencias.
- Gerencia de Artes Plásticas y Visuales: 5 sesiones de identificación de proyectos de habitantes de calle que quieren participar el PDE, contando con 29 asistencias en los Hogares de Paso El Camino CAT, Cra 35, Cra 13 y Cll 18). En el desarrollo de la Beca de Laboratorio Habitar mis Historias, se contó con 971 asistencias en las 62 actividades que se realizaron, tales como: talleres de narración sensible y producción audiovisual; charlas con habitantes de calle para la construcción de relatos y memoria social que sería registrada audiovisualmente; construcción del storyboard y ensamblaje del sonido e imagen, teniendo encuentra los estilos de animación y narración. Al finalizar cada proceso, se realizaron las respectivas proyecciones y socializaciones de los productos.
- Gerencia de Música: se realizaron 2 conciertos en el desarrollo de la beca "Circulación Musical por Bogotá” en CAT Puente Aranda y UPI Oasis – Idipron, contando con 271 asistencias.</t>
  </si>
  <si>
    <t>Descripción de la ejecución: 
- Estímulos, $78,000,000
- Laboratorio de creación audiovicual, $11.640.000
- Intervención Teatro San Jorge, $11.640.000
- Actividades de otras unidades de enfoque poblacional, $54,396,327</t>
  </si>
  <si>
    <t xml:space="preserve">Durante el año 2018 se realiza el siguiente reporte por localidades en orden de cantidad de asistencias a las actividades: 
Puente Aranda: : Durante el año  se realizaron 82 actividades articuladas con el Centro de Atención Transitorio CAT y el Centro Día - Centro Noche - ONG Construyendo Futuro - Secretaria de Integración Social de la SDIS con un reporte de 2339 asistencias de  CHC a las actividades.
Antonio Nariño: Durante el año  se realizaron 93 actividades articuladas con centros SDIS Día y Noche de Restrepo,  el Centro Noche Ueche  y el Hogar de Paso Cielito Lindo con un reporte de 2219 asistencias de  CHC a las actividades.
Martires:  Durante el año  se realizaron 31 actividades articuladas con el Centro BAKATA y Fundación SERVIMOS con un reporte de 1844 asistencias de  CHC a las actividades.
Engativa: Durante el año  se realizaron 24 actividades articuladas con  Hogar el Camino e IDIPRON  con un reporte de 1607 asistencias de  CHC a las actividades.
Santafé: Durante el año  se realizaron 40 actividades articuladas con Hogar de Paso calle 13  y calle 18 con un reporte de 1247 asistencias de  CHC a las actividades.
Rafael Uribe: Durante el año  se realizaron 8 actividades con un reporte de 448 asistencias de  CHC a las actividades.
Candelaria:  Durante el año  se realizaron 4 actividades con un reporte de 286 asistencias de  CHC a las actividades.
Chapinero: Durante el año  se realizaron 5 actividades con un reporte de 256 asistencias de  CHC a las actividades.
Kennedy: Durante el año  se realizaron 6 actividades con un reporte de 232 asistencias de  CHC a las actividades.
Usaquén: Durante el año  se realizaron 3 actividades con un reporte de 167 asistencias de  CHC a las actividades.
Bosa: Durante el año  se realizaron 2 actividades con un reporte de 40 asistencias de  CHC a las actividades.
Tunjuelito: Durante el año  se realizó 1  actividad con un reporte de 40 asistencias de  CHC a las actividades.
Barrios Unidos: Durante el año  se realizaron 3 actividades con un reporte de 39 asistencias de  CHC a las actividades.
Suba: Durante el año  se realizó 1  actividad con un reporte de 30 asistencias de  CHC a las actividades.     
Santafé: Se reportaron 9 acciones con participación de 201 ciudadanos habitantes de calle de los Hogares de Paso Calle 13 y Calle 18, dentro del reporte se registran 4 actividades donde no se caracteriza la población y 3 actividades canceladas 
Teusaquillo: Se realizan 2 actividades con participación de 28 personas.
</t>
  </si>
  <si>
    <t xml:space="preserve">Una vez fue asignada la cuota global en el 2018 se reformula la asignación de recursos, por tanto el presupuesto de la meta varia.                                               Se presenta un reporte final de sobre ejecución teniendo en cuenta la demanda de las actividades y la difusión de la oferta del IDRD.                                                           </t>
  </si>
  <si>
    <t>Realizar 52.634 actividades recreativas articuladas con grupos poblacionales y/o territorios de Bogotá</t>
  </si>
  <si>
    <t xml:space="preserve">Durante el año se realizaron 19 caminatas con 302 asistencias de CHC, estas se desarrollaron  en los diferentres escenarios de Bogotá como lo son: Cerros Orientales, Parques, Humedales, Centros Históricos, entre otroS. Se mustra la importancia del cuidado del nuestros ecosistemas, humedales y demás. </t>
  </si>
  <si>
    <t xml:space="preserve">Una vez fue asignada la cuota global en el 2018 se reformula la asignación de recursos, por tanto, el presupuesto de la meta varia.  Se presenta un reporte final de sobre ejecución teniendo en cuenta la demanda de las actividades y la difusión de la oferta del IDRD.                     El indicador de 1 en cada año fue concertado con la entidad rectora de la política debido a las dificultades de movilización de los habitantes de calle y la sobreejecución obedece al acercamiento asertivo que ha realizado la entidad a través de los gestores locales. Y el programa de Caminatas Recreativas tuvo aceptación por las personas habitantes en calle lo tanto la demanda es alta.            </t>
  </si>
  <si>
    <t>Se realiza un reporte final  con corte a Diciembre 31  con un total de 117 actividades, 350 sesiones de clases y un total de 13.456 asistencias, dichas intervenciones se realizaron en Centro Día Restrepo, La Rioja, Centro de Atencion Transitoria y  Oasis de  las Localidades de Antonio  Nariño, Martires y   Puente Aranda.</t>
  </si>
  <si>
    <t xml:space="preserve">Una vez fue asignada la cuota global en el 2018 se reformula la asignación de recursos, por tanto el presupuesto de la meta varia.  Se presenta un reporte final de sobre ejecución teniendo en cuenta la demanda de las actividades y la difusión de la oferta del IDRD.    </t>
  </si>
  <si>
    <t>Se realiza un reporte final de 14 jornadas de  Activación sin Limites, con un total de 229 asistencias reportadas de CHC.  Esta actividad se lleva a cabo en la Fundacion Amigos  del Abuelo en la Localidad de Martires, Comunidad Hogar el Camino y el Centro de Atención Transitoria - CAT.</t>
  </si>
  <si>
    <t xml:space="preserve">Una vez fue asignada la cuota global en el 2018 se reformula la asignación de recursos, por tanto el presupuesto de la meta varia.  Se presenta un reporte final de sobre ejecución teniendo en cuenta la demanda de las actividades y la difusión de la oferta del IDRD.   </t>
  </si>
  <si>
    <t>Se han realizado durante la vigencia 14 jornadas de  Recreaolympiadas con un total de 244 asistencias reportadas CHC. Esta actividad se lleva a cabo en la Fundacion Amigos  del Abuelo en la Localidad de Martires y en el Centro de Atencion Transitoria - CAT</t>
  </si>
  <si>
    <t xml:space="preserve">Una vez fue asignada la cuota global en el 2018 se reformula la asignación de recursos, por tanto el presupuesto de la meta varia.                                              Se presenta un reporte final de sobre ejecución teniendo en cuenta la demanda de las actividades y la difusión de la oferta del IDRD.   </t>
  </si>
  <si>
    <t>Durante el año 2018   se han ejecutado 9 jornadas de  Ecoaventuras  con total de 138 asistencias reportadas de  CHC. Esta actividad se lleva a cabo en la Fundacion Amigos  del Abuelo en la Localidad de Martires y el Centro de Atención Transitoria - CAT.</t>
  </si>
  <si>
    <t>Realizar veinte  Torneos Interbarriales en cuatro deportes</t>
  </si>
  <si>
    <t xml:space="preserve">Se inscribieron 9 personas en CHC  en los torneos interbarrios. </t>
  </si>
  <si>
    <t xml:space="preserve">Una vez fue asignada la cuota global en el 2018 se reformula la asignación de recursos, por tanto el presupuesto de la meta varia.                                               Se presenta un reporte final de sobre ejecución teniendo en cuenta la demanda de las actividades y la difusión de la oferta del IDRD.   </t>
  </si>
  <si>
    <t>Meta 2: Realizar 150.509 actividades recreativas dirigidas a grupos etarios.</t>
  </si>
  <si>
    <t>Esta actividad presentó un cambio en su ficha técnica por lo cual la población objetivo está enfocada a grupos mayores a 120 personas en un tiempo mínimo de 2 horas, razón por la cual se dió la indicación que las actividades de tipo recreativo fueran atendidas por medio de la actividad de apoyos recreativos.  Se sugiere para la vigencia 2019 eliminar esta accción de la matriz.</t>
  </si>
  <si>
    <t>diana.rubiano@idu.gov.co
silvia.ortiz@idu.gov.co</t>
  </si>
  <si>
    <t xml:space="preserve">Se reportaron a la Secretaría de Integración Social seis casos en cuatro proyectos: 
1. Peatonalización carrera 7 fase II. 
2. Construcción de tramos faltantes de la Av Ferrocarril.
3. Mantenimiento de puentes vehiculares.
4.  Actualización sísmica y estructural de puentes vehiculares y 
Se generaron  a través de mesas de trabajo, recorridos y oficios, acciones en torno a la presencia de habitantes de calle, que generan impactos que impiden el desarrollo de los proyectos. 
Se resalta que en la Peatonalización se ha generado un trabajo en conjunto con las entidades del distrito. </t>
  </si>
  <si>
    <t>Diana Rubiano
 Silvia Ortiz</t>
  </si>
  <si>
    <t xml:space="preserve">Se entregó en formato excell el documento del inventario de puentes peatonales Y puentes vehiculares a la Secretaría de Planeación con copia a la Secretaria Distrital de Integración Social. </t>
  </si>
  <si>
    <t>Lograr  4.000.000 asistencias de personas a la oferta cultural de la OFB en condiciones de no segregación.</t>
  </si>
  <si>
    <t>ND</t>
  </si>
  <si>
    <t>Se realizó un concerto de OFB junto Herencia de Timbiquí en el antiguo Bronx el día 22 de noviembre de 2018. Se contó con la participación de 2.900 asistentes.</t>
  </si>
  <si>
    <t xml:space="preserve">Para el corte del 31 de diciembre de 2018, se atendieron 26.072 niños, niñas y adolescentes de 32 colegios en 18 localidades. Se realizó solicitud de información a la Secretaría de Integración Social  respecto a cuáles son las localidades en donde más se encuentran niños con posibilidad de habitar calle para reportar esta información cruzándola con las atenciones realizadas por la OFB. Esta solicitud se hizo vía correo electrónico a Kattia Pinzón de IDIPRON con copia a  Charles J. Chaves el día 22 de noviembre, quien entregó el contacto de Hernán Humberto Parra de IDIPRON al cual se le realizó la petición los días 18 y 21 de diciembre de 2018. Sin embargo, no hubo respuesta para obtener la información. Por esta razón la ejecución se toma al 100% considerando que fue prestado el servicio para todos lo niños participantes en el proyecto escolar. </t>
  </si>
  <si>
    <t>A corte del 31 de Diciembre de 2018, la Dirección de Cultura Ciudadana, diseñó la Estrategia de Cultura Ciudadana. 
Se cuenta con 1 documento de diseño de la estrategia con los siguientes contenidos, acorde al procedimiento definidos por la SCRD:
-Documento técnico de formulación
-Ficha de divulgación de la estrategia
-Presentación en PPT 
-Plan operativo
-Informe de gestión
Respecto al diseño de la estrategia, se puede destacar lo siguiente: 
-Tiene 4 componentes, a saber: 1. Laboratorios de creación artística, 2. Difusión, a través del cual se viene realizando el cubrimiento periodístico de las actividades. 3. Circulación artística, a través de la cual se viene gestionando un proyecto audiovisual con Canal Capital para la producción y circulación de historias de vida de personas habitantes de calle. 4. Sistematización y memoria social, a través de la cual se está realizando el análisis de impacto de la implementación de la estrategia.</t>
  </si>
  <si>
    <t>A corte del 31 de diciembre, se socializó la información respecto a la Red de Cultura Ciudadana y Democrática con las organizaciones que participan en la Estrategia de Cultura Ciudadana "Habitar Mis Historias", con la finalidad de promover su vinculación.
Se aclara que la vinculación a la red es de carácter voluntario, por ello, lo que se realiza con esta acción es sensibilizar y brindar información sobre su existencia y así promover la vinculación de las organizaciones. 
En el marco de las reuniones de trabajo realizadas con las organizaciones beneficiadas de las Becas "Habitar Mis Historias" e "Iniciativas culturales de mujeres diversas para la promoción de una cultura libre de sexismos", se brindó información sobre la existencia de la Red de Cultura Ciudadana y Democrática, los mecanismos de inscripción, los beneficios de pertener a la misma, y además se motivaron 6 organizaciones para su vinculación:
-Agrupación 3 colectivo
-Agrupación Katapulta
-Agrupación Juegos Traslúdisos
-Agrupación arte consciente
-Colectivo Yo Solo Pro
-Colectivo En Territorio
-Colectivo Bogotá a la Calle
Las primeras 4 organizaciones realizaron laboratorios de creación audiovisual con personas habitantes de calle en el CAT, Cra35 y en la Comunidad de Vida El Camino. Las últimas tres aunque fueron asignadas las becas en la vigencia 2018, lo que implicó el compromiso de recursos, las actividades se llevarán a cabo en el primer trimestre de 2019.</t>
  </si>
  <si>
    <t>Durante la vigencia 2018, se realizó el abordaje en 19 localidades urbanas, más de 60 UPZ, más de 400 barrios, logrando la vinculación 3.054 niños, niñas, jóvenes y adolescentes al sistema educativo oficial del Distrito. En el marco de esta implementación se atiende a la población en condición de vulnerabilidad entre la que puede encontrarse las personas ex habitantes de calle que pueden ser identificadas a través de los recorridos barriales y otros espacios de atención.  
A través de la participación de la profesional delegada por parte de la Secretaría de Educación, se ha hecho presencia en la Mesas de articulación institucional en las que se ha establecido con las entidades participantes en la Política Pública la necesidad de identificar específicamente la población y focalizar los territorios en los que se dé cuenta de mayor presencia de la misma.</t>
  </si>
  <si>
    <t>SEl presupuesto programado es dinámico, por lo que se actualiza de acuerdo con los movimientos presupuestales realizados 2018 y a la nueva cuota global 2019, por lo que corresponde al presupuesto de la meta del proyecto de inversión del cuatrienio 2017-2020 registrado en SEGPLAN. 
El proyecto no tiene presupuesto programado específico para realizar jornadas de atencion a poblacion ex habitante de calle y vincularlos al sistema educativo oficial. El presupuesto esta dirigido a beneficiar a todas las poblaciones.
En este caso segun instrucciones de la SDP, el presupuesto ejecutado es NA (no aplica), y el porcentaje de presupuesto también es NA (no aplica).</t>
  </si>
  <si>
    <t xml:space="preserve">La SED ha presentado la solicitud respecto al envío del censo o base de información a la Secretaría de Integración Social e IDIPRON con el fin de identificar a la población o generar estrategias focalizadas de acceso y permanencia. De igual manera, se proyectó para el primer trimestre de 2018, realizar un espacio para la socialización de la estrategia que permita establecer una ruta de atención oportuna en la cual sea posible focalizar los territorios para su implementación en beneficio de la población ex habitante de Calle
No se presentaron avances para esta acción, puesto que no se han recibido los listados de la población ex habitante de calle o habitante de calle de los centros de atención de la Secretaría Distrital de Integración social e IDIPRON, que requieren atención educativa.
Se proyectó para la vigencia 2019, articular esta acción con las entidades participantes (SDIS e IDIPRON) en la Política Pública para identificar específicamente la población a través de los sistemas de información correspondientes. Cabe resaltar que para el año 2018, a través de la profesional delegada de la SED ante la Mesa Técnica de la Política Publica se reiteró la necesidad de contar con información específica de la población habitante o ex habitante de calle toda vez que nuestro sistema de información no permite tener identificada a la mencionada población. </t>
  </si>
  <si>
    <t>El presupuesto programado es dinámico, por lo que se actualiza de acuerdo con los movimientos presupuestales realizados 2018 y a la nueva cuota global 2019, por lo que corresponde al presupuesto de la meta del proyecto de inversión del cuatrienio 2017-2020 registrado en SEGPLAN. 
El proyecto no requiere presupuesto para identificar y reportar poblacion ex habitante de calle y vincularlos al sistema educativo oficial. En este caso segun instrucciones de la SDP, el presupuesto ejecutado es NA (no aplica), y el porcentaje de presupuesto también es NA (no aplica).</t>
  </si>
  <si>
    <t xml:space="preserve">El presupuesto programado es dinámico, por lo que se actualiza de acuerdo con los movimientos presupuestales realizados 2018 y a la nueva cuota global 2019, por lo que corresponde al presupuesto de la meta del proyecto de inversión del cuatrienio 2017-2020 registrado en SEGPLAN. 
No se requiere presupuesto específico programado para esta población. El presupuesto del componente modelos educativos flexibles del proyecto incluye todos los tipos de población y OPS del equipo del programa de Educación para Personas Jóvenes y Adultas. En este caso segun instrucciones de la SDP, el presupuesto ejecutado es NA (no aplica), y el porcentaje de presupuesto también es NA (no aplica).
</t>
  </si>
  <si>
    <t xml:space="preserve">Se realizó la programación del evento de orientación jurídica con la participación de los sectores de Integración Social, Mujer y  Planeación . La agenda se desarrollo el 15 de agosto de 2018 con el título “Habitante de Calle y Restablecimiento de Derechos”. La Agenda desarrollada fue la siguiente: 
- “Marco General de Política Pública para el Fenómeno de Habitabilidad en Calle”
- Justicia Restaurativa – Aplicación en relación con los habitantes de Calle”
- Habitabilidad en calle y elementos constitucionales con enfoque diferencial
</t>
  </si>
  <si>
    <t xml:space="preserve">Esta actividad se dirige al Cuerpo de Abogados del Distrito, la desventaja es que se requiere un mayor trabajo para captar el interés de todos los sectores. 
Durante el 4 trimestre no se ejecutó jornadas de orientación, porque solo se tenía programa 1 al año. </t>
  </si>
  <si>
    <t>fue aprobado por el Secretario de Planeación y responde a los lineamientos de la circular 029 de la Red de Observatorios Distritales.</t>
  </si>
  <si>
    <t>"Falta la implementación y definir alcance entre adultez e IDIPRON El presupuesto programado corresponde al periodo 2017-2020 para la meta del proyecto  relacionada. No es posible determinar un presupuesto específico para la acción de política relacionada. "</t>
  </si>
  <si>
    <t>Ya se cuenta con la plataforma virtual del banco e talentos www.distritojoven.gov.co (La Ruta de Oportunidades Juveniles, con la intención de garantizar los derechos de los y las jóvenes del Distrito ha realizado una caracterización de los servicios que se han generado desde el Distrito para jóvenes de 14 a 28 años de edad en clave a las 12 atenciones integrales generadas. En este sentido caracterizamos e identificamos 94 servicios, que a futuro servirán para la formulación del plan de acción de la ruta y serán un primer insumo para identificar las oportunidades juveniles que se ofertarán en el Banco de Talentos ya que establecimos la oferta que cada servicio ofrece y la modalidad en que lo hace. Se suscribieron alianzas con los alcaldes locales para la implementación de la ruta de las localidades de Kennedy, Bosa, Usaquén, Ciudad Bolívar y Rafael Uribe Uribe. En este proceso se ha realizado el  alistamniento con los equipos territoriales los cuales serán los encargados de dicha tarea.</t>
  </si>
  <si>
    <t>Isaac Echeverry</t>
  </si>
  <si>
    <t>secheverryw@habitatbogota.gov.co</t>
  </si>
  <si>
    <t>Se realizaron dos charlas con ciudadanos ex habitantes de calle; la primera charla se realizo en el Centro de Enlace Social y Seguimiento el día 28 de noviembre, a esta charla asistieron 12 personas; la segunda charla se realizó en el Centro de Contacto Activo y Permanente el día 05 de diciembre, a esta charla asistieron 18 personas.</t>
  </si>
  <si>
    <t>Se remite oficio a la Subdirección para la Adultez de la SDIS, solicitando la base de datos de personas ex habitantes de calle del componente de enlace social y seguimiento del Proyecto 1108. Igualmente se ha gestionado ante servidores de la Subdirección para la Adultez la obtención de la Base de Datos con la información de las personas que han hecho parte de los diferentes programas de la SDIS dirigidos a la población en habitabilidad en calle; para hacer el respectivo cruce con la información de los inscritos en el PIVE de la SDHT.</t>
  </si>
  <si>
    <t>Canal Capital en la vigencia 2018 realizó la emisión de varias notas periodísticas para el Sistema Informativo, las cuales reposan para consulta en el archivo audiovisual de la entidad sobre los siguientes temas y fechas de emisión:
• 18/02/2018: Especialistas del hospital Santa Clara salvan la vida de mujer habitante de calle que llegó en mal estado de salud por cuenta de una tuberculosis y del consumo de estupefacientes.
• 28/02/2018: Ex habitante de calle, vuelve a caminar después de pronóstico poco prometedor.
• 24/07/2018: Crónica de "Metamorfosis", un grupo de ex habitantes de calle que por medio de la música, dejaron a un lado la calle.
• 27/07/2018: Jornada de recuperación de habitantes de calle.
• 31/07/2018: Después de ser habitantes de calle se volvieron cantantes.
• 05/09/2018: Habitante de calle se vuelve carpintero.
• 03/10/2018 Se inaugura el primer hogar de paso de habitantes de calle y animales de compañía.
• 06/10/2018 Dos nuevos lugares de paso para habitantes de calle en Bogotá
• 21/10/2018 Alrededor de 7500 niños en estado de vulnerabilidad reciben ayuda y atención por parte del idipron.
• 21/10/2018 En "Bogotá a fondo" se mostraron las historias de algunos jóvenes que han logrado transformar sus vidas gracias a esta entidad estos niños y jóvenes que dejaron las calles hoy dedican su tiempo a actividades artísticas, lúdicas y de formación para su futuro.
• 05/11/2018 Dos habitantes de calle fueron atacados con arma de fuego en Kennedy
• 03/12/2018 Los jóvenes ex habitantes de calle que volverán a vivir una navidad en familia
• 06/11/2018 Conozca el programa de atención a mascotas de habitantes de calle
• 20/12/2018 Alcaldía de Bogotá les adelanta la nochebuena a 1.500 habitantes y ex habitantes de calle página web
• 20/12/2018 Desde el programa mujer capital también se abordó la misma actividad
• 25/12/2018 Bogotá inaugura el primer hogar de paso de habitantes de calle y animales de compañía.</t>
  </si>
  <si>
    <t>El presupuesto programado presenta algunos cambios debido a traslados presupuestales internos del Proyecto de Inversión 1108
El presupuesto ejecutado corresponde a la vigencia 2018</t>
  </si>
  <si>
    <t>El presupuesto programado presentó algunas modificaciones durante la vigencia debido a traslados presupuestales internos del Proyecto de Inversión 1108
El presupuesto ejecutado corresponde a la vigencia 2018</t>
  </si>
  <si>
    <t xml:space="preserve">El presupuesto programado presenta algunos cambios debido a traslados presupuestales internos del Proyecto de Inversión 1108
</t>
  </si>
  <si>
    <t>El presupuesto programado presenta algunos cambios debido a traslados presupuestales internos del Proyecto de Inversión 1108
No es posible determinar un presupuesto especifico para la acción de política relacionada.</t>
  </si>
  <si>
    <t>Actividad  proyectada para el segundo semestre, con ocasión del Día de la No Violencia contra la Mujer.
Para el día de la No Violencia contra la Mujer  se realizaron  previamente talleres en cada uno del los servicios, alusivos a la conmemoraciòn del Dìa de la No Violencia contra la Mujer y su relación con el contexto de violencia en la calle y el impacto para la vida y la salud de las mujeres. Los talleres fueron dirigidos a ciudadanas y ciudadanos habitantes de calle, Los talleres generaron acciones simbólicas y pedagògicas para la no discriminación y la promociión del respeto y el derecho a una vida libre de volencias, por parte de los ciudadanos habitantes de calle.</t>
  </si>
  <si>
    <t>Las dos acciones están planteadas para el segundo semestre. 
Se realizaron dos talleres de capacitaciòn sobre prevención de violencias, violencia de género y rutas de atención. El primero se desarrolló en articulación con la Secretarìa de la Mujer, la Casa de Igualdad y de Oportunidades de Mártires, para  todo el talento humano del proyecto del Hogar de Paso Bakatá, El otro taller se realizò para el talento humano del proyecto que realiza promociòn de la salud y derechos sexuales y reproductivos, del cual participaron 17 personas. Este talle se hizo en articualciòn con la Secretarìa Distrital de Salud, en el marco de la Resolución 459 de 2012.</t>
  </si>
  <si>
    <t xml:space="preserve">En relación con el desarrollo del proceso de cualificación programado con los profesionales, en la vigencia 2018 se cualificaron 40 profesionales de la subdirección para la adultez en el tema de prevencion del consumo de sustancias psicocativas en las siguientes sesiones:
Sesión uno (Octubre 17):Ejercicio introductorio, sensibilización, (Points of View), presentación del proceso de cualificación presencial y cualificación virtual, normativa asociada: Política y plan Nacional, Política Distrital, Estrategia de prevención del consumo de sustancias psicoactivas SDIS.
Sesión Dos (Octubre 19):Perspectivas de Prevención: Jurídica, salud, económica, educativa, psicológica, familiar socio cultural.
Sesión Tres (Octubre 23): Cultura y consumo, micro culturas de las drogas, clasificación de sustancias psicoactivas, Tipos de consumo, tipos de prevención, prevención integral.
Sesión Cuatro (Octubre 26):Estudio Distrital de consumo de sustancias psicoactivas 2016, Consumo de sustancias psicoactivas y violencia, ejercicio de cierre (Points of View).
</t>
  </si>
  <si>
    <t>0,002</t>
  </si>
  <si>
    <t xml:space="preserve">De acuerdo a las radicaciones allegadas a la UAESP, se identificaron dos  solicitudes realizadas por habitante de calle o por uno de sus familiares, que corresponden a la solicitud de siete (7) servicios de subsidio funerario en  la vigencia 2018. 
Es de anotar que estos servicios tienen un valor total de $975.900 y  la autorización  otorgada cubre el 90% de los mismos, lo cual corresponde un valor de $878.310; servicios todos efectivamente prestados por el operador.
El porcentaje del presupuesto se toma como 100 %, teniendo en cuenta que se ha ejecutado a la fecha, el total de lo solicitado a la UAESP. </t>
  </si>
  <si>
    <t>Es importante aclarar, que la UAESP tiene a su cargo el programa de subsidios funerarios de destino final enfocado en población en condición de vulnerabilidad, por lo que los recursos asignados no corresponden exclusivamente para proveer servicios funerarios de destino final a habitantes de calle, sino a todas las personas que se enmarquen dentro del concepto de población vulnerable. El porcentaje ejecutado durante la vigencia 2018 corresponde al 0,002% del total de los recursos programados dentro del Programa de Subsidios Funerarios en los Cementerios de propiedad del Distrito, en consecuencia con las solicitudes recibidas durante la vigencia.</t>
  </si>
  <si>
    <t>Actualmente en el registro único de recicladores de oficio-RURO, se encuentran inscritos 1045 recicladores de oficio-habitantes de calle, los cuales  presentaron solicitud de inclusión, fueron debidamente verificados en campo y avalados porel equipo de gestores de la Unidad.</t>
  </si>
  <si>
    <t>Se contrató un grupo de 20 gestores sociales que, dentro de sus actividades estaba la de realizar las verificaciones en campo de la población recicladora habitante de calle y acompañar los operativos locales donde se llevaran a cabo el levantamiento de cambuches, apoyando así el desarrollo de las actividades relacionadas con el cumplimiento de los componentes 4 y 6 de la PPDFHC.</t>
  </si>
  <si>
    <t>En los diferentes recorridos y actividades a nivel local, se evidencia la presencia de habitantes de calle. Es por lo anterior, que el equipo de Gestores Locales trabaja articuladamente con la Secretaría de Integración Social, con el objetivo de brindar a esta población las diferentes ofertas por parte del distrito para su beneficio.
Algunas actividades fueron abordadas en compañía de la SDIS, sin embargo, en las actividades y espacios en los que no se participó en compañía de la SDIS, se remite a los referentes locales los diferentes puntos y situaciones encontradas por parte de cada uno de los  gestores.
Los escenarios donde se identificaron los habitantes de calle fueron:
* Recorrido Institucional Barrio El campin-Localidad Teusaquillo, abordado por SDIS.
* Actividades de desarrollo personal. Humedal Juan Amarrillo, abordado por SDIS.
* Puente Autopista Sur con Avenida Villavicencio / Localidad de Bosa, no abordado por SDIS.</t>
  </si>
  <si>
    <t>El IDPAC cuenta con el Aplicativo de Caracterización de Organizaciones Sociales, el cual para la vigencia del primer semestre del 2018 identificó  24 organizaciones  que seleccionan como una de sus poblaciones objetivo a la población habitante de calle. A nivel Distrital las organizaciones  mencionadas y el número de las mismas son respectivamente en San Cristobal (3), Bosa (2), Puente Aranda, Ciudad Bolívar (5), Teusaquillo (2), Santa fe (3), Mártires, Candelaria, Kennedy (2), Suba, RUU, Engativá (2).  Para el segundo semestre del año se realizó un ejercicio de acercamiento con la localidad  de Mártires, donde se obtuvo información de parte de la Subdirección local de Integración social sobre actores sociales organizados y/o de fundaciones que trabajan el tema de Habitabilidad (10) en la localidad para proyectar acciones de trabajo en el 2019.</t>
  </si>
  <si>
    <t>El presupuesto ejecutado 2018 corresponde al tiempo destinado por el recurso humano para realizar esta actividad el cual responde a $ 10.501.333. El valor del prespuesto programado corresponde al total del proyecto de inversión 1014 que incluye todas las metas de los grupos poblacionales a cargo del IDPAC en fortalecimiento a organizaciones sociales.</t>
  </si>
  <si>
    <t xml:space="preserve">Con el propósito de generar una red de apoyo alrededor del fenómeno de habitabilidad en calle y poder sensibilizar a las organizaciones sociales de la ciudad en torno al mismo,  se realizaron las siguientes acciones: 1) Aportes para la consolidación de la Encuesta de Percepción Ciudadana sobre el Fenómeno de Habitabilidad de Calle, con el objetivo de analizar cómo la ciudadanía convive y representa el FHC, para posteriormente aplicar estrategias que resignifiquen el fenómeno  en el Distrito. 2) Aportes en la construcción de propuestas para el Foro y la Semana de Habitabilidad de Calle, proyectado para el mes de Octubre del año en curso en el Distrito, con el objetivo de sensibilizar a la ciudadanía en general sobre la condición de HC,  las acciones que a nivel institucional se tienen frente al Fenómeno y las experiencias a nivel local, nacional e internacional sobre el Fenómeno en mención.                                      Con el propósito de generar una red de apoyo alrededor del fenómeno de habitabilidad en calle y poder sensibilizar a las organizaciones sociales de la ciudad en torno al mismo, el IDPAC  se encuentra articulado con la Gerencia de Mujer y Género de la Entidad para ampliar los horizontes en el tratamiento del tema. Así mismo, desde Usme se apoyó el ejercicio de conformación de la Mesa de Habitabilidad local y se proyectaron acciones afirmativas para el 2019, las cuales surtirán efecto a partir del 23 de Febrero y se reportarán respectivamente.                                                           Igualmente, en un ejercicio articulado, gracias a Secretaría de la Mujer, el  IDPAC participó activamente en la Conmemoración del día de la No Violencia contra La Mujer, en la actividad "Mujeres Unidas en la Diversidad", donde asistieron y se impactaron alrededor de 200 mujeres Habitantes y Ex habitantes de Calle, con la Campaña Nada Justifica la Violencia contra la Mujer del IDPAC. </t>
  </si>
  <si>
    <t xml:space="preserve">Construcción de la estrategia de participación para el FHC en tres procesos: 1) Jóvenes construyendo ciudad: esquema de formación para fortalecer competencias personales y ciudadanas para la participación incidente de jóvenes con alta permanencia y habitabilidad en calle del Distrito Capital, pertenecientes a la Unidad de Protección Integral la Rioja. Sin embargo, el proceso no puede llevarse a cabo debido a que no se obtiene respuesta de parte de la UPI para la continuación del proceso  2) Herramientaspara la participación ciudadana - hombres construyendo ciudad: es quema de formación para fortalecer competencias personales y ciudadanas para la participación
incidente de hombres con alta permanencia y habitabilidad en calle del Distrito Capital. Proyectado para el mes de agosto en el Centro de Atención Transitorio CAT  3) Seminario de MujerEs empoderadas y emprendedoras  con el objetivo de generar un espacio de reflexión lúdico alrededor de seis temáticas: liderazgo en la toma de decisiones, Convivencia y manejo de emociones,  educación, situación laboral, participación política y diversidad con el fin de aportar en el proceso de formulación de su proyecto de vida. Dirigido a mujeres habitantes de calle que asisten al CAT.                                                          Para la meta en cuestión en el segundo semestre del año, desde agosto,  se trabajó en un proceso de formación de aproximadamente 2 meses con Habitantes y Ex Habitantes de Calle del Centro de Atención Transitorio CAT, de la 35  Este proceso se denominó "Herramientas para la participación incidente" en donde se trabajaron temas de liderazgo, proyecto de vida, inteligencia emocional, noción sobre derechos y deberes, ciudadanía responsable, lucha contra el machismo y la discriminación. Así mismo, este proceso permitió visibilizar algunas de la sprincipales necesidades en temas de participación para la población. En la totalidad del proceso asisitieron cerca de 79 participantes, pero finalmente sólo 6 lograron culminar el proceso satisfactoriamente, ya que se presentaron dificultades en la organización del espacio y la convocatoria de los que tomaron el curso (quienes eran inicialmente 30 personas del Momento 3, pero en las sesiones llegaban diferentes personas). </t>
  </si>
  <si>
    <t>Yenifer Caterin Moreno Arias
Giovany Alejandro Ruiz Vega</t>
  </si>
  <si>
    <t xml:space="preserve">313 4496776
320 8534882
</t>
  </si>
  <si>
    <t xml:space="preserve">yenifer.moreno@gobiernobogota.gov.co
giovany.ruiz@gobiernobogota.gov.co
</t>
  </si>
  <si>
    <t xml:space="preserve">Durante el 2018 ingresaron a la Estratega de atención Víctimas de Violencia(s) en Razón a su Orientación Sexual e Identidad de Género Casa Refugio LGBTI 36 ingresos  (32 nuevos y 4 personas que ya habian estado en la ruta pero ingresan por nuevos hechos), los cuales recibieron medidas de atención iniciales consistentes en 1. Orientación Jurídica, 2. Acompañamiento Psicológico y/o de trabajo social. Se llevaron a cabo además, 172 atenciones de seguimiento a 36 personas y se brindaron 38 orientaciones a 29 ciudadanos que se acercaron a la Secretaría Distrital de Gobierno pero que de acuerdo con el análisis de la dupla Psicojurídica no cumplieron con los criterios para el ingreso a la Estrategia. </t>
  </si>
  <si>
    <t>Formación en escenarios informales a 27 personas y sensibilización a 67 personas mediantes 5 talleres: 1 en febrero, 3 en junio y 1 en septiembre.</t>
  </si>
  <si>
    <t xml:space="preserve">La Secretaría Distrital de Integración Social, a través del Proyecto Por Una Ciudad Incluyente y Sin Barreras, logró durante el 2018 atender a un total de 2.959 personas con discapacidad en los diferentes servicios sociales; de ellos, 63  personas con discapacidad se reconocen como ex-habitantes de calle. 
</t>
  </si>
  <si>
    <t>No se cuenta con presupuesto específico para esta actividad, pues el presupuesto de la meta del Proyecto de Inversión, está enmarcado en la Política Pública de Discapacidad para el Distrito Capital
Adicionalmente, se informa que las cifras reportadas se toman con base en la información plasmada en las historias sociales de los participantes; lo anterior, debido a que no existe para el Proyecto de Discapacidad en la Ficha SIRBE, una variable de identificación de ex-habitabilidad en calle. Frente a esto, se sugiere gestionar lo necesario para que se permita en la SDIS ajustar la Ficha SIRBE con nuevas variables como esta.</t>
  </si>
  <si>
    <t>La Secretaría Distrital de Integración Social, a través del Proyecto Por Una Ciudad Incluyente y Sin Barreras, logró durante el 2018 incluir efectivamente en los entornos educativo y productivo a un total de 640 personas con discapacidad; de los cuales 26 personas, que pertenecen a Centros Integrarte, se reconocen como ex-habitante de calle.</t>
  </si>
  <si>
    <t xml:space="preserve">No se cuenta con presupuesto específico para esta actividad, pues el presupuesto de la meta del Proyecto de Inversión, está enmarcado en la Política Pública de Discapacidad para el Distrito Capital
</t>
  </si>
  <si>
    <t>Durante el periodo se avanza en los procesos de afiliación al régimen subsidiadoi en salud de los usuarios de Bogotá D.C.  que cumplen los requisitos establecidos por la normatividad vigente (Decreto 780/2016).
Para el caso de la población habitante de calle se realiza el proceso de afiliación en virtud de la información reportada a través de los listados censales  por la Secretaría Distrital de Integración Social (SDIS).
Al cierre del mes de noviembre de 2018,  la BDUA (base de datos Única de Afiliados) registra 5.985 personas en condición de Habitantes de Calle afiliados al Régimen subsidiado en Salud en Bogotá D.C.</t>
  </si>
  <si>
    <t>Meta constante - reporte por demanda según afiliación. Es importante señalar que la Direccion de Aseguramiento recibe y procesa el listado censal y las novedades reportadas y tramita las afiliaciones al regimen subsidiado de la poblacion habitante de calle, enviada  periódicamente por la  Secretaria de Integración Social - SDIS, acorde a lo ordenado por el Decreto 780/2016.
Estimación de recursos de UPC para población habitante de calle: Valor UPC  Resolución   5268 del 22/12/2017:   $864.568,80 *  N° Habitantes de Calle listado censal registrados en la BDUA al cierre del periodo.
La variación en la población afiliada (Habitante de Calle) respecto a periodos anteriores se disminuida debido a los procesos de novidades reprotados como: Fallecidos, Trasalados al contributivo y/o cruce de información con INPEC.</t>
  </si>
  <si>
    <t xml:space="preserve">En la vigencia 2018, de un total de 442 habitantes de calle que participaron en acciones de promoción de la salud y prevención de la enfermedad en el marco de la salud urbana a través de diferentes estrategias del Plan de Salud Pública de Intervenciones Colectivas (comunidades promotoras de la salud, vincúlate, sesiones colectivas en espacio público), se detectaron 33 con paologías crónicas, para un porcentaje de 7.5.
De acuerdo a la información obtenida del Registro  Individual de Prestación de Servicios de Salud – RIPS, de los 33 habitantes de calle con paologías crónicas, 3 tienen diagnóstico de diabetes, 4 de EPOC y 26 de Hipertensión arterial - HTA y fueron atendidos en la red pública y privada.  
</t>
  </si>
  <si>
    <t xml:space="preserve">Es preciso aclarar que el presupesto programado y ejecutado con corte a 31 de diciembre de 2018, es el mismo para el cumplimiento de las tres acciones, teniendo en cuenta que éstas se desarrollan a través del Espacio de Vida Cotidiana Vivienda, en las Instituciones de albergue, protección o reclusión, en los cuales se encuentra población habitante de calle y se interviene de manera integral para responder a los diferentes riesgos y daños que los afectan, contribuyendo al cumplimiento de estas metas del proyecto de inversión 1186.
</t>
  </si>
  <si>
    <t xml:space="preserve">En las instituciones abordadas se identificaron de 125 sintomáticos respiratorios entre la población habitante de calle, de los cuales se logra hacer la confirmación de 8 casos de tuberculosis y se dió inicio al proceso de activación de rutas para el acceso a tratamiento correspondiente. 
De igual forma, desde Programas y Acciones en Salud Pública, el programa de tuberculosis abordó y realizó el seguimiento de 28 casos confirmados desde las diferentes unidades de servicios de salud durante el  2018.
</t>
  </si>
  <si>
    <t xml:space="preserve">
Doscientos veinticuatro (224) pacientes con inicio de proceso de rehabilitación para el consumo de sustancias psicoactivas así: en las USS Santa Clara (126) y en las UUS Las Delicias (98), los cuales han recibido un abordaje integral a partir del Modelo de Atención biopsicosocial, en el cual se realizaron intervenciones individuales, grupales y familiares, con el objetivo de la disminución del consumo e inclusión en sus diferentes marcos referenciales.</t>
  </si>
  <si>
    <t>Para el año 2018 se administraron de 1120 biológicos en población habitante de calle, como estrategia para el control y prevención de enfermedades prevenibles por vacunas. Para el periodo de enero a diciembre de 2018 se llevaron a cabo Jornadas de vacunación de habitante de calle en las cuatro Subres Integradas de servicios: Norte:  11 Jornadas con un total de vacunados 176 usuarios, Centro Oriente: 11 Jornadas con un total de vacunados 204 suarios, Sur: 5 Jornadas con untotal de vacunados 124 usuarios y Sur Occidente: 2 Jornadas con un total de vacunados 397usuarios. o 351 Dosis de Sarampión Rubéola para población susceptible de 11 a 49 años. 78 Dosis deToxide Difterico mujeres en edad fértil de 10 a 49 años.   711 Dosis de Influenza para población de 6 a 59 años. 7 Dosis de Neumoco 23 para adulto de 60 años y más. 3 Dosis TdaP Gestantes. 3 Dosis de Influenza para población de 6meses a 6 años. 1 Dosis de Pentavalente población menor de 1 año. 1 Dosis de Triple viral de población de 1 años de edad.</t>
  </si>
  <si>
    <t>Dirante primer semestre 2018 se atendieron a 797 personas con 19 sesiones que se realizaron en el centro de paso CAT Cll 35. Durante el segundo semestre se llevaron a cabo 13 sesiones con un total de 398 asistentes. Estas actividades se adelantan principalmente a través de la Biblioteca de Puente Aranda, donde se cuenta con una actividad específica dirigida a esta población.
A través del programa Espacios No convencionales de Lectura, se logra la participación de 565 personas que son usuarios de los siguientes hogares de paso: Comunidad de Vida El Camino, Hogar de paso Dia -Noche - Bakata,Hogar de paso Dia -Noche - CRA 35. TOTAL POBLACIÓN ATENDIDA A TRAVÉS DE LAS ACTIVIDADES: 1.760 PERSONASPara este primer semestre 2018 se atendieron a 797 personas con 19 sesiones que se realizaron en el centro de paso CAP Cll 35.</t>
  </si>
  <si>
    <t>Para incluir año 2018
Se ajustan los valores de la columna"Importancia relativa de la acción" teniendo en cuenta que se incluyeron nuevas acciones con relación a esta entidad para 2018, y por tanto se generó una nueva ponderación.</t>
  </si>
  <si>
    <t xml:space="preserve">Las personas habitantes de calle (de 29 años en adelante), que son  atendidas en el marco de esta meta del Proyecto de Inversión, se benefician a través de:
-Identificación, activación y fortalecimiento de redes familiares, sociales y comunitarias. 
-Promoción del autocontrol y mitigación del consumo de sustancias psicoactivas.
 -Acompañamiento psicosocial.
 -Alojamiento en condiciones higiénicas y de seguridad.
 -Apoyo alimentario con calidad y oportunidad.
 -Desarrollo de talleres ocupacionales, artísticos y recreativos. 
-Permanencia en el servicio hasta por 6 meses.
</t>
  </si>
  <si>
    <t xml:space="preserve">Adicional a los procesos de prevención dirigidos a 50 personas de los servicios de Habitabilidad en calle se realizarón en el Centro de Atención Transitorio y la Academia; durante el mes de Diciembre se articuló con la Subdirección para la adultez para desarrollar los procesos de prevención en el Centro de Comunidad de Vida la Granja Agropecuaria en Sasaima y en  el Centro Comunidad de Vida Nuevo Nacimiento en Ricaurte, siendo esta una oportunidad para implementar la estrategia de prevención con los beneficiarios de este servicio que dió inicio en la primera semana de diciembre en estos dos municipios y se logró aportar con el cubrimiento de las actividades programadas con ellos.  
Por mutuo acuerdo de los equipos de Políticas Públicas de las Subdirecciones para la familia y para la Adultez de la Secretaría Distrital de Integración Social se realizaron ajustes en la acción a partir de la vigencia 2018 de este Plan de Acción Cuatrienal, por solicitud del equipo de Prevención. </t>
  </si>
  <si>
    <t xml:space="preserve">La Escuela de Formación del Consejo Distrital de Atención a víctimas inicio el 27 de julio y finalizó en el mes de noviembre; de la Subdirección para la adultez, se inscribieron 2 profesionales. Se reporta, que finalizada la Escuela solo se certificó una de las funcionarias, dando cumplimiento de las actividades programadas.  </t>
  </si>
  <si>
    <t>Entregar a 95.000 Personas mayores en situación de vulnerabilidad  socioeconómica con apoyos económicos.</t>
  </si>
  <si>
    <t>Según consulta SIRBE, 214 personas en condición de habitabilidad en calle fueron atendidas en el servicio Centros Día durante la vigencia 2018.
No es posible establecer un cálculo exacto del presupuesto ejecutado para la atención de estas personas.</t>
  </si>
  <si>
    <t>Actualización del presupuesto por meta con corte a 31 de diciembre de 2018,</t>
  </si>
  <si>
    <t>Según consulta SIRBE, 10 personas en condición de habitabilidad en calle fueron atendidas en los servicios de los centros de protección social durante la vigencia 2018.
No es posible establecer un cálculo exacto del presupuesto ejecutado para la atención de estas personas.</t>
  </si>
  <si>
    <t>Según consulta SIRBE, 140 personas en condición de habitabilidad en calle fueron atendidas en los servicios Centros Noche durante la vigencia 2018.
No es posible establecer un cálculo exacto del presupuesto ejecutado para la atención de estas personas.</t>
  </si>
  <si>
    <t>Según consulta SIRBE, 56 personas en condición de habitabilidad en calle fueron atendidas con la entrega de apoyos económicos durante la vigencia 2018.
No es posible establecer un cálculo exacto del presupuesto ejecutado para la atención de estas personas.</t>
  </si>
  <si>
    <t>Se ha avanzado en articulación con la Secretaría de la Mujer y la oficina de planeación, como con la Dirección de Equidad y políticas Poblacionales, para la elaboración y trazabilidad del Indice de Equidad de Género. 
Se avanzó en la trazabilidad del  Indice de potenciación, Indice de Resignificación y Equidad de Género e Indice de Desarrollo Humano, desde la oficina de planeación de la Secretaría de la Mujer.
Para el último trimestre se surtieron las fases de formulaciòn del tanto del Modelo de Atención como del Plan Indicativo de la PPDFHC, para este último,  se envió el documento a los profesionales enlaces de los sectores para que realizaran los ajustes incluida la Secretarìa de la Mujer. Asì mismo, se solicitó la trazabildiad de la hoja de vida de los indicadores  para el caso, de potenciaciòn de género, para lo cual la oficina de planeaciòn de la Secretarìa de la Mujer realizó los ajustes a los indicadores y solicitó avanzar desde la Direcciòn de Equidad y Polìticas Poblacionales, en el diseño de instrumentos para recepcionar la información poblacional de cara al enfoque diferencial y al enfpque de género (sexo e identidad de gènero).
El Plan Indicativo fue socializado para su aprobación por parte del  Comité Operativo Distrtial, el 17 de  diciembre de 2018, quedando pendiente su implementación.</t>
  </si>
  <si>
    <t xml:space="preserve">Se realizaron dos talleres dirigidos al talento humano del proyecto con énfasis  en enfoque diferencial y de género, en la Comunidad de Vida El Camino y Centro de Atención Transitoria. Se entiende el taller como una jornada de tiempo de trabajo, en que se desarrolla el tema de enfoque diferencial, de forma participativa con las personas que asisten a los talleres.
Se realizaron las cuatro jornadas de sensibilización sobre enfoque diferencial y de género desarrollados con el talento humano de atención psicosocial  y de promotores del Centro de Atenciòn Transitoria, del cual participaron 13 personas pertenecientes al proyecto 1108 </t>
  </si>
  <si>
    <t>En las unidades operativas del Proyecto 1108, hasta junio de 2018, se atendió un # de mujeres según el reporte del SIRBE de la siguiente forma:
Hogar de3 Paso Kra. 35  se atendieron 331 mujeres.
Hogar de paso Bakatá, se atendieron 3140 mujeres.
HP Calle 18: Se atendieron 1852 mujeres.
Hogar de paso Kra. 13: se atendieron 1129 mujeres.
Centro de Atención Transitorio: Se atendieron 754 mujeres.
Comunidad de Vida El Camino: Se atendieron  211 mujeres.
Comunidad Ricaurte:  Se atendieron 137 mujeres.
Centro de Alta Dependencia Funcional, se atendieron 105 mujeres.
Se atendieron un total de 1351 mujeres de las cuales 47 de ellas corresponden  orientación sexual de lesbiana.
Las mujeres diversas que son atendidadas en Hogar de paso Kra 35 y Bakatá que reportan haber sido víctimas de allgún tipo de violencia, 
reciben atención psicosocial por parte del equipo del servicio. En el caso de violencia sexual se remite a salud para activar protocolo de atención según circular 459 de 2012
Según el reporte del SIRBE con cofrte a 30 de noviembre de 2018, se atendieron en  las unidades operativas de Proyecto 1108, a las mujeres habitantes de calle,  de la siguiente forma:
Hogar de paso kra 35 de atenciòn directa, u ntotal de 437 mujeres.
En Ekl Hogar de paso Bakatà de atención directa, un total de 421 mujeres.
En el Hogar de paso Calle 18, tercerizado, un total de 332 mujeres.
En el Hogar de paso Kra 13, tercerizado, un total de 167 mujeres.
En el Centro de Atenciòn Transitoria, se atendieron un total de 274 mujeres.
En la Comunidad de vida El Camino,atenciòn directa, un total de 23 mujeres.
En la comunidad de vida Ricaurte, Tercerizado, un total de 10 mujeres.
En el Centro de Alta Dependencia Funcional, se atendieron un total de 40 mujeres.
En total, el proyecto atendiò a 1.704 mujeres a travès de los servicios y teniendo en cuenta sus necesidades y sus diversidades.</t>
  </si>
  <si>
    <t xml:space="preserve">En  el marco del 8 de marzo  Día Internaciona la Mujer, se realizó un 1 proceso pedagógico en cada uno de los servicios del Proyecto 1108 (Bakatá, Cra 35, Comunidad de Vida El CAmino, Centro de Atención Transitoria, Calle 18- ,  para un total de 6 procesos, con la participación de ciudadanos y ciudadanas habitantes de calle, quienes participaron de la conmemoración y de los procesos de sensibilización sobre prevención de violencias a las mujeres habitantes de calle.
En el marco del derecho a una Vida sin Violencias y con ocasiòn del Dìa de la No Violencia contra la Mujer, se realizaron acciones diferenciadas en  cada uno de los servicios del Proyecto, con el propòsito de sensibilizar a los y las ciudadanas habitantes de calle, sobre las cusas de la violencia basada en género, tipos de violencia, violencia en la calle, violencia y explotaciòn sexual, rutas de atenciòn e impacto de las violencias en las mujeres y en las mujeres habitantes de calle. </t>
  </si>
  <si>
    <r>
      <t xml:space="preserve">En el marco de los objetivos previstos para la apetura de un hogar de paso para mujeres diversas, durante el mes de junio se surtió el proceso para el procedimiento de convocatoria a oferentes a través de la página de la SDIS, con el fin de realizar el procedimiento que exije para ello la normatividad estatal. Se construyó la evaluación técnica definitiva  por parte de la Subdirección de Adultez, dirigida a la Subdirección de Contratación  de la entidad, dentro del proceso de selección abreviada de menor cuantía Literal H No. SDIS-SAMHCL-009-2018
Resolución 029 de 2018 </t>
    </r>
    <r>
      <rPr>
        <i/>
        <sz val="10"/>
        <rFont val="Calibri Light"/>
        <family val="2"/>
      </rPr>
      <t>por medio del cual se ordena apertura el proceso de selección de selección menor cuantía  Literal H No. SDIS-SAMHCL-009-2018 y se crea el comité evaluador.</t>
    </r>
    <r>
      <rPr>
        <sz val="10"/>
        <rFont val="Calibri Light"/>
        <family val="2"/>
      </rPr>
      <t xml:space="preserve">
Se generó el Anexo técnico, el cual define el grupo para mujeres diversas habitantes de calle y en riesgo de habitar calle (entendida la diversidad como un concepto amplio que atiende a la multiplicidad coexistente entre diversas variables (cultura, sexualidad, género, biológica, física, ecológica, eco sistemáticas, identitarias, de valores y de sentidos.
De cara a los objetivos de la Política Pública Distrtial para la Atención del Fenómeno de Habitabilidad en Calle, al enfoque diferencial y de género, el proyecto estratégico de la Subdirección cumple con la meta de la apertura del servicio sobre Hogar de paso para Mujeres Diversas, conforme al proceso jurídico administrativo de adjudicación en el proceso de selección abreviada  a la Fundación Nuevo Nacimiento, para un cupo diario para  50 mujeres habitantes de calle, en sus diversidades y necesidades de atención.
El proceso se surtiò legalmente mediante Resolución 2186 del 15 de noviembre de 2018 y el Contrato 9041 de 2018</t>
    </r>
  </si>
  <si>
    <t xml:space="preserve">La Mesa Intersectorial se reune mensualmente y está conformada por el sector, salud, social, Mujer y el Ministerio de Salud. Desde allí se realiza seguimiento de casos de mujeres diversas habitantes de calle, cuyo manejo en salud haya sido difícil, en cuanto a las propias dinámicas de calle, que impiden las condiciones óptimas para el cuidado y tramiento en salud. Durante  el primer semestre se hizo seguimiento a cuatro mujeres de las cuales dos fallecieron por su delicado estado de salud y a dos se realiza seguimiento intersectorial.
La Mesa Intersectorial a travès de la estrategia de articulación, realizó seguimiento de dos casos complejos de ciudadans habitantes de calle, de difícil manejo por su estado de abandono a los medicamentos para el seguimiento de su salud, por enfermedad deteriorante y prevaleciente. 
Debido a la dificultad para el seguimiento la Subdirecciòn para la Adultez articula con el equipo territorial, para la búsqueda de los  ciudadanos que hacen resistencia para visitar los servicios de atenciòn. </t>
  </si>
  <si>
    <r>
      <t>Desde el espacio vivienda en el 2018 se llevó a cabo el abordaje de cinco (5) instituciones de habitante de calle donde se realizaron acciones de tamizaje para VIH y la aplicación de 393 pruebas rápidas</t>
    </r>
    <r>
      <rPr>
        <b/>
        <sz val="10"/>
        <rFont val="Calibri Light"/>
        <family val="2"/>
      </rPr>
      <t>.</t>
    </r>
    <r>
      <rPr>
        <sz val="10"/>
        <rFont val="Calibri Light"/>
        <family val="2"/>
      </rPr>
      <t xml:space="preserve">
Se realizaron asesorías pre y postest donde se educa a la población en el procedimiento a seguir, posibles resultados y conducta a seguir a partir del mismo. 
Se identificaron 21 personas con resultado reactivo, las cuales fueron informadas a los equipos interdisciplinarios a cargo de las instituciones que los aborda (IDIPRON-SDIS) y de manera conjunta se llevó a cabo la activación y gestión de rutas necesarias para dar continuidad a la atención integral en salud. Se adelanta seguimiento al 100% de los casos para el inicio y continuidad en el tratamiento.
De igual forma se llevan a cabo actividades de Información, Educación y Comunicación en relación al VIH y otras Infecciones de Transmisión Sexual, donde se vinculan 460 personas habitantes de calle de las instituciones abordadas.
</t>
    </r>
  </si>
  <si>
    <r>
      <rPr>
        <sz val="10"/>
        <rFont val="Calibri Light"/>
        <family val="2"/>
      </rPr>
      <t xml:space="preserve">
Respecto al presupuesto programado y ejecutado para esta acción, se precisa, que el proyecto de inversión 1187 no contempla acciones epecifícas para esta población, no obstante se realiza las atenciónes a demanda segun lo establecido en plan de beneficios vigente para el país, raz{on por la cual no reporta presupuesto. </t>
    </r>
    <r>
      <rPr>
        <b/>
        <sz val="10"/>
        <rFont val="Calibri Light"/>
        <family val="2"/>
      </rPr>
      <t xml:space="preserve">
</t>
    </r>
  </si>
  <si>
    <t xml:space="preserve">Se realizaron dos reuniones de articulación interistitucional con la Secretaría de Salud y de la Mujercon el propósito de diseñar un módulo de formación dirigido a las auxiliares de enfermería, Se realizaron dos talleres de sensibilización sobre Derechos Sexuales y Reproductivos y se realizó una encuesta de percepción pre. dirigida a 13 las auxiliares de enfermería del Proyecto 1108. Esta meta se reformula para un total de 15 auxialres, debido a que dos de ellas fueron trasladadas a otra Subdirección en tanto que son de trabajadoras de planta de la entidad.
El euipo de auxiliares de enfermerìa conformado po 15 mujeres, se capacitó en derechos sexuales y reproductivos, gènero, poder y violencias, violencia sexual y rutas de atención para violencia basada en gènero. Los talleres fueron realizados por parte de profesionales de la Secretarìa Distrital de la Mujer y la Secretarìa de Salud.
</t>
  </si>
  <si>
    <t>Los y las auxiliares de enfermería realizaro un total de 32 talleres de  sensibilización en el marco de la prevención de enfermedades de transmisión sexual   y los derechos reproductivos. Para el segundo semestre se realizarán 74  total de los talleres planteados en la meta, a partir de los lineamientos de la Secretaría de la Mujer y la Secretaría de Salud. Esta meta es para los tres años, para un total de 103 cada año.
Durante el año se reaslizaron un total de 111 talleres en los servicios del Proyecto, sobre enfermedades de transmisiòn sexual, VIH/SIDA, tuberculosis, Cuidado del cuerpo y el de los otros, sexualidad responsable, derechos sexuales y reproductivos. Los talleres fueron dirigidos a ciudadanas y ciudadanos habitantes de calle, que son atendidos en los Hogares de Paso, y el Centro de Atenciòn Transitoria.</t>
  </si>
  <si>
    <r>
      <t xml:space="preserve">Para la conmemoración de fechas emblemáticas, los servicios realizan cine-foro y murales que generen conciencia sobre el carácter histórico, en este caso, el </t>
    </r>
    <r>
      <rPr>
        <b/>
        <sz val="10"/>
        <rFont val="Calibri Light"/>
        <family val="2"/>
      </rPr>
      <t>Día Internacional de la Mujer.</t>
    </r>
    <r>
      <rPr>
        <sz val="10"/>
        <rFont val="Calibri Light"/>
        <family val="2"/>
      </rPr>
      <t xml:space="preserve"> Es así que para dicha fecha se realizaron seis procesos uno en cada servicio, incluyendo partiicpación de los y las ciudadanos habitantes de calle. En Bakatá, KRa. 35, Comunidad de Vida El Camino, Centro de ATención Transitoria, Calle 18. y Atención en Calle.
Para la conmemoración del Día de la No Violencia contra la Mujer, cada servicio realizó un proceso de sensibilizaciòn, para lo cual se direccionò lineamiento a través de documento de sentido y planeaciòn de un cronograma de actividades para la semana de la no violencia contra la mujer. Para ello cada servicio realizò su jornada teniendo en cuenta metodologìas pedagògicas tales como el cine-foro, carrera de observaciòn, sensibillizaciòn a la ciudadanìa por parte del equipo territorial, movilizaciòn de ciudadanos y ciudadanas habitantes de calle (Márires), murales en los servicios y actividades lùdicas. 
Las mujeres habitantes de calle participaron de la construcciòn de la polìtica pública de Mujer y Gènero, haciendo énfasis en propuestas para el derecho a una vida libre de violencias,</t>
    </r>
  </si>
  <si>
    <t xml:space="preserve">A nivel de atención desde reporte SIRBE durante la vigencia 2018 se atendieron (XXX) personas de los sectores sociales LGBTI en situación de habitabilidad en calle, a quien se le socializó la oferta de servicios del proyecto 1101 Distrito Diverso.
</t>
  </si>
  <si>
    <t>El presupuesto asociado para la realización de estas acciones es global, por tal motivo se dificulta desagregarlo por actividad.</t>
  </si>
  <si>
    <t xml:space="preserve">En el marco de la articulación entre el equipo de contacto activo de la localidad de los Mártires y el equipo psicosocial del CAIDSG Zona Centro, se llevaron a cabo 2 reuniones, una el 09 de febrero de 2018 y el 02 de marzo de 2018 en donde se establecieron acuerdos para desarrollar metodologías dirigidas a habitantes de calle de los sectores sociales LGBTI, en las guías de abordaje en territorio. 
Este ejercicio permitió elaborar una metodología denominada “Mi identidad de género- Mi libertad, Mi propio Vuelo", cuyo tema estuvo enfocado en el reconocimiento de la libertad y la posibilidad de construcción del ser. Lo anterior, con el objetivo de fortalecer procesos a nivel de autoesquemas y de fortalecer el ejercicio de implementación del enfoque diferencial en los procesos de abordaje a ciudadanos y ciudadanas habitantes de calle de los sectores sociales LGBTI en el territorio. 
Para el segundo semestre del año 2018, se realizaron dos encuentros con ciudadanos LGBTI en situación de habitabilidad de calle; El primer encuentro se realizó en la localidad de Teusaquillo, donde se desarrollaron actividades con la red de afecto de personas transgénero habitantes de calle, con el objetivo de fortalecer aspectos psicosociales y emocionales de las personas participantes. La segunda, se desarrolló en la localidad de Mártires, con el apoyo de la fundación “Transgredir la Indiferencia”, avanzando en el proceso de ampliación de capacidades relacionadas con aprendizajes específicos para mujeres transgénero. </t>
  </si>
  <si>
    <t>En el marco de la articulación con la Subdirección para la Adultez para la realización de acciones orientadas a la transformación de imaginarios y representaciones sociales acerca de las personas de los sectores sociales LGBTI, se realizaron trece (13) talleres dirigidos a un total de doscientos trece (213) funcionarios de los equipos de contacto activo, del Centro Bakatá y territoriales con quienes se implementaron procesos hasta de dos (2) sesiones mediante las cuales se abordaron los siguientes temas: 1) sistema sexo – género – deseo 2) prejuicios y creencias acerca de las personas de los sectores sociales LGBTI 3) Marco normativo de los derechos de las personas con orientaciones sexuales e identidades de género no hegemónicas 4) Estructura Política Pública LGBTI. Adicionalmente, como parte de las acciones realizadas se elaboró una (1) propuesta metodológica dirigida a la formación de funcionarios(as) que laboran con personas de los sectores sociales LGBTI en situación de habitabilidad en calle, con el fin de abordar los temas antes mencionados.
Para el segundo semestre se realizó un taller con diez y seis (16) funcionarias de la Casa de Mujeres Diversas de la Subdirección de Adultez.</t>
  </si>
  <si>
    <t>Se avanzó en el proceso de articulación con la Estrategia de Prevención del Fenómeno de Habitabilidad en Calle, vinculando mayor cantidad de actores sociales en este proceso, es así como se realizaron varias sensibilizaciones en diferentes localidades. A continuación, se relacionan algunos espacios donde se trabajó el tema: Subred integral de atención de servicios en salud Centro Oriente, Fundación Transgredir la Indiferencia, Mártires; Fundación Arcoíris en Chapinero; Internado Para niñas de la Sagrada Familia en Santa Fe;  Subred integral de atención de servicios en salud de Occidente, Kennedy; I.E.D Costa Rica en Fontibón; I.E.D Antonio Villavicencio jornada nocturna y el Colegio Miguel Antonio Caro en Engativá; Colegio Heladio Mejía y Juan Francisco Berbeo, La Fundación EUDES en Barrios Unidos; Casa de Igualdad de Oportunidades de la Candelaria.
Estas actividades se realizaron en las siguientes fechas: 6 y 23 de octubre Socialización de la estrategia de habitabilidad de calle en Mártires, 8 de octubre en la localidad de Fontibón, 11 de octubre en Ciudad Bolívar, y el 7 de noviembre en Teusaquillo.</t>
  </si>
  <si>
    <t>Se atendieron 31 mujeres en el ejercicio de prostitución habitantes de calle en Casa de Todas, en el primer semestre 2018, estas fueron las mujeres que solicitaron atención, se seguirá realizando la atención cada vez que las mujeres habitantes de calle, en ejercicio de prostitución las soliciten.</t>
  </si>
  <si>
    <t>Esta meta no es dirigida solo a mujeres habitantes de calle , si no a las mujeres en ejercicio de prostitución. Por lo cual no se puede dar cuenta del presupuesto ejecutado.</t>
  </si>
  <si>
    <t>Se incorporaron acciones de prevención de violencias para mujeres habitantes de calle en   4  Planes locales de seguridad, en las localidades priorizas de Engativa, Martires, Puente Aranda y  Santa fe.</t>
  </si>
  <si>
    <t>Esta meta no es dirigida solo a mujeres habitantes de calle, si no a las mujeres en sus diferencias y diversidades , por lo cual no se puede dar cuenta del presupuesto ejecutado y se iniciara en el 2018</t>
  </si>
  <si>
    <t>Informar a   6 mujeres habitantes de calle en sus diferencias y diversidades acerca de las rutas de atención en violencias en la Comunidad de Vida el Camino, Centro de Atención transitorio,  de la SDIS.</t>
  </si>
  <si>
    <t xml:space="preserve">Esta meta no es dirigida solo a mujeres habitantes de calle, si no a las mujeres en sus diferencias y diversidades , por lo cual no se puede dar cuenta del presupuesto ejecutado </t>
  </si>
  <si>
    <t>Se realizó en el primer semestre del 2018 convenio con la Secretaría Distrital de Cultura, Recreación y Deporte y la Sdmujer, una Beca-Estímulo" Iniciativas Culturales de Mujeres Diversas para la promoción de una Cultura Libre de Sexismos"  Dirigida a mujeres Habitantes de Calle, la beca se le concedió al proyecto Mirada Interior, de la agrupación Arte Consciente, en el segúndo semestre del 2018 se ejecutó la Beca en el Centro de Atención transitorio con la asistencia de 20 mujeres habitantes de calle, se entrego un documental corto , al igual se realizó el evento de mujeres Unidas en la diversidad con la asistencia de 80 mujeres habtiantes de calle, en el marco de una Cultura Libre de Sexismo y Violencias</t>
  </si>
  <si>
    <t>Esta meta no es dirigida solo a mujeres habitantes de calle, si no a las mujeres en sus diferencias y diversidades , por lo cual no se puede dar cuenta del presupuesto ejecutado, Se cambio el nombre y el número del proyecto para el 2018, 7527 - Acciones con enfoque diferencial para el cierre de brechas de género</t>
  </si>
  <si>
    <t>Se  realizando un proceso de fortalecimiento en el derecho a la participación y representación Política dirigido a mujeres habitantes de calle , en el Centro de Atención Transitorio de la SDIS, culminaron 19 mujeres habitantes de calle .</t>
  </si>
  <si>
    <t>25 mujeres habitantes de alle informadas del "Plan de Igualdad de Oportunidades y Equidad de Género para las Mujeres- PIOEG" a las mujeres habitantes de calle de centros de atención del distrito.</t>
  </si>
  <si>
    <t>Esta meta no es dirigida solo a mujeres habitantes de calle, si no a las mujeres en sus diferencias y diversidades , por lo cual no se puede dar cuenta del presupuesto ejecutado, Se cambio el nombre y el número del proyecto para el 2018, 7527 - Acciones c</t>
  </si>
  <si>
    <t>Se llevó acabo la respectiva asesoría técnica en el Comité, del enfoque de Género y Diferencial,  por medio de la encuesta de percepción, Modelo de Atención , Índice de Equidad de Género, Foro Iberoamericano</t>
  </si>
  <si>
    <t>Esta meta no es dirigida solo al Comité del Fenómeno de Habitabilidad en Calle, si no también a 9 instancias de seguimiento de otras Políticas poblaciones, por lo cual no se puede definir el presupuesto, en relación a la fecha de finalización, hay un error de digitalización, realmente se finaliza hasta el 2020.  Se cambio el nombre y el número del proyecto para el 2018, 7527 - Acciones con enfoque diferencial para el cierre de brechas de género</t>
  </si>
  <si>
    <r>
      <t xml:space="preserve">Teniendo en cuenta lo establecido en el Decreto 780 de 2016, modificado por el Decreto 2083 de 2016, los habitantes de calle son afiliados directamente al Régimen Subsidiado mediante el Listado Censal de SDIS, por lo tanto no son atendidos como PPNA, dado que la EPS los cubre desde el momento en que se reporta su condición por parte de la SDIS. 
</t>
    </r>
    <r>
      <rPr>
        <b/>
        <u/>
        <sz val="10"/>
        <rFont val="Calibri Light"/>
        <family val="2"/>
      </rPr>
      <t>Por lo anterior, solicitamos eliminar ésta línea del Plan de Acción.</t>
    </r>
  </si>
  <si>
    <r>
      <t xml:space="preserve">Después de realizar un proceso de análisis sectorial, se considera que no es pertinente técnicamente la continuidad de la  acción denominada "Garantizar la atención de la población habitante de calle a través de la ruta de  respuesta a urgencias y emergencias" dentro del Plan de Acción del sector Salud por las siguientes razones: 1). La atención de urgencias y emergencias en salud corresponde a un proceso estandarizado para la ciudad y debe ser garantizado indistintamente las características socio-económicas de la o las personas afectadas, en ese sentido el sistema de salud no puede generar una "ruta de  respuesta a urgencias y emergencias" específica para habitante de calle, dado que para Bogotá D.C, el canal de acceso a atención de urgencias y emergencias es el Número Único de Seguridad y Emergencias (NUSE) 123; 2). la atención de las urgencias y emergencias en salud pública a cargo de las unidades comando, se realizan en el marco de protocolos nacionales acorde a la definición de eventos de interés en salud pública del Instituto Nacional de Salud las cuales tienen ajuste en su abordaje acorde a la población afectada por tanto tampoco aplica una "ruta de  respuesta a urgencias y emergencias". Adicionalmente, dada la particularidad de estas intervenciones mencionada anteriormente, no es posible definir recursos específicos destinados a la atención de urgencias y emergencias para habitantes de calle.
</t>
    </r>
    <r>
      <rPr>
        <b/>
        <u/>
        <sz val="10"/>
        <rFont val="Calibri Light"/>
        <family val="2"/>
      </rPr>
      <t>Por lo anterior, solicitamos a eliminar ésta acción del Plan de Acción.</t>
    </r>
  </si>
  <si>
    <t>Se ha consolidado la Mesa de Habitabilidad en Calle para Infancia, la cual sesionó  durante el segundo semestres de 2018, dos veces al mes. En dicha Mesa participó el Instituto Distrital de Protección de la Niñez y la Juventud - IDIPRON, el Instituto Colombiano de Bienestar Familiar – ICBF y la Subdirección para la Infancia de la Secretaría Distrital de Integración Social mediante. En este escenario se ha avanzado en la socialización de la oferta programática de las tres entidades y con base en dicha información se alimentó el documento de protocolo niñas, niños y adolescentes en situación de habitabilidad en calle. Posteriormente se efectuó la revisión del documento en versión borrador del Protocolo para remitir las niñas, niños y adolescentes que presentan alta permanencia en calle o situación de vida en calle, en riesgo o habitando calle en coordinación con el Idipron.</t>
  </si>
  <si>
    <t xml:space="preserve">En la medida que el Protocolo se encuentre aprobado por las instancias que correspondan, este permitirá tener una primera estructura de la Ruta de atención. </t>
  </si>
  <si>
    <t>No se recibió reporte de avance de esta acción  por parte de la dependencia, con relación al informe de seguimiento cuantitativo del año 2018, con fecha de corte 22/03/2019</t>
  </si>
  <si>
    <t>No se recibió reporte de avance de esta acción  por parte de la entidad, con relación al informe de seguimiento cuantitativo del año 2018, con fecha de corte 22/03/2019</t>
  </si>
  <si>
    <t>Lucia Cárdenas
Gabriela Hurtado</t>
  </si>
  <si>
    <t>322 2330838
312 3184455</t>
  </si>
  <si>
    <t xml:space="preserve">ghurtadosdde@gmail.com
lucanieto2012@gmail.com </t>
  </si>
  <si>
    <t>300 8334468
358 16 00 Ext 1413</t>
  </si>
  <si>
    <t>Victor Manuel Rodríguez Sarmiento
Yenny Orjuela</t>
  </si>
  <si>
    <t>3274850 Ext- 548
300 8338079</t>
  </si>
  <si>
    <t xml:space="preserve">
Yenny Onatra
</t>
  </si>
  <si>
    <t xml:space="preserve">
yonatra@sdp.gov.co
 </t>
  </si>
  <si>
    <t xml:space="preserve">311 2494342
3358000 Ext 8527
</t>
  </si>
  <si>
    <t>320 8270154
3279797 ext 1933</t>
  </si>
  <si>
    <t>Carol Melo</t>
  </si>
  <si>
    <t>311 2161687</t>
  </si>
  <si>
    <t>cmelo@sdis.gov.co</t>
  </si>
  <si>
    <t>312 4102908 
301 7654982</t>
  </si>
  <si>
    <t xml:space="preserve">
 restradab@unal.edu.co
 restradab@sdis.gov.co
pmalagon@sdis.gov.co
nbeltrann@sdis.gov.co</t>
  </si>
  <si>
    <t>316 6271738
3279797
Ext.1238</t>
  </si>
  <si>
    <t>316 623 4777 
 3778835
3778881</t>
  </si>
  <si>
    <t>Lina Maria Hernandez Acosta 
Isaías Sánchez Rivera</t>
  </si>
  <si>
    <t>Zulma Rojas</t>
  </si>
  <si>
    <t xml:space="preserve">
zrojas@secretariajuridica.gov.co</t>
  </si>
  <si>
    <t xml:space="preserve">Olga Vargas Rubio 
</t>
  </si>
  <si>
    <t xml:space="preserve"> 311 8791959
3386660 </t>
  </si>
  <si>
    <t xml:space="preserve">josej.saenz@idrd.gov.co
oscar.ruiz@idrd.gov.co  
carolina.gomez@idrd.gov.co
claudia.molina.gov.co      
mildred.benavides@idrd.gov.co 
marcela.garzon@idrd.gov.co
</t>
  </si>
  <si>
    <t xml:space="preserve"> Carolina Gomez 
José Joaquín Sáenz Moreno 
Oscar Ruiz Brochero</t>
  </si>
  <si>
    <t>Kattia Pinzón
Jasson Pinillos</t>
  </si>
  <si>
    <t>311 238 0029</t>
  </si>
  <si>
    <t xml:space="preserve">kattiap@idipron.gov.co
jassonp@idipron.gov.co </t>
  </si>
  <si>
    <t xml:space="preserve">David Caro
Adriana Rocío Tovar
Laura Mayorga </t>
  </si>
  <si>
    <t>2883466 Ext. 153
315 8776297
313430191
310 3123463</t>
  </si>
  <si>
    <t>dcaro@ofb.gov.co
atovar@ofb.gov.co
lmayorga@ofb.gov.co</t>
  </si>
  <si>
    <t>zvrojasm@gmail.com
zrojas@participacionbogota.gov.co</t>
  </si>
  <si>
    <t> jflorez@uaesp.gov.co
nfonseca@uaesp.gov.co
lbeltran@uaesp.gov.co
cavilah@uaesp.gov.co
emeza@uaesp.gov.co</t>
  </si>
  <si>
    <t xml:space="preserve">3144706244
3580400 Extensión 1308
</t>
  </si>
  <si>
    <t>315 8295876</t>
  </si>
  <si>
    <t>Ximena Ardila
Andrea Ardila</t>
  </si>
  <si>
    <t xml:space="preserve">ximena.ayala@scj.gov.co 
andrea.ardila@scj.gov.co
  </t>
  </si>
  <si>
    <t>Edgar Fernando Chacón Díaz 
 Manuel Fernando Díaz Aldana</t>
  </si>
  <si>
    <t>310 5571456
5461600 extensiones 14021 - 14487</t>
  </si>
  <si>
    <t>Irene Lerma</t>
  </si>
  <si>
    <t>310 3181792</t>
  </si>
  <si>
    <t>irene.lerma@icbf.gov.co</t>
  </si>
  <si>
    <t>ICBF
(Nivel Nacional)</t>
  </si>
  <si>
    <t>Blanca Riaño
Kattia Pinzón
Jasson Pinillos</t>
  </si>
  <si>
    <t>314 285 3606
311 238 0029</t>
  </si>
  <si>
    <t xml:space="preserve">blancar@idipron.gov.co
kattiap@idipron.gov.co
jassonp@idipron.gov.co </t>
  </si>
  <si>
    <t>Vincular al modelo pedagógico a 23.685 Niños, niñas, adolescentes y jóvenes en situación de calle, en riesgo de habitabilidad en calle y en condiciones de fragilidad social, para la protección y restitución de sus derechos.</t>
  </si>
  <si>
    <t>Es importante aclarar, que No es prudente sumar la programación y ejecución de la política establecida en este plan de acción,  adicionándolas a la de infancia y adolescencia y juventud. Ya que estas últimas contienen a lo proyectado y ejecutado en este Plan de acción.</t>
  </si>
  <si>
    <t>Se logró avanzar en 114%,  principalmente por la intervención realizada en el 2016 en Bronx cuyo valor superior se reflejó hasta la vigencia 2018.</t>
  </si>
  <si>
    <t>Reestablecer derechos a la totalidad de Niños Niñas y Adolescentes victimas de explotación sexual y comercial, que sean atendidos por el  IDIPRON
(estimado en 130 NNA)</t>
  </si>
  <si>
    <t xml:space="preserve">Se benefiaciaron 160 NNA </t>
  </si>
  <si>
    <t>Se lograron vincular 253 jóvenes.</t>
  </si>
  <si>
    <t>Desarrollar procesos de sensibilización con mujeres y hombres, sobre prevención de violencia hacia las mujeres y atención diferenciada para las mujeres víctimas de violencia en las modalidades de Atención Hogares de Paso, Centro de Atención Transitoria y Comunidades de Vida.</t>
  </si>
  <si>
    <t xml:space="preserve">En  el marco del 8 de marzo  Día Internacional de la Mujer, se realizó un 1 proceso pedagógico en cada uno de los servicios del Proyecto 1108 (Bakatá, Cra 35, Comunidad de Vida El Camino, Centro de Atención Transitoria, Calle 18- ,  para un total de 6 procesos, con la participación de ciudadanos y ciudadanas habitantes de calle, quienes participaron de la conmemoración y de los procesos de sensibilización sobre prevención de violencias a las mujeres habitantes de calle.
En el marco del derecho a una Vida sin Violencias y con ocasión del Dìa de la No Violencia contra la Mujer, se realizaron acciones diferenciadas en  cada uno de los servicios del Proyecto, con el propósito de sensibilizar a los y las ciudadanas habitantes de calle, sobre las causas de la violencia basada en género, tipos de violencia, violencia en la calle, violencia y explotaciòn sexual, rutas de atenciòn e impacto de las violencias en las mujeres y en las mujeres habitantes de calle. </t>
  </si>
  <si>
    <r>
      <t xml:space="preserve">En el marco de los objetivos previstos para la apertura de un hogar de paso para mujeres diversas, durante el mes de junio se surtió el proceso para el procedimiento de convocatoria a oferentes a través de la página de la SDIS, con el fin de realizar el procedimiento que exije para ello la normatividad estatal. Se construyó la evaluación técnica definitiva  por parte de la Subdirección de Adultez, dirigida a la Subdirección de Contratación  de la entidad, dentro del proceso de selección abreviada de menor cuantía Literal H No. SDIS-SAMHCL-009-2018
Resolución 029 de 2018 </t>
    </r>
    <r>
      <rPr>
        <i/>
        <sz val="10"/>
        <rFont val="Calibri Light"/>
        <family val="2"/>
      </rPr>
      <t>por medio del cual se ordena apertura el proceso de selección de selección menor cuantía  Literal H No. SDIS-SAMHCL-009-2018 y se crea el comité evaluador.</t>
    </r>
    <r>
      <rPr>
        <sz val="10"/>
        <rFont val="Calibri Light"/>
        <family val="2"/>
      </rPr>
      <t xml:space="preserve">
Se generó el Anexo técnico, el cual define el grupo para mujeres diversas habitantes de calle y en riesgo de habitar calle (entendida la diversidad como un concepto amplio que atiende a la multiplicidad coexistente entre diversas variables (cultura, sexualidad, género, biológica, física, ecológica, eco sistemáticas, identitarias, de valores y de sentidos.
De cara a los objetivos de la Política Pública Distrtial para la Atención del Fenómeno de Habitabilidad en Calle, al enfoque diferencial y de género, el proyecto estratégico de la Subdirección cumple con la meta de la apertura del servicio sobre Hogar de paso para Mujeres Diversas, conforme al proceso jurídico administrativo de adjudicación en el proceso de selección abreviada  a la Fundación Nuevo Nacimiento, para un cupo diario para  50 mujeres habitantes de calle, en sus diversidades y necesidades de atención.
El proceso se surtiò legalmente mediante Resolución 2186 del 15 de noviembre de 2018 y el Contrato 9041 de 2018</t>
    </r>
  </si>
  <si>
    <t xml:space="preserve">Las personas habitantes de calle (de 29 años en adelante), que son  atendidas en el marco de esta meta del Proyecto de Inversión, se benefician a través de:
-Identificación y activación de rutas de atención (referenciación y orientación hacia hogares, centros de atención y otras entidades públicas) 
-Talleres de formación y desarrollo de capacidades personales. 
-Jornadas voluntarias y corresponsables de cuidado a la ciudad. 
Actores comunitarios:
-Espacios de diálogo y respuesta a inquietudes de actores comunitarios implicados en el fenómeno de habitabilidad en calle 
</t>
  </si>
  <si>
    <t xml:space="preserve">Porcentaje de personas mayores  habitantes de calle atendidas en  Centros Día.
</t>
  </si>
  <si>
    <t xml:space="preserve">Porcentaje de personas mayores  habitantes de calle atendidas en  Centros de Protección Social.
</t>
  </si>
  <si>
    <t xml:space="preserve">Según consulta SIRBE, 10 personas en condición de habitabilidad en calle fueron atendidas en los servicios de los centros de protección social durante la vigencia 2018.
</t>
  </si>
  <si>
    <t>Actualización del presupuesto por meta con corte a 31 de diciembre de 2018,
No es posible establecer un cálculo exacto del presupuesto ejecutado para la atención de estas personas.</t>
  </si>
  <si>
    <t xml:space="preserve">Según consulta SIRBE, 140 personas en condición de habitabilidad en calle fueron atendidas en los servicios Centros Noche durante la vigencia 2018.
</t>
  </si>
  <si>
    <t xml:space="preserve">Según consulta SIRBE, 56 personas en condición de habitabilidad en calle fueron atendidas con la entrega de apoyos económicos durante la vigencia 2018.
</t>
  </si>
  <si>
    <t>Actualización del presupuesto por meta con corte a 31 de diciembre de 2018,
No es posible establecer un cálculo exacto del presupuesto ejecutado para la atención de estas personas.</t>
  </si>
  <si>
    <t xml:space="preserve">Vincular profesionales de la Subdirección para la Adultez que desarrollen acciones de prevención, atención y superación de la habitabilidad en calle, con personas en riesgo o habitantes de calle  y sus familias, a  la escuela de formación del Consejo Distrital para la Atención Integral de Víctimas de Violencia Intrafamiliar,Violencias y Explotación Sexual.
</t>
  </si>
  <si>
    <t xml:space="preserve">La Mesa Intersectorial se reune mensualmente y está conformada por el sector, salud, social, Mujer y el Ministerio de Salud. Desde allí se realiza seguimiento de casos de mujeres diversas habitantes de calle, cuyo manejo en salud haya sido difícil, en cuanto a las propias dinámicas de calle, que impiden las condiciones óptimas para el cuidado y tramiento en salud. Durante  el primer semestre se hizo seguimiento a cuatro mujeres de las cuales dos fallecieron por su delicado estado de salud y a dos se realiza seguimiento intersectorial.
La Mesa Intersectorial a travès de la estrategia de articulación, realizó seguimiento de dos casos complejos de ciudadanas habitantes de calle, de difícil manejo por su estado de abandono a los medicamentos para el seguimiento de su salud, por enfermedad deteriorante y prevaleciente. 
Debido a la dificultad para el seguimiento la Subdirecciòn para la Adultez articula con el equipo territorial, para la búsqueda de los  ciudadanos que hacen resistencia para visitar los servicios de atenciòn. </t>
  </si>
  <si>
    <t xml:space="preserve">Se realizaron dos reuniones de articulación interistitucional con la Secretaría de Salud y de la Mujer con el propósito de diseñar un módulo de formación dirigido a las auxiliares de enfermería, Se realizaron dos talleres de sensibilización sobre Derechos Sexuales y Reproductivos y se realizó una encuesta de percepción pre. dirigida a 13 las auxiliares de enfermería del Proyecto 1108. Esta meta se reformula para un total de 15 auxiliares, debido a que dos de ellas fueron trasladadas a otra Subdirección en tanto que son  trabajadoras de planta de la entidad.
El euipo de auxiliares de enfermerìa conformado por 15 mujeres, se capacitó en derechos sexuales y reproductivos, gènero, poder y violencias, violencia sexual y rutas de atención para violencia basada en gènero. Los talleres fueron realizados por parte de profesionales de la Secretarìa Distrital de la Mujer y la Secretarìa de Salud.
</t>
  </si>
  <si>
    <t>Desarrollar procesos sobre el sentido histórico y de lucha de las mujeres por la garantía de los derechos,a partir de la fecha conmemorativa y que incluya actividades lúdico pedagógica,  en los Hogares de paso, Centro de Atención Transitoria y la Comunidad de Vida El Camino.</t>
  </si>
  <si>
    <r>
      <t xml:space="preserve">Para la conmemoración de fechas emblemáticas, los servicios realizan cine-foro y murales que generen conciencia sobre el carácter histórico, en este caso, el </t>
    </r>
    <r>
      <rPr>
        <b/>
        <sz val="10"/>
        <rFont val="Calibri Light"/>
        <family val="2"/>
      </rPr>
      <t>Día Internacional de la Mujer.</t>
    </r>
    <r>
      <rPr>
        <sz val="10"/>
        <rFont val="Calibri Light"/>
        <family val="2"/>
      </rPr>
      <t xml:space="preserve"> Es así que para dicha fecha se realizaron seis procesos uno en cada servicio, incluyendo participación de los y las ciudadanos habitantes de calle. En Bakatá, KRa. 35, Comunidad de Vida El Camino, Centro de ATención Transitoria, Calle 18. y Atención en Calle.
Para la conmemoración del Día de la No Violencia contra la Mujer, cada servicio realizó un proceso de sensibilizaciòn, para lo cual se direccionò lineamiento a través de documento de sentido y planeaciòn de un cronograma de actividades para la semana de la no violencia contra la mujer. Para ello cada servicio realizò su jornada teniendo en cuenta metodologìas pedagògicas tales como el cine-foro, carrera de observaciòn, sensibillizaciòn a la ciudadanìa por parte del equipo territorial, movilizaciòn de ciudadanos y ciudadanas habitantes de calle (Márires), murales en los servicios y actividades lùdicas. 
Las mujeres habitantes de calle participaron de la construcciòn de la polìtica pública de Mujer y Gènero, haciendo énfasis en propuestas para el derecho a una vida libre de violencias,</t>
    </r>
  </si>
  <si>
    <t>Se incorporaron acciones de prevención de violencias para mujeres habitantes de calle en   4  Planes locales de seguridad, en las localidades priorizadas de Engativa, Martires, Puente Aranda y  Santa fe.</t>
  </si>
  <si>
    <t>Informar a 6 mujeres habitantes de calle en sus diferencias y diversidades acerca de las rutas de atención en violencias en la Comunidad de Vida el Camino, Centro de Atención transitorio,  de la SDIS.</t>
  </si>
  <si>
    <t>25 mujeres habitantes de calle informadas del "Plan de Igualdad de Oportunidades y Equidad de Género para las Mujeres- PIOEG" a las mujeres habitantes de calle de centros de atención del distrito.</t>
  </si>
  <si>
    <t>7527  Acciones con enfoque diferencial para el cierre de brechas de género</t>
  </si>
  <si>
    <t xml:space="preserve">Porcentaje de personas atendidas  que superaron el fenomeno de habitabilidad en calle personas  para acceder a oportunidades de vinculación laboral a través de los diferentes procesos de intermediación.
</t>
  </si>
  <si>
    <r>
      <t>(Sumatoria de personas que superaron la Habitabilidad en Calle formadas en competencias blandas y transversales por medio de la Agencia Pública de Gestión y Colocación del Distrito/</t>
    </r>
    <r>
      <rPr>
        <sz val="10"/>
        <rFont val="Calibri Light"/>
        <family val="2"/>
      </rPr>
      <t>Total de personas referenciadas desde los Centros de Atencion del proyecto 1108 de la SDIS y que cumplen con los requisitos) x 100</t>
    </r>
  </si>
  <si>
    <r>
      <t xml:space="preserve">(Sumatoria de personas que superaron la Habitabilidad en Calle formadas y certificadas, remitidas a través de la Agencia de Empleo para acceder a oportunidades de vinculación laboral  con el fin de fortalecer su sostenibilidad económica/ </t>
    </r>
    <r>
      <rPr>
        <sz val="10"/>
        <rFont val="Calibri Light"/>
        <family val="2"/>
      </rPr>
      <t>Total de personas  atendidas, formadas y certificadas remitidas a través de la Agencia de Empleo para acceder a oportunidades de vinculación laboral  con el fin de fortalecer su sostenibilidad económica  ) * 100</t>
    </r>
  </si>
  <si>
    <t>El documento fue aprobado por el Secretario de Planeación y responde a los lineamientos de la circular 029 de la Red de Observatorios Distritales.</t>
  </si>
  <si>
    <r>
      <rPr>
        <b/>
        <sz val="11"/>
        <rFont val="Arial"/>
        <family val="2"/>
      </rPr>
      <t>Meta1</t>
    </r>
    <r>
      <rPr>
        <sz val="11"/>
        <rFont val="Arial"/>
        <family val="2"/>
      </rPr>
      <t xml:space="preserve">:$3.425.000.000
</t>
    </r>
    <r>
      <rPr>
        <b/>
        <sz val="11"/>
        <rFont val="Arial"/>
        <family val="2"/>
      </rPr>
      <t>Meta2:</t>
    </r>
    <r>
      <rPr>
        <sz val="11"/>
        <rFont val="Arial"/>
        <family val="2"/>
      </rPr>
      <t xml:space="preserve">$5.724.000.000 </t>
    </r>
  </si>
  <si>
    <r>
      <t xml:space="preserve">Desde la Secretaría Distrital de Ambiente ,  a través de la Oficina de Participación, Educación y Localidades, durante el año 2018, se asistió a diferentes espacios de trabajo, en relación al  diseño  de la Estrategía Distrital para la Recuperación y Protección del Espacio Público con Personas Habitantes de Calle, convocadas desde la Secretaría Distrital de Integración Social, estas fueron:
* </t>
    </r>
    <r>
      <rPr>
        <b/>
        <sz val="9"/>
        <rFont val="Calibri Light"/>
        <family val="2"/>
      </rPr>
      <t xml:space="preserve">31 de enero de 2018, </t>
    </r>
    <r>
      <rPr>
        <sz val="9"/>
        <rFont val="Calibri Light"/>
        <family val="2"/>
      </rPr>
      <t>Comite Operativo de Habitabilidad en Calle</t>
    </r>
    <r>
      <rPr>
        <sz val="9"/>
        <rFont val="Calibri Light"/>
        <family val="2"/>
      </rPr>
      <t>.</t>
    </r>
    <r>
      <rPr>
        <sz val="9"/>
        <rFont val="Calibri Light"/>
        <family val="2"/>
      </rPr>
      <t xml:space="preserve">
*</t>
    </r>
    <r>
      <rPr>
        <b/>
        <sz val="9"/>
        <rFont val="Calibri Light"/>
        <family val="2"/>
      </rPr>
      <t>19</t>
    </r>
    <r>
      <rPr>
        <b/>
        <sz val="9"/>
        <rFont val="Calibri Light"/>
        <family val="2"/>
      </rPr>
      <t xml:space="preserve"> de febrero de 2018</t>
    </r>
    <r>
      <rPr>
        <sz val="9"/>
        <rFont val="Calibri Light"/>
        <family val="2"/>
      </rPr>
      <t xml:space="preserve">, Mesa de Desarrollo Urbano Incluyente.
* </t>
    </r>
    <r>
      <rPr>
        <b/>
        <sz val="9"/>
        <rFont val="Calibri Light"/>
        <family val="2"/>
      </rPr>
      <t xml:space="preserve">15 de marzo de 2018, </t>
    </r>
    <r>
      <rPr>
        <sz val="9"/>
        <rFont val="Calibri Light"/>
        <family val="2"/>
      </rPr>
      <t>Mesa de Desarrollo Urbano Incluyente.</t>
    </r>
    <r>
      <rPr>
        <b/>
        <sz val="9"/>
        <rFont val="Calibri Light"/>
        <family val="2"/>
      </rPr>
      <t xml:space="preserve">
* 3 de abril de 2018,</t>
    </r>
    <r>
      <rPr>
        <sz val="9"/>
        <rFont val="Calibri Light"/>
        <family val="2"/>
      </rPr>
      <t xml:space="preserve"> Comite Operativo de Habitabilidad en Calle.
* </t>
    </r>
    <r>
      <rPr>
        <b/>
        <sz val="9"/>
        <rFont val="Calibri Light"/>
        <family val="2"/>
      </rPr>
      <t>18 de mayo de 2018</t>
    </r>
    <r>
      <rPr>
        <sz val="9"/>
        <rFont val="Calibri Light"/>
        <family val="2"/>
      </rPr>
      <t xml:space="preserve">, Mesa de Atención Integrada en Salud.
* </t>
    </r>
    <r>
      <rPr>
        <b/>
        <sz val="9"/>
        <rFont val="Calibri Light"/>
        <family val="2"/>
      </rPr>
      <t>16 de noviembre de 2018:</t>
    </r>
    <r>
      <rPr>
        <sz val="9"/>
        <rFont val="Calibri Light"/>
        <family val="2"/>
      </rPr>
      <t xml:space="preserve"> Comite Operativo de Habitabilidad en Calle.
</t>
    </r>
    <r>
      <rPr>
        <b/>
        <sz val="9"/>
        <rFont val="Calibri Light"/>
        <family val="2"/>
      </rPr>
      <t>* 26 de noviembre de 2018:</t>
    </r>
    <r>
      <rPr>
        <sz val="9"/>
        <rFont val="Calibri Light"/>
        <family val="2"/>
      </rPr>
      <t xml:space="preserve"> Mesa de Habitabilidad en Calle
*</t>
    </r>
    <r>
      <rPr>
        <b/>
        <sz val="9"/>
        <rFont val="Calibri Light"/>
        <family val="2"/>
      </rPr>
      <t xml:space="preserve"> 17 </t>
    </r>
    <r>
      <rPr>
        <b/>
        <sz val="9"/>
        <rFont val="Calibri Light"/>
        <family val="2"/>
      </rPr>
      <t>de Diciembre de 2018</t>
    </r>
    <r>
      <rPr>
        <sz val="9"/>
        <rFont val="Calibri Light"/>
        <family val="2"/>
      </rPr>
      <t xml:space="preserve">, Comite Operativo de Habitabilidad en Calle.
En el marco de la implementación de esta estrategia y de las funciones adelantadas por la Oficina de Participación, Educación y Localidades, a través de las  Aulas Ambientales, se realizaron las siguientes acciones:
</t>
    </r>
    <r>
      <rPr>
        <u/>
        <sz val="9"/>
        <rFont val="Calibri Light"/>
        <family val="2"/>
      </rPr>
      <t xml:space="preserve">SORATAMA
</t>
    </r>
    <r>
      <rPr>
        <sz val="9"/>
        <rFont val="Calibri Light"/>
        <family val="2"/>
      </rPr>
      <t xml:space="preserve">
*El 11 de abril, se realizó recorrido interpretativo "Descubriendo la ruta del sol" en el Aula Ambiental Soratama con integrantes de IDIPRON. Durante la actividad se hizo énfasis en los procesos de restauración ecológica, la recuperación morfológica y ambiental de la antigua cantera Soratama, las especies de flora correspondientes al bosque altoandino y subpáramo, así como las obras de bioingeniería para la recuperación del aula ambiental. Durante la actividad se mencionó al responsable del grupo y los participantes los riesgos que pueden presentarse en ejecución de la actividad.
*El 10 de diciembre, se realizaron los recorridos interpretativos "Entre verde de luz y piedra" y "Descubriendo la ruta del sol" en el Aula Ambiental Soratama con jóvenes en condición de vulnerabilidad que están inscritos en la unidad IDIPRON Usaquén. Durante el desarrollo del recorrido se hizo énfasis en los procesos de restauración ecológica, la recuperación morfológica y ambiental de la antigua cantera Soratama, las especies de flora correspondientes al bosque altoandino y subpáramo, así como las obras de bioingeniería para la recuperación del aula ambiental. Durante la actividad se mencionó al responsable del grupo y los participantes los riesgos que pueden presentarse en ejecución de la actividad. 
*El 7 de diciembre, se desarrolla la acción pedagógica de biodiversidad con jóvenes en condición de vulnerabilidad del IDIPRON Usaquén, durante el desarrollo de la misma, se abordaron temáticas como: bienes y servicios ecosistémicos, tipos de ecosistemas, mega-biodiversidad y las responsabilidades que debemos tener con el ambiente, también se hace énfasis en cómo se forman las poblaciones y comunidades a partir de la diversificación de las especies, finalmente se presenta a los participantes una pequeña muestra de las diversas especies de fauna y flora presentes en el distrito capital. Durante el desarrollo de la actividad se presenta la estrategia de aulas ambientales, haciendo especial énfasis en el Aula Ambiental Soratama.
SANTA MARIA DEL LAGO:
*El 23 de abril, se realizó recorrido de interpretación ambiental "humedal: área protegida para conocer y conservar" con el IDIPRON en el que se mencionó el concepto de humedal, las funciones del ecosistema, fauna y flora asociada al ecosistema, la historia del humedal Santa María del Lago, así como su importancia en la Estructura Ecológica Principal. En dicha actividad se realizó una toma de muestra para análisis químico dando explicación sobre el comportamiento químico de los ecosistemas. El educador ambiental informó a la persona responsable del grupo, los riesgos y requisitos que se pueden presentar durante la ejecución de la actividad.
*El 13 de julio, se realizó recorrido de interpretación ambiental "humedal: área protegida para conocer y conservar" con IDIPRON en el que se mencionó el concepto de humedal, las funciones del ecosistema, fauna y flora asociada al ecosistema, la historia del humedal Santa María del Lago, así como su importancia en la Estructura Ecológica Principal. El educador ambiental informó a la persona responsable del grupo, los riesgos y requisitos que se pueden presentar durante la ejecución de la actividad.
ENTRENUBES:
*El 18 de junio, se desarrolló el recorrido interpretativo Ecoamigos con Niños y Niñas usuarios de IDIPRON, cuyo objetivo fue dar a conocer a los participantes los componentes de la Estructura Ecológica Principal de Bogotà y su importancia para el sostenimiento de equilibrio de la ciudad, el equipo pedagógico informó al docente o personas responsable del grupo, los riesgos que se pueden presentar durante la ejecución de la actividad. La actividad se desarrolló en el marco de la política pública de habitabilidad en la calle en el Distrito Capital.
*El 26 de julio, se desarrolló el recorrido interpretativo zonas de vida y ecotono con personal de IDIPRON, cuyo objetivo fue dar a conocer a los participantes los tipos de ecosistemas, fauna, flora y zonas de ecotono asociados, presentes en el parque Ecológico Distrital de Montaña Entrenubes, la actividad tuvo una duración de cuatro horas, el equipo pedagógico informó a la persona responsable del grupo, los riesgos que se pueden presentar durante la ejecución de la actividad.
*El 28 de septiembre, se desarrolló el recorrido interpretativo Ecoamigos, cuyo objetivo fue dar a conocer prácticas y dinámicas ambientales presentes en el Parque Ecológico Distrital de Montaña Entrenubes, que motiven al cuidado y conservación de espacios naturales del Distrito Capital. El educador informó al responsable del grupo, los riesgos que se pueden presentar durante la ejecución de la actividad.
*El 12 de septiembre Se desarrolló el recorrido interpretativo Ecoamigos con jóvenes de IDIPRON, cuyo objetivo fue   dar a conocer prácticas y dinámicas ambientales presentes en el Parque Ecológico Distrital de Montaña Entrenubes, que motiven al cuidado y conservación de espacios naturales del Distrito Capital.  El educador informó a la persona responsable del grupo, los riesgos que se pueden presentar durante la ejecución de la actividad. La actividad se realizó en el marco de la política pública distrital del fenómeno de habitabilidad en calle del Distrito Capital.
*El 23 octubre, se desarrolló el recorrido interpretativo Ecoamigos  con Usuarios de IDIPRON,  cuyo objetivo fue dar a conocer prácticas y dinámicas ambientales presentes en el Parque Ecológico Distrital de Montaña Entrenubes, que motiven al cuidado y conservación de espacios naturales del Distrito Capital.  El equipo pedagógico informó al docente o persona responsable del grupo, los riesgos que se pueden presentar durante la ejecución de la actividad.
CANDELARIA:
• El 20 de febrero, con 46 personas, se realizó jornada de recuperación y limpieza en la quebrada Padre de Jesús, con los delegados de las entidades Alcaldía Local de la Candelaria, IDIPRON, IDPYBA, SUBRED CENTRO ORIENTE, Personería, Batallón Guardia Presidencial, Policía Nacional, SSCJ y comunidad. Durante la jornada, se realizó la remoción de cinco cambuches que se encontraban en la zona, con la ayuda del personal del Batallón de la Guardia Presidencial, se recogieron alrededor de 15 toneladas de basura; también, se realizó poda en la zona baja de la quebrada. La jornada terminó a las 2:00 pm.
• El 20 de abril, con 67 personas, se realizó jornada de recuperación y limpieza en la quebrada Padre de Jesús, en el marco de la celebración del día de la Tierra, programada desde la CAL, con los delegados de las entidades Alcaldía Local de la Candelaria, SDA, Integración Social, IDIPRON, SUBRED CENTRO ORIENTE, Personería, IDPAC, Batallón Guardia Presidencial, Policía Nacional, Ejército Nacional, Aguas de Bogotá, Promoambiental y comunidad. Durante la jornada, se realizó la remoción de quince cambuches que se encontraban en la zona, con la ayuda del personal del Batallón de la Guardia Presidencial, se recogieron alrededor de 3 toneladas de basura; también, se realizó poda en la zona baja de la quebrada. La jornada terminó a las 12:30 pm.
ANTONIO NARIÑO:
• El 11 de mayo, con 20 personas, se realizó un proceso participativo de fortalecimiento ambiental. Se hizo recorrido por la ronda del canal desde la carrera catorce (14) hasta la carrera décima (10), donde se hizo sensibilización a los habitantes de calle por parte de la secretaría de integración social, desarme de cambuches apoyado por idipron y las demás entidades que participaron en la jornada, limpieza y recolección de residuos mixtos y plan desarme a los habitantes de calle apoyado por la policía.
• El 21 de septiembre, con 30 personas, se realizó un proceso participativo de fortalecimiento ambiental. Se hizo sensibilización a los habitantes de calle por parte de la secretaría de integración social, desarme de cambuches, limpieza y recolección de residuos, apoyado por idipron, aguas Bogotá y LIME,  plan desarme a los habitantes de calle apoyado por la policía; también se hizo vacunación y desparasitación canina.
</t>
    </r>
  </si>
  <si>
    <t>Las metas contempladas en este proyecto de inversión son  globales y estan dirigidas a todos los grupos poblacionales de Bogotá, por tal razón no es posible especificar un rubro presupuestal para la población en condición de habitabilidad en calle presente en el D.C.</t>
  </si>
  <si>
    <r>
      <t xml:space="preserve">Desde la Secretaría Distrital de Ambiente ,  a través de la Oficina de Participación, Educación y Localidades, durante el año 2018, se asistió a diferentes espacios de trabajo, en relación al  diseño  de la Estrategía Distrital para la Recuperación y Protección del Espacio Público con Personas Habitantes de Calle, convocadas desde la Secretaría Distrital de Integración Social, estas fueron:
</t>
    </r>
    <r>
      <rPr>
        <b/>
        <sz val="9"/>
        <rFont val="Calibri Light"/>
        <family val="2"/>
      </rPr>
      <t xml:space="preserve">
* 31 de enero de 2018,</t>
    </r>
    <r>
      <rPr>
        <sz val="9"/>
        <rFont val="Calibri Light"/>
        <family val="2"/>
      </rPr>
      <t xml:space="preserve"> Comite Operativo de Habitabilidad en Calle.
</t>
    </r>
    <r>
      <rPr>
        <b/>
        <sz val="9"/>
        <rFont val="Calibri Light"/>
        <family val="2"/>
      </rPr>
      <t>*19 de febrero de 2018,</t>
    </r>
    <r>
      <rPr>
        <sz val="9"/>
        <rFont val="Calibri Light"/>
        <family val="2"/>
      </rPr>
      <t xml:space="preserve"> Mesa de Desarrollo Urbano Incluyente.
* 1</t>
    </r>
    <r>
      <rPr>
        <b/>
        <sz val="9"/>
        <rFont val="Calibri Light"/>
        <family val="2"/>
      </rPr>
      <t>5 de marzo de 2018,</t>
    </r>
    <r>
      <rPr>
        <sz val="9"/>
        <rFont val="Calibri Light"/>
        <family val="2"/>
      </rPr>
      <t xml:space="preserve"> Mesa de Desarrollo Urbano Incluyente.
* </t>
    </r>
    <r>
      <rPr>
        <b/>
        <sz val="9"/>
        <rFont val="Calibri Light"/>
        <family val="2"/>
      </rPr>
      <t>3 de abril de 2018,</t>
    </r>
    <r>
      <rPr>
        <sz val="9"/>
        <rFont val="Calibri Light"/>
        <family val="2"/>
      </rPr>
      <t xml:space="preserve"> Comite Operativo de Habitabilidad en Calle.
* 1</t>
    </r>
    <r>
      <rPr>
        <b/>
        <sz val="9"/>
        <rFont val="Calibri Light"/>
        <family val="2"/>
      </rPr>
      <t>8 de mayo de 2018</t>
    </r>
    <r>
      <rPr>
        <sz val="9"/>
        <rFont val="Calibri Light"/>
        <family val="2"/>
      </rPr>
      <t>, Mesa de Atención Integrada en Salud.
* 1</t>
    </r>
    <r>
      <rPr>
        <b/>
        <sz val="9"/>
        <rFont val="Calibri Light"/>
        <family val="2"/>
      </rPr>
      <t>6 de noviembre de 2018</t>
    </r>
    <r>
      <rPr>
        <sz val="9"/>
        <rFont val="Calibri Light"/>
        <family val="2"/>
      </rPr>
      <t xml:space="preserve">: Comite Operativo de Habitabilidad en Calle.
* </t>
    </r>
    <r>
      <rPr>
        <b/>
        <sz val="9"/>
        <rFont val="Calibri Light"/>
        <family val="2"/>
      </rPr>
      <t>26 de noviembre de 2018</t>
    </r>
    <r>
      <rPr>
        <sz val="9"/>
        <rFont val="Calibri Light"/>
        <family val="2"/>
      </rPr>
      <t>: Mesa de Habitabilidad en Calle
* 1</t>
    </r>
    <r>
      <rPr>
        <b/>
        <sz val="9"/>
        <rFont val="Calibri Light"/>
        <family val="2"/>
      </rPr>
      <t>7 de Diciembre de 2018</t>
    </r>
    <r>
      <rPr>
        <sz val="9"/>
        <rFont val="Calibri Light"/>
        <family val="2"/>
      </rPr>
      <t xml:space="preserve">, Comite Operativo de Habitabilidad en Calle.
En el marco de la implementación de esta estrategia y de las funciones adelantadas por la Oficina de Participación, Educación y Localidades, , se realizaron las siguientes acciones durante el 2018:
 SORATAMA 
• El 29 de mayo se realiza el recorrido interpretativo "Descubriendo la ruta del sol" con habitantes de calle de la localidad de Kennedy, durante el recorrido se explica a los participantes el uso medicinal y ancestral de diversas especies de plantas, así como los bienes y servicios ecosistémicos de los bosque de montaña, y el porqué de la importancia del desarrollo de estrategias de restauración ecológica. Esta actividad se encuentra en el marco de la política pública de habitabilidad de calle, dando cumplimiento al compromiso asumido en el plan de trabajo.
MIRADOR DE LOS NEVADOS
• El 20 de abril, se llevó a cabo con servidores públicos y personas en condición de habitabilidad en calle, el recorrido interpretativo "una mirada a la Bogotá natural" mediante el cual se expuso el contexto cultural e histórico de la cultura muisca, así como también se dieron a conocer las principales características del ecosistema de Bosque Andino que se halla en el lugar, los impactos negativos generados al mismo por la actividad antrópica de minería y los diferentes procesos de restauración ecológica que se han adelantado en pro de la recuperación de su estructura y función ecosistémica. Mediante el recorrido se hizo énfasis en la temática de cambio climático, dando a conocer las causas, impactos y estrategias de mitigación y adaptación al fenómeno. La ejecución de la actividad, se realizó en el marco de la celebración del "día mundial de la Tierra". El equipo pedagógico, informó al responsable del grupo; los riesgos que se pueden presentar durante la ejecución de la actividad.
USAQUEN
• El 22 de abril, se llevó a cabo una jornada de limpieza en el canal el cedro, seguimiento a siembra de árboles y pintura de puentes peatonales.
• El 18 de mayo, se llevó a cabo una jornada ambiental de recuperación de este punto crítico,  con proceso de limpieza, embellecimiento  y siembra de árboles en la zona.
• El 6 septiembre Sesión extraordinaria de la CAL donde se desarrollaron los siguientes puntos: 
1) Llamado de asistencia.
2) revisión de compromisos 
3) Socialización acciones de recicladores M&amp;M para llevar oferta de servicios a viviendas del barrio Barranca y sector comercial, al mismo tiempo definir cronograma de trabajo con propiedad horizontal y colegios.
4) Socialización y acompañamiento de la jornada ambiental limpieza del punto crítico de la calle 166 con cra 15 Toberin, en el marco del plan de desarrollo de la CAL y del día de la jornada Colombia limpia, el próximo 15 de septiembre.
5) Oferta de servicio a las instituciones educativas.
 6) Proposiciones y varios.
CHAPINERO
• El 20 de abril, actividad denominada LA TIERRA ES DE TODOS la cual se dio inicio desde las 9:00 am en compañía de la Comunidad en general, Alcaldía Local, Sena, se parte desde un recorrido por la calle 51 con carrera 7 hasta la CARRERA 3 A  ESTE # 49B – 78, con la explicación de las acciones a realizar en el espacio a recuperar, luego con la dirección de la SDA se agradece a la madre naturaleza por permitir hacer estas acciones, se organiza las diferentes cuadrillas para apoyar en los puntos a recuperar, esto es limpieza de residuos sólidos y remoción de escombros con el apoyo de PROMOAMBIENTAL, asimismo, la siembra de árboles, poda de pasto con el apoyo de la SDA y Alcaldía Local, finalmente pintado de llantas con la ayuda de todos los asistentes a la actividad.  El objetivo de la actividad se logró la recuperación y embellecer el espacio.
• El 28 de julio, actividad fue denominada por una mejor quebrada para San Luis
Se desarrolló un recorrido en la fundación Oasis
Se dividen tres puntos de limpieza: La capilla, la entrada la esperanza parte baja y alta.
Se realiza limpieza de puntos y recogida de basura en cada uno de ellos.
Finaliza con una socialización en Fundación Oasis.
SANTAFE:
• El 27 de julio, se realizó jornada de recuperación y limpieza en la quebrada San Bruno, programada desde la CAL de La Candelaria, en articulación con la localidad de Santa fe; Se contó con el apoyo de la Alcaldía Local de la Candelaria, SDA, SUBRED CENTRO ORIENTE, IDPAC, Batallón Guardia Presidencial, Policía Nacional, Ejército Nacional, Aguas de Bogotá, Promoambiental y comunidad. Durante la jornada, se despejó el cruce del agua de la quebrada, con la ayuda del personal del Batallón de la Guardia Presidencial y Aguas de Bogotá, también, se recogieron alrededor de 8 metros cúbicos de residuos sólidos; también, se realizó poda en la quebrada. La jornada terminó a las 12:00 pm.
• El 11 de julio, se adelanta intervención ambiental con varios acciones tales como; 
1. Limpieza del cuerpo de Agua por parte de los exhabitantes de Calle en proceso de rehabilitación y Aguas de Bogotá Canales, además de la limpieza de la ronda por parte de las entidades participantes y Promoambiental.
2. Vacunación humana contra la influenza por parte de la SRCO.
3. La socialización a la comunidad para el cuidado del agua y de los recursos naturales presentes en la Quebrada Manzanares, por parte del JBB, la EAB, la SDA.
3. Socialización en las casa y a la comunidad asistente del Código de policía y los horarios y frecuencias de recolección de los residuos sólidos por parte de la empresa de aseo, se adelanta esta actividad la UAESP, Promoambiental y SDA.
• 15 de septiembre Se adelanta jornada ambiental de limpieza con varias acciones; 1. Limpieza y recolección de residuos en las calles y las carreras que componen el cuadrante donde se adelanta la jornada que es desde la Plaza de La Mariposa hasta el Parque Tercer Milenio.2. Vacunación Humana para la Influenza, Sarampión.3. Socialización a algunos comerciantes y transeúntes acerca del cuidado de su entorno y el no arrojo de residuos en el espacio público.
• 14 de septiembre Se realiza intervención y embellecimiento de punto crítico de Residuos Sólidos, a través de acciones tales como; Limpieza de la zona afectada, recolección de los residuos allí arrojados indiscriminadamente , pintura de muro con diseño propio y pintura de materas que ya se encontraban ubicadas en el punto. Se socializa a los transeúntes la importancia de sostener este espacio y la entrega de los residuos cumpliendo los horarios y frecuencias de la empresa encargada de la Recolección.
• 26 de octubre Se realiza jornada ambiental que inicia con una orientación a los estudiantes en torno al tema del cuidado ambiental y nuestra responsabilidad como consumidores de los recursos que nos brinda. Posteriormente se adelanta recorrido de limpieza por el Eje Ambiental en donde se explica la importancia de nuestros recursos hídricos y del Río Sna Francisco (Vicachá). Se recogieron los residuos encontrados durante el recorrido con los estudiantes y representantes de la DILE. Se explica la importancia que cumplen estos ecosistemas para el equilibrio ambiental de la ciudad y como parte de nuestra riqueza y orgullo capitalino.
• 7 de diciembre Se adelanta jornada con actividades de limpieza e hidrolavado de los alrededores del salón comunal del barrio, orientación a la comunidad habitante del sector, en los temas de residuos sólidos y código de policia. Oferta de servicios de la SDIS y la Secretaría de Hábitat.
SAN CRISTOBAL 
• 27 de enero Se llevó a cabo jornada de limpieza del aula ambiental ubicada en el sector del Barrio Nueva Gloria, durante esta se extrajeron residuos sólidos e inservibles dejados por los habitantes de calle al interior del aula. Además se adelantó reunión con organizaciones ambiental para dar inicio a un proceso de articulación de acciones que permitan fortalecer la dinámica de las aulas ambientales existentes en distintos barrios de la localidad.
• 11 de agosto De acuerdo a las acciones concertadas el día 23 de junio se llevó a cabo la jornada denominada aseatón, durante esta los vecinos realizaron la limpieza principalmente de una área común ubicada en la  CL 47 B SUR con 13 D este, de manera conjunta se realizó una acción puerta a puerta promoviendo la jornada, recordando horarios y frecuencias, manejo de escombros y acción de prevención de contravenciones por código de policía y de delitos ambientales;  por otra parte se llevó a cabo la vacunación de animales de compañía y de humanos contra la influenza por parte de  la subred centro oriente y entre las gestiones adelantadas para la jornada se programó AP - jornada informativa, la cual fue ejecutada por el equipo de educación  dirigida al manejo adecuado de residuos - separación en la fuente.
USME 
• 10 de febrero Se realiza una jornada de recuperación de la ronda de la quebrada Yomasa en articulación con el proyecto Uno Mas Uno = Todos, Una Mas Una = Todas del IDPAC como estrategia Interinstitucional de generación de apropiación del territorio mediante acciones de embellecimiento con una intervención paisajística de plantación de árboles ornamentales, pintura y emplazamiento de materas elaboradas con llantas, recolección de escombros y materiales de contrucción y elaboración de un mural ambiental.
• 3 de marzo Se realiza una jornada de recuperación del punto crítico contiguo al salón comunal del barrio Santa librada en la ronda de la quebrada Santa Librada como estrategia Interinstitucional de generación de apropiación del territorio mediante acciones de embellecimiento con una intervención paisajística de retiro de residuos, limpieza del muro colindante. Se contó con la participación de la JAC del barrio Santa Librada, y la comunidad en general.
• 15 de junio Se realiza una jornada de recuperación de la ronda de la quebrada Santa Librada como estrategia Interinstitucional de generación de apropiación del territorio por parte de los aprendices del SENA del IED San Cayetano, en el marco de la campaña de la ONU "un ambiente sin plástico" donde participaron con una intervención de retiro de residuos plásticos así como de residuos especiales como tejas, llantas y muebles, a lo largo del margen izquierdo de la ronda de la quebrada Santa Librada.
• 21 de abril Se realiza una jornada de reconocimiento del cuerpo de agua y el ecosistema asociado, así como de la flora y fauna presente,  mediante una jornada articulada de limpieza del cauce de la quebrada con el convenio 1010 Aguas de Bogotá-IDIGER-Acueducto, así como del reconocimiento de la fauna asociada mediante una galería itinerante de aves por parte del proyecto artístico ambiental del colegio Eduardo Umaña, adicionalmente se impartió sensibilización frente a la tenencia adecuada de animales y vacunación antirrábica canina y felina por parte de la Subred Sur. Todo esto implementando una estrategia participativa en la cual se realizaron ejercicios lúdicos y artísticos con el fin de llamar la atención de los niños y jóvenes principalmente, a quienes se atendieron con pintura de plumas y canciones alusivas al día de la tierra.
• 23 de agosto Como respuesta a las acciones de articulación desde la Mesa territorial Gran Yomasa y por solicitud de la comunidad, se priorizó el punto crítico ubicado en la calle 78 sur con carrera 14 el cual se ha convertido en un punto de arrojo permanente de residuos principalmente orgánicos generados por la plaza informal de mercado ubicada en el espacio público. Con el apoyo del grupo de cuidadores de ciudad de la SDIS y Promoambiental, se realizó la limpieza del punto y paralelamente se realizó un taller de manejo adecuado de residuos a los comerciantes,  donde se destacó la necesidad de generar corresponsabilidad con el medio ambiente con el fin de prevenir enfermedades y en sí cuidar la salud de las personas, de igual manera se realizó un proceso de acogida a los habitantes de calle que permanecen en el punto con el fin de mejorar su calidad de vida y prevenir la permanencia en calle, así como de la acumulación de residuos sólidos.
• 23 de agosto, Como respuesta a las acciones de articulación de la Mesa Ambiental Local, se desarrolló  una jornada de identificación y gestión de residuos peligrosos en el colegio y en el barrio Brazuelos mediante un taller y un recorrido, donde se destacó la necesidad de generar corresponsabilidad con el medio ambiente con el fin de prevenir afectaciones al río Tunjuelo por la inadecuada disposición de residuos posconsumo como pilas, luminarias, RAEES y medicamentos vencidos, así como la identificación de sustancias químicas que se utilizan para actividades cotidianas de limpieza y actividades comerciales.
• 19 de septiembre Como respuesta a las acciones de articulación Interinstitucional frente a la erradicación del punto crítico ubicado en la calle 78 sur con carrera 14 el cual se ha convertido en un punto de arrojo permanente de residuos principalmente orgánicos generados por la plaza informal de mercado ubicada en el espacio público de la carrera 13 y calle 78 sur,  y frente a la precupación ambiental que se tiene desde el Colegio Isidro Molina y las acciones que se desarrollan desde el proyecto ambiental escolar, se realiza un carnaval para el manejo adecuado de residuos, el cuidado del espacio público y la limpieza de áreas comunes, donde los estudiantes  destacaron la necesidad de generar corresponsabilidad con el medio ambiente con el fin de mejorar las condiciones ambientales, de salubridad y estéticas del sector.
• 18 de diciembre Se realizó la sesión ordinaria de la Comisión Ambiental Local del mes de Diciembre, donde se desarrollaron los siguientes temas:
1. Bienvenida y verificación de quórum
2. Socialización acciones adelantadas en el territorio priorizado por barrio promotores - Subred Sur
3. Socialización proyecto manejo de retamo espinoso vereda Curubital
4. Resultados Limpieza de canales, quebradas y sumideros - Aguas de Bogotá
5. Actualización Diagnóstico PAL - cartografía de Situaciones ambientales conflictivas 
6. Balance Plan de acción 2018
7. Socialización Proyecto Ambiental FDLU
8. Proposiciones y Varios
FONTIBON
• El 15 de septiembre, con 17 de personas, se realizó la recolección de residuos en el Sector del recodo, en donde participaron la JAC y la comunidad de manera activa, en diferentes lugares del sector. De manera alterna se da el interés por parte del Ciudadano Habitante de Calle, de su traslado, manifestando que había hablado con su hermano quien le dice que se traslade al Hogar, aceptando lo que SDIS le ofrece. 
ENGATIVA
• El 17 de julio, con 29 personas, se realizó la jornada de autocuidado donde los ciudadanos tuvieron la oportunidad de bañarse, lavarse los dientes, pasar por peluquería y manicure, posteriormente por parte de la SDS se realizó jornada de vacunación contra la influenza, una vez culminada esta actividad procedían a tomar desayuno donado por una congregación de religiosas y aprovechando este espacio por parte de la SDA y la UAESP se realizó un taller lúdico en donde se divulgó la forma correcta de hacer la separación en la fuente.
• El 8 de junio, con 11 personas, se realizó una jornada de limpieza del separador sobre la carrera 110 desde la calle 77 a la 79, posteriormente el grupo de embellecimiento de la alcaldía local realizó limpieza y pintura de postes en la zona y mantenimiento y limpieza de las jardineras. A su vez el operador de aseo en conjunto con la UAESP realizaron una jornada puerta a puerta a residentes y comerciantes sobre el manejo adecuado de los residuos, separación en la fuente, rutas y horarios de recolección y la presentación formal del reciclador que hará la ruta selectiva en la zona.
LOS MARTIRES
• El primero de octubre, con 33 personas, se desarrolla el cine foro ambiental con los ex habitantes de calle o en proceso, a través, del personal de la SDA  como a su vez  la comunidad ex habitante de calle o en proceso de la centro Bakatá, se compromete a aportar en aumentar los índices de calidad de la ciudad con sus buenos oficios como recicladores de oficio; aperturando un procesos de gestión ambiental con el fortalecimiento de las buenas prácticas ambientales en dicho centro de atención, se  socializa el nuevo esquema de aseo, la frecuencia y los horarios de recolección. Así mismo fomentamos la dignificación del reciclador de oficio posicionando las asociaciones de recicladores como parte del esquema de aseo de la ciudad y los tip´s para la separación efectiva de residuos sólidos en la fuente.
• El 19 de octubre con 19 personas, se desarrolla la de limpieza, a través, del personal de la SDA y CAL como a su vez la comunidad adulta mayor de la UPA La Fayete aperturando un procesos de gestión ambiental con el fortalecimiento de las buenas prácticas ambientales en el barrio Eduardo Santos, se  socializa el nuevo esquema de aseo, la frecuencia y los horarios de recolección. Así mismo fomentamos la dignificación del reciclador de oficio posicionando las asociaciones de recicladores como parte del esquema de aseo de la ciudad y los tip´s para la separación efectiva de residuos sólidos en la fuente.
PUENTE ARANDA
• El 22 de junio, con 22 personas, se realiza jornada de participación y fortalecimiento ambiental con ex habitante de calle, habitante de calle y población en general en donde la SDA  socializa la misionalidad de la entidad y la importancia de la corresponsabilidad local, entre cada una de las partes a través de una dinámica de trabajo en equipo  y la puesta en escena de la herramienta pedagógica "concéntrese  la cual trabaja a través del juego la separación en la fuente, aprovechamiento de residuos reciclables y prevención de la contaminación. Por último se genera una metodología en donde los participantes asumen el rol de la Administración Distrital y generan compromisos para mitigar esta problemática local. 
• El 15 de septiembre, con 50 personas, se realiza jornada  ambiental de apropiación del sector en donde inicialmente se hace la  presentación de la SDA y su misionalidad, posteriormente se realiza proceso de  apropiación  ambiental con el tema de manejo integral de residuos,  con énfasis en la importancia de disminuir los residuos que llegan al botadero de doña Juana y se finaliza  con un recorrido de limpieza,  recolección y ejercicio práctico.
CANDELARIA
• El 22 de febrero, con 11 personas, se realizó una jornada de identificación y diagnóstico por los cuerpos de agua en la Localidad de La Candelaria, en compañía de Sub Red Centro Oriente, Alcaldía Local de La Candelaria, Acueducto de Bogotá, Personería, Policía Nacional y algunas personas de la comunidad. El recorrido se inició en la parte alta de la quebrada Padre de Jesús, luego se continuó a la quebrada Manzanares, donde se evidenció la contaminación de residuos sólidos, escombros y aguas residuales que caen directamente a la quebrada; luego, se terminó el recorrido en el parque de las aguas, el cuál ya se había recorrido. En general para todos los cuerpos de agua, se evidenciaron las diferentes problemáticas ambientales que presentan en relación a contaminación, presencia de escombros y basura, presencia de habitante de calle e invasión de maleza.
• El 2 de febrero, con 21 personas, se realizó una jornada de identificación y diagnóstico por los cuerpos de agua en la Localidad de La Candelaria, en compañía de algunas entidades y comunidad. En el recorrido se evidenciaron las diferentes problemáticas ambientales que presentan en relación a contaminación, presencia de escombros y basura, presencia de habitante de calle, falta de senderos ecológicos y presencia de plantas invasoras.
• El 26 de febrero, con 12 personas, se realizó jornada de Desarrollo personal en la quebrada Padre de Jesús, dirigido a los ciudadanos habitantes de calle, organizada en articulación institucional en la mesa de habitante de calle. Durante la jornada asistieron alrededor de 110 ciudadanos habitantes de calle, los cuales recibieron servicios de aseo, baño, peluquería y psicología. Además, se hizo una jornada informativa con ellos en torno al cuidado de los recursos hídricos y el manejo integral de los residuos sólidos. La jornada terminó a las 12:00 pm.
• El 20 de febrero, con 46 personas, se realizó jornada de recuperación y limpieza en la quebrada Padre de Jesús, con los delegados de las entidades Alcaldía Local de la Candelaria, IDIPRON, IDPYBA, SUBRED CENTRO ORIENTE, Personería, Batallón Guardia Presidencial, Policía Nacional, SSCJ y comunidad. Durante la jornada, se realizó la remoción de cinco cambuches que se encontraban en la zona, con la ayuda del personal del Batallón de la Guardia Presidencial, se recogieron alrededor de 15 toneladas de basura; también, se realizó poda en la zona baja de la quebrada. La jornada terminó a las 2:00 pm.
• El 20 de abril, con 67 personas, se realizó jornada de recuperación y limpieza en la quebrada Padre de Jesús, en el marco de la celebración del día de la Tierra, programada desde la CAL, con los delegados de las entidades Alcaldía Local de la Candelaria, SDA, Integración Social, IDIPRON, SUBRED CENTRO ORIENTE, Personería, IDPAC, Batallón Guardia Presidencial, Policía Nacional, Ejército Nacional, Aguas de Bogotá, Promoambiental y comunidad. Durante la jornada, se realizó la remoción de quince cambuches que se encontraban en la zona, con la ayuda del personal del Batallón de la Guardia Presidencial, se recogieron alrededor de 3 toneladas de basura; también, se realizó poda en la zona baja de la quebrada. La jornada terminó a las 12:30 pm.
• El 19 de julio, con 400 personas, se realizó jornada nacional Colombia Limpia, programada desde la CAL en articulación con el Ministerio de Ambiente y el Viceministerio de Industria y Turismo, y el apoyo de las entidades distritales, organizaciones sociales y  comunidad en general. La apertura de la jornada se realizó en la Plazoleta de los Talentos. Luego, se organizaron dos grupos para abarcar los puntos priorizados: Eje ambiental y Quebrada Padre de Jesús. Durante la jornada, se realizó limpieza y recolección de residuos sólidos que se encontraban en el recurso hídrico. La jornada terminó a la 1:30 pm, con la recolección de los residuos por parte del vehículo del operador de aseo Promoambiental.
• El 10 de julio, con 35 personas, se realizó  jornada de recuperación y limpieza en el Río San Francisco, programada desde la CAL, con los delegados de las entidades Alcaldía Local de la Candelaria, SDA, Integración Social, SUBRED CENTRO ORIENTE, Personería, SDG, Batallón Guardia Presidencial, Promoambiental y comunidad. Durante la jornada, se realizó limpieza y recolección de residuos sólidos que se encontraban en el recurso hídrico y el sendero peatonal. La jornada terminó a las 12:30 pm
• El 7 de diciembre, con 40 personas, se realizó  Actividad Escucha al Parque, cuyo objetivo es la apropiación y cuidado del parque las Aguas, incentivando a la comunidad en general a preservar y cuidar las jardineras que se encuentran en este, así como también la limpieza del parque en general. Para esto, se realizó una puesta en escena, instalando micrófonos en los árboles y jardineras, para que las personas asistentes pudieran escuchar con los audífonos los sonidos que emite el parque y también, poder hablarle a los árboles y al parque. La actividad tuvo buena acogida y las personas lograron entender el objetivo de la actividad.
RAFAEL URIBE URIBE
• El 26 de febrero, con 12 personas, se realizó recorrido de identificación de población habitante de calle en el canal Albina.
TUNJUELITO
• El 23 de marzo, con 71 personas, se realizó la celebración del día del agua, jornada de limpieza y embellecimiento de un tramo de la quebrada la Chiguaza y cadena  humana de apropiación por parte de la comunidad y estudiantes del colegio.
• El 23 de agosto, con 31 personas, se realizó recuperación, limpieza y embellecimiento de espacio público deteriorado
BOSA
• El 15 de septiembre con 28 personas, se desarrolló un recorrido por la Localidad de Bosa, el cual inicio en el parque Fundacional de la Localidad  y tuvo como ruta el Humedal Tibanica, y el Humedal la Isla. Se finalizó en el punto de Potreritos, en el cual se realizó la limpieza del punto. 
El punto de villa Emma fue intervenido por la empresa LIME quien apoyo el evento, el segundo punto ubicado en Potreritos, fue responsabilidad de la Comunidad, la cual realizo limpieza a partir de las 9 de la mañana, y posterior la comunidad que llego del recorrido apoyó la finalización de la limpieza del punto. 
KENNEDY
• El 22 de marzo con240 personas, se realizó un saludo de bienvenida por parte de la agrupación músicos del Putumayo; posteriormente la SDA realiza una contextualización sobre el día del agua y la importancia de su conmemoración. Se realiza una recorrido en el sector 1 del humedal, en dónde se hace jornada de riego, paralelo a una jornada de limpieza. Finaliza la actividad con el Canto al agua, por parte de ésta organización y se da por cerrada la actividad.
• El 6 de marzo con 34 personas, se realizó un recorrido interpretativo, en dónde se educaba sobre temas de biodiversidad en humedales. Se realizó una jornada de limpieza en zonas afectadas por residuos y se finalizó la jornada, con un taller sobre el derecho a la vivienda digna y le hábitat por parte de la CIO.
SUBA
• El 9 de marzo con 60 personas, se realizó la jornada ambiental de apropiación del entorno y mejoramiento del paisajismo con el apoyo de entidades brindando información sobre el adecuado manejo de excretas. Se hace vacunación antirrábica para perros y gatos de igual manera sensibilizando sobre el uso de bolsa para recoger las excretas de las mascotas y dar manejo de las mismas de manera adecuada. Limpieza del espacio con ayuda de la Empresa de Aseo Área Limpia.
• El 8 de junio, con 29 personas, se da inicio a la limpieza de la Quebrada la Salitrosa, haciendo recolección de basura, muebles y otros que se encuentran sobre la Ronda, se hace la ubicación de cuatro puntos para la empresa de Aseo haga la respectiva recolección de lo dispuesto en los puntos.
BARRIOS UNIDOS
• El 20 de marzo, con 125 personas, en el marco del proceso de Escuela Ambiental Local, se brindara apoyo a las actividades de fortalecimiento al PRAE. Razón por la que se desarrolló esta primera jornada en la que se inició con una socialización sobre el tema de residuos sólidos a los grupos de estudiantes que dispuso el colegio para la jornada de limpieza y apropiación del entorno.
• El 10 de agosto con 15 personas, se coordinó una jornada de recolección de residuos de llantas y a nivel general una limpieza, para esto se realizó la gestión con el grupo de cuidadores de la ciudad de la Secretaria Distrital de Integración Social para hacer la limpieza, adicionalmente se desarrolló una campaña en el sector para evitar los factores de permanencia de habitantes de calle.
TEUSAQUILLO
• El 14 de abril, con 21 personas, se hace reunión de integración de los participantes institucionales, se instala el puesto de atención, se procede a hacer atención personalizada a los asistentes quienes llegan con sus animales de compañía, se les incentiva mediante dialogo lúdico a ser cuidadosos con los mismos a fin de evitar la afectación del espacio público en detrimento de la salud y del buen uso del parque luego se procede a la vacunación antirrábica para perros y gatos. Durante todo el tiempo el Operador de Aseo realizó limpieza del Sector.
• El 7 de junio, con 5 personas, se hace limpieza y recolección de residuos encontrados, se alista el espacio a intervenir para la siembra de plantas, se le hace un pequeño cerramiento y se procede a sembrar plantas de jardín.
• El 4 de julio, con 37 personas, se realiza jornada de limpieza, sensibilización y embellecimiento del punto crítico de residuos sólidos urbanos que son arrojados clandestinamente, la cual se efectuó en dos días. se recogieron escombros y residuos que fueron retirados por el operados de aseo, se hizo un puerta a puerta por el vecindario para sensibilizar en el buen manejo de residuos sólidos domiciliarios y separación en la fuente, también se plantaron plantas de jardín para lo cual se llevó tierra y abono orgánico. se tuvo buen apoyo de la comunidad y de la junta de acción comunal.
• El 4 de agosto, con 52 personas, se convoca a la comunidad mediante un perifoneo, cubriendo todo el barrio Armenia, donde se informó de la jornada ambiental a realizar. Ya en el día de la actividad se inicia con una reunión de presentación de los participantes tanto institucionales como de la comunidad, se planea la forma en que se realizará la labor de limpieza, embellecimiento y vacunación antirrábica de animales de compañía. Luego se procede a la ejecución de lo acordado, para ello se trabaja en grupos a manera de cuadrillas. Tanto en el parque Armenia como en el Parque Pony. Se barre y recoge los residuos de zona verde y peatonal de los parques, se limpian postes, avisos o señales y mobiliario, se pintan los postes con color gris. La vacunación antirrábica se hace en el parque Armenia, se aplica el biológico a 55 animales de compañía entre perros y gatos.
• El 15 de septiembre, con 25 personas, se realiza jornada ambiental denominada limpieza del mundo se desarrolló en los barrios quinta paredes y la luisita, se hizo reunión de los asistentes luego se dividió en dos grupos de trabajo y mediante recorrido se recogieron residuos sólidos urbanos con la ayuda de bolsas, escobas y recogedores, se recogieron 50 bolsas, las que posteriormente fueron transportadas por el operador de aseo a disposición final. la actividad se terminó con un refrigerio en un parque. por su parte en el sector de la carrilera se hizo fumigación y control de roedores.
• El 15 de septiembre, con 25 personas, se realiza jornada ambiental denominada limpieza del mundo se desarrolló en los barrios quinta paredes y la luisita, se hizo reunión de los asistentes luego se dividió en dos grupos de trabajo y mediante recorrido se recogieron residuos sólidos urbanos con la ayuda de bolsas, escobas y recogedores, se recogieron 50 bolsas, las que posteriormente fueron transportadas por el operador de aseo a disposición final. la actividad se terminó con un refrigerio en un parque. por su parte en el sector de la carrilera se hizo fumigación y control de roedores.
ANTONIO NARIÑO
• El 16 de febrero, con 35 personas, se realizó una jornada ambiental de recuperación de espacio público, siembra de arbolado, limpieza, lavado, vacunación canina y felina.
• El 2 de marzo, con 68 personas, se realizó una jornada de recolección, barrido y limpieza de residuos en toda el área del parque, pintura de muros y rejas, proceso de fortalecimiento ambiental a la comunidad y estudiantes en manejo adecuado de residuos sólidos y excretas. Adicionalmente se instaló un punto vive y sé feliz, apoyado por la subred centro oriente, para la atención de la comunidad en salud ambiental (control de tensión, peso, hábitos alimenticios etc).
• El 11 de mayo, con 20 personas, se realizó un proceso participativo de fortalecimiento ambiental. Se hizo recorrido por la ronda del canal desde la carrera catorce (14) hasta la carrera décima (10), donde se hizo sensibilización a los habitantes de calle por parte de la secretaría de integración social, desarme de cambuches apoyado por idipron y las demás entidades que participaron en la jornada, limpieza y recolección de residuos mixtos y plan desarme a los habitantes de calle apoyado por la policía.
• El 6 de junio, con 68 personas, se realizó un proceso participativo con los comerciantes y comunidad en general. Se hizo una jornada de recolección, barrido y limpieza, con apoyo de la empresa operadora de aseo (LIME) y fortalecimiento ambiental en comparendo ambiental, manejo adecuado de residuos, separación y clasificación de los mismos, como también indicándoles las frecuencias y horarios de recolección.
</t>
    </r>
  </si>
  <si>
    <r>
      <t xml:space="preserve">
Para el cumplimiento de esta actividad, la Secretaría Distrital de Ambiente a través de la gestión realizada por el equipo de participación de la OPEL, realizó durante 2018, la </t>
    </r>
    <r>
      <rPr>
        <b/>
        <sz val="9"/>
        <rFont val="Calibri Light"/>
        <family val="2"/>
      </rPr>
      <t>vinculación de una  organización</t>
    </r>
    <r>
      <rPr>
        <sz val="9"/>
        <rFont val="Calibri Light"/>
        <family val="2"/>
      </rPr>
      <t xml:space="preserve">:
• En la localidad de Chapinero , el 28 de julio, actividad fue denominada por una mejor quebrada para San Luis, Se desarrolló un recorrido en la fundación Oasis, Se dividen tres puntos de limpieza: La capilla, la entrada la esperanza parte baja y alta, Se realiza limpieza de puntos y recogida de basura en cada uno de ellos.Finaliza con una socialización en Fundación Oasis.
</t>
    </r>
  </si>
  <si>
    <r>
      <t xml:space="preserve">Para el cumplimiento de esta actividad, la Secretaría Distriral de Ambiente a través de la gestión realizada por el equipo de participación de la OPEL, realizó durante 2018, la </t>
    </r>
    <r>
      <rPr>
        <b/>
        <sz val="9"/>
        <rFont val="Calibri Light"/>
        <family val="2"/>
      </rPr>
      <t>vinculación de 6 CAL</t>
    </r>
    <r>
      <rPr>
        <sz val="9"/>
        <rFont val="Calibri Light"/>
        <family val="2"/>
      </rPr>
      <t xml:space="preserve"> en las siguientes actividades:
En la localidad de Teusaquillo:
 • El 4 de julio, con 37 personas, se realiza jornada de limpieza, sensibilización y embellecimiento del punto crítico de residuos sólidos urbanos que son arrojados clandestinamente, la cual se efectuó en dos días. se recogieron escombros y residuos que fueron retirados por el operados de aseo, se hizo un puerta a puerta por el vecindario para sensibilizar en el buen manejo de residuos sólidos domiciliarios y separación en la fuente, también se plantaron plantas de jardín para lo cual se llevó tierra y abono orgánico. se tuvo buen apoyo de la comunidad y de la junta de acción comunal.
En la localidad de Candelaria:
 • El 19 de julio, con 400 personas, se realizó jornada nacional Colombia Limpia, programada desde la CAL en articulación con el Ministerio de Ambiente y el Viceministerio de Industria y Turismo, y el apoyo de las entidades distritales, organizaciones sociales y  comunidad en general. La apertura de la jornada se realizó en la Plazoleta de los Talentos. Luego, se organizaron dos grupos para abarcar los puntos priorizados: Eje ambiental y Quebrada Padre de Jesús. Durante la jornada, se realizó limpieza y recolección de residuos sólidos que se encontraban en el recurso hídrico. La jornada terminó a la 1:30 pm, con la recolección de los residuos por parte del vehículo del operador de aseo Promoambiental.
• El 10 de julio, con 35 personas, se realizó  jornada de recuperación y limpieza en el Río San Francisco, programada desde la CAL, con los delegados de las entidades Alcaldía Local de la Candelaria, SDA, Integración Social, SUBRED CENTRO ORIENTE, Personería, SDG, Batallón Guardia Presidencial, Promoambiental y comunidad. Durante la jornada, se realizó limpieza y recolección de residuos sólidos que se encontraban en el recurso hídrico y el sendero peatonal. La jornada terminó a las 12:30 pm
En la localidad de Los Martires:
• El 19 de octubre con 19 personas, se desarrolla la de limpieza, a través, del personal de la SDA y CAL como a su vez la comunidad adulta mayor de la UPA La Fayete aperturando un procesos de gestión ambiental con el fortalecimiento de las buenas prácticas ambientales en el barrio Eduardo Santos, se  socializa el nuevo esquema de aseo, la frecuencia y los horarios de recolección. Así mismo fomentamos la dignificación del reciclador de oficio posicionando las asociaciones de recicladores como parte del esquema de aseo de la ciudad y los tip´s para la separación efectiva de residuos sólidos en la fuente.
En la localidad de Usme:
• 18 de diciembre Se realizó la sesión ordinaria de la Comisión Ambiental Local del mes de Diciembre, donde se desarrollaron los siguientes temas:
1. Bienvenida y verificación de quórum
2. Socialización acciones adelantadas en el territorio priorizado por barrio promotores - Subred Sur
3. Socialización proyecto manejo de retamo espinoso vereda Curubital
4. Resultados Limpieza de canales, quebradas y sumideros - Aguas de Bogotá
5. Actualización Diagnóstico PAL - cartografía de Situaciones ambientales conflictivas 
6. Balance Plan de acción 2018
7. Socialización Proyecto Ambiental FDLU
8. Proposiciones y Varios
En la localidad de Santafe:
• El 27 de julio, se realizó jornada de recuperación y limpieza en la quebrada San Bruno, programada desde la CAL de La Candelaria, en articulación con la localidad de Santa fe; Se contó con el apoyo de la Alcaldía Local de la Candelaria, SDA, SUBRED CENTRO ORIENTE, IDPAC, Batallón Guardia Presidencial, Policía Nacional, Ejército Nacional, Aguas de Bogotá, Promoambiental y comunidad. Durante la jornada, se despejó el cruce del agua de la quebrada, con la ayuda del personal del Batallón de la Guardia Presidencial y Aguas de Bogotá, también, se recogieron alrededor de 8 metros cúbicos de residuos sólidos; también, se realizó poda en la quebrada. La jornada terminó a las 12:00 pm.
En la localidad de Usaquen:
• El 6 septiembre Sesión extraordinaria de la CAL donde se desarrollaron los siguientes puntos: 
1) Llamado de asistencia.
2) revisión de compromisos 
3) Socialización acciones de recicladores M&amp;M para llevar oferta de servicios a viviendas del barrio Barranca y sector comercial, al mismo tiempo definir cronograma de trabajo con propiedad horizontal y colegios.
4) Socialización y acompañamiento de la jornada ambiental limpieza del punto crítico de la calle 166 con cra 15 Toberin, en el marco del plan de desarrollo de la CAL y del día de la jornada Colombia limpia, el próximo 15 de septiembre.
5) Oferta de servicio a las instituciones educativas.
 6) Proposiciones y varios.
</t>
    </r>
  </si>
  <si>
    <r>
      <t xml:space="preserve">La secretaría Distrital de Ambiente durante 2018, realizo acompañamieto a </t>
    </r>
    <r>
      <rPr>
        <b/>
        <sz val="9"/>
        <rFont val="Calibri Light"/>
        <family val="2"/>
      </rPr>
      <t>2</t>
    </r>
    <r>
      <rPr>
        <b/>
        <sz val="9"/>
        <rFont val="Calibri Light"/>
        <family val="2"/>
      </rPr>
      <t xml:space="preserve"> </t>
    </r>
    <r>
      <rPr>
        <b/>
        <sz val="9"/>
        <rFont val="Calibri Light"/>
        <family val="2"/>
      </rPr>
      <t>jornadas de desarrollo personal</t>
    </r>
    <r>
      <rPr>
        <sz val="9"/>
        <rFont val="Calibri Light"/>
        <family val="2"/>
      </rPr>
      <t xml:space="preserve"> en calle:
•  El 17 de julio, con 29 personas, se realizó la jornada de autocuidado donde los ciudadanos tuvieron la oportunidad de bañarse, lavarse los dientes, pasar por peluquería y manicure, posteriormente por parte de la SDS se realizó jornada de vacunación contra la influenza, una vez culminada esta actividad procedían a tomar desayuno donado por una congregación de religiosas y aprovechando este espacio por parte de la SDA y la UAESP se realizó un taller lúdico en donde se divulgó la forma correcta de hacer la separación en la fuente.
• El 26 de febrero, con 12 personas, se realizó jornada de Desarrollo personal en la quebrada Padre de Jesús, dirigido a los ciudadanos habitantes de calle, organizada en articulación institucional en la mesa de habitante de calle. Durante la jornada asistieron alrededor de 110 ciudadanos habitantes de calle, los cuales recibieron servicios de aseo, baño, peluquería y psicología. Además, se hizo una jornada informativa con ellos en torno al cuidado de los recursos hídricos y el manejo integral de los residuos sólidos. La jornada terminó a las 12:00 pm.
</t>
    </r>
  </si>
  <si>
    <r>
      <t xml:space="preserve">Para el cumplimiento de esta actividad, la Secretaría Distrital de Ambiente a través de la gestión realizada por el equipo de educación ambiental, realizó durante 2018, </t>
    </r>
    <r>
      <rPr>
        <b/>
        <sz val="9"/>
        <rFont val="Calibri Light"/>
        <family val="2"/>
      </rPr>
      <t xml:space="preserve">seis </t>
    </r>
    <r>
      <rPr>
        <sz val="9"/>
        <rFont val="Calibri Light"/>
        <family val="2"/>
      </rPr>
      <t xml:space="preserve"> </t>
    </r>
    <r>
      <rPr>
        <b/>
        <sz val="9"/>
        <rFont val="Calibri Light"/>
        <family val="2"/>
      </rPr>
      <t>jornadas de educación ambiental,</t>
    </r>
    <r>
      <rPr>
        <sz val="9"/>
        <rFont val="Calibri Light"/>
        <family val="2"/>
      </rPr>
      <t xml:space="preserve"> donde se involucraron personas habitantes de calle y/o personas en proceso de superación de la situación de habitabilidad en calle :</t>
    </r>
    <r>
      <rPr>
        <b/>
        <sz val="9"/>
        <rFont val="Calibri Light"/>
        <family val="2"/>
      </rPr>
      <t xml:space="preserve">
</t>
    </r>
    <r>
      <rPr>
        <u/>
        <sz val="9"/>
        <rFont val="Calibri Light"/>
        <family val="2"/>
      </rPr>
      <t xml:space="preserve">
</t>
    </r>
    <r>
      <rPr>
        <sz val="9"/>
        <rFont val="Calibri Light"/>
        <family val="2"/>
      </rPr>
      <t>USME 
• Caminata ecológica por la Reserva La Regadera con comunidad habitante de calle y en riesgo de consumo de sustancias psicoactivas. 31/03/2018</t>
    </r>
    <r>
      <rPr>
        <u/>
        <sz val="9"/>
        <rFont val="Calibri Light"/>
        <family val="2"/>
      </rPr>
      <t xml:space="preserve">
</t>
    </r>
    <r>
      <rPr>
        <sz val="9"/>
        <rFont val="Calibri Light"/>
        <family val="2"/>
      </rPr>
      <t>FONTIBON
• Proceso de formación con ciudadanos habitantes de la calle de SDIS Los Mártires en conjunto con el colegio Integrado Fontibón y se capacitaron lideres ambientales élite de la entidad a quienes se desarrolló en capacitaciones las temáticas a través del conocimiento y la importancia de la estructura ecológica principal del distrito y el cuidado de la biodiversidad. Del 8 al 15 de marzo</t>
    </r>
    <r>
      <rPr>
        <u/>
        <sz val="9"/>
        <rFont val="Calibri Light"/>
        <family val="2"/>
      </rPr>
      <t xml:space="preserve">
L</t>
    </r>
    <r>
      <rPr>
        <sz val="9"/>
        <rFont val="Calibri Light"/>
        <family val="2"/>
      </rPr>
      <t xml:space="preserve">OS MARTIRES
• Proceso de formación en el hogar de paso Bakata, Del 3 al 9 de septiembre
</t>
    </r>
    <r>
      <rPr>
        <u/>
        <sz val="9"/>
        <rFont val="Calibri Light"/>
        <family val="2"/>
      </rPr>
      <t xml:space="preserve">
AULAS AMBIENTALES:
</t>
    </r>
    <r>
      <rPr>
        <sz val="9"/>
        <rFont val="Calibri Light"/>
        <family val="2"/>
      </rPr>
      <t xml:space="preserve">
SORATAMA 
• Se realiza el recorrido interpretativo "Descubriendo la ruta del sol" con habitantes de calle de la localidad de Kennedy, durante el recorrido se explica a los participantes el uso medicinal y ancestral de diversas especies de plantas, así como los bienes y servicios ecosistemicos de los bosque de montaña, y el porqué de la importancia del desarrollo de estrategias de restauración ecológica. Esta actividad se encuentra en el marco de la política pública de habitabilidad de calle, dando cumplimiento al compromiso asumido en el plan de trabajo. 29/05/2018
PARQUE MIRADOR DE LOS NEVADOS</t>
    </r>
    <r>
      <rPr>
        <u/>
        <sz val="9"/>
        <rFont val="Calibri Light"/>
        <family val="2"/>
      </rPr>
      <t xml:space="preserve">
</t>
    </r>
    <r>
      <rPr>
        <sz val="9"/>
        <rFont val="Calibri Light"/>
        <family val="2"/>
      </rPr>
      <t>• Se llevó a cabo con servidores públicos y personas en condición de habitabilidad en calle, el recorrido interpretativo "una mirada a la Bogotá natural" mediante el cual se expuso el contexto cultural e histórico de la cultura muisca, así como también se dieron a conocer las principales características del ecosistema de Bosque Andino que se halla en el lugar, los impactos negativos generados al mismo por la actividad antrópica de minería y los diferentes procesos de restauración ecológica que se han adelantado en pro de la recuperación de su estructura y función ecosistémica. Mediante el recorrido se hizo énfasis en la temática de cambio climático, dando a conocer las causas, impactos y estrategias de mitigación y adaptación al fenómeno. La ejecución de la actividad, se realizó en el marco de la celebración del "día mundial de la Tierra". El equipo pedagógico, informó al responsable del grupo; los riesgos que se pueden presentar durante la ejecución de la actividad. 20/04/2018</t>
    </r>
    <r>
      <rPr>
        <u/>
        <sz val="9"/>
        <rFont val="Calibri Light"/>
        <family val="2"/>
      </rPr>
      <t xml:space="preserve">
PARQUE ECOLÓGICO DISTRITAL DE MONTAÑA ENTRENUBES
</t>
    </r>
    <r>
      <rPr>
        <sz val="9"/>
        <rFont val="Calibri Light"/>
        <family val="2"/>
      </rPr>
      <t xml:space="preserve">
• Se desarrolló el recorrido interpretativo zonas de vida y ecotono cuyo objetivo fue dar a conocer a los participantes los tipos de ecosistemas, fauna, flora y zonas de ecotono asociados, presentes en el parque Ecológico Distrital de Montaña Entrenubes, la actividad tuvo una duración de cuatro horas, el equipo pedagógico informó a la persona responsable del grupo, los riesgos que se pueden presentar durante la ejecución de la actividad.  La actividad se realizó en el marco de la Política Pública Distrital del fenómeno de habitabilidad en calle en el D. C. (Secretaría Distrital de Integración Social). 15/03/2018</t>
    </r>
    <r>
      <rPr>
        <u/>
        <sz val="9"/>
        <rFont val="Calibri Light"/>
        <family val="2"/>
      </rPr>
      <t xml:space="preserve">
</t>
    </r>
    <r>
      <rPr>
        <sz val="9"/>
        <rFont val="Calibri Light"/>
        <family val="2"/>
      </rPr>
      <t xml:space="preserve">
</t>
    </r>
  </si>
  <si>
    <t>(Sumatoria de población habitante de calle, transitoria o permanente, Afiliada al sistema general de seguridad social en salud / Total de población habitante de calle reportada mediante base censal por la Secretaría Distrital de Integración Social e IDIPRON) x 100</t>
  </si>
  <si>
    <t>Durante el periodo se avanza en los procesos de afiliación al régimen subsidiado en salud de los usuarios de Bogotá D.C.  que cumplen los requisitos establecidos por la normatividad vigente (Decreto 780/2016).
Para el caso de la población habitante de calle se realiza el proceso de afiliación en virtud de la información reportada a través de los listados censales  por la Secretaría Distrital de Integración Social (SDIS).
Al cierre del mes de noviembre de 2018,  la BDUA (base de datos Única de Afiliados) registra 5.985 personas en condición de Habitantes de Calle afiliados al Régimen subsidiado en Salud en Bogotá D.C.</t>
  </si>
  <si>
    <t xml:space="preserve">El recurso del item Presupuesto programado, es el asignado para la misionalidad de la entidad. 
No se tienen recursos especificos para la acción, por lo tanto el porcentaje de presupueto programado para las acciones no aplica. </t>
  </si>
  <si>
    <t xml:space="preserve">Se entregó en formato excell el documento del inventario de puentes peatonales y puentes vehiculares a la Secretaría de Planeación con copia a la Secretaria Distrital de Integración Social. </t>
  </si>
  <si>
    <t xml:space="preserve">
100%</t>
  </si>
  <si>
    <t xml:space="preserve">96%
</t>
  </si>
  <si>
    <t>Durante la vigencia se dio un avance del 100,4%</t>
  </si>
  <si>
    <t>Se dio un avance de la meta del 96% beneficiádose 864 NNA en riesgo de explotación sexual y comercial.</t>
  </si>
  <si>
    <t>Descripción de la ejecución: 
- Estímulos, $78,000,000
- Laboratorio de creación audiovisual, $11.640.000
- Intervención Teatro San Jorge, $11.640.000
- Actividades de otras unidades de enfoque poblacional, $54,396,327</t>
  </si>
  <si>
    <t>2.3%</t>
  </si>
  <si>
    <t xml:space="preserve"> Por cruce de cronogramas en Casa de Enlace Social y Seguimiento se  registra un faltante de dos (2) socializaciones  para la  meta para el año 2018, que serán ajustadas para la vigencia del año 2019</t>
  </si>
  <si>
    <t>En la actualidad la encuesta de Satisfacción a Usuarios de TRANSMILENIO S.A., que lleva a cabo la Subgerencia de Atención al Usuario y Comunicaciones, esta enfocada a medir la percepción general del Sistema sobre el servicio prestado y sus diferentes componentes, por tal motivo, el presupuesto ejecutado para la obtención de los resultados, no tiene como objetivo determinar el impacto del habitante de Calle, razón por la cual se debe recalcular el costo al que equivale la pregunta que mide el impacto de este indicador el cual corresponde a una (1)sola pregunta, que equivale a un 2,3% del presupuesto total de la encuesta, es decir 10.350.000 aproximadamente.</t>
  </si>
  <si>
    <t>92,434,500</t>
  </si>
  <si>
    <t xml:space="preserve">Se fortalecieron 5 frentes locales, que identificaron el fenómeno de habitabilidad en calle como una situación de seguridad y convivencia a ser tenida en cuenta, Se realizo el 100% de la acción,Se logro fortalecer frentes locales en los que hay presencia de ciudadanos habitante de calle.  </t>
  </si>
  <si>
    <t>Implementar  5 Acciones afirmativas  que contribuyan al reconocimiento y garantía de los derechos de las mujeres desde las diferencias y la diversidad que las constituyen</t>
  </si>
  <si>
    <t xml:space="preserve">Esta meta no es dirigida solo a mujeres habitantes de calle, si no a las mujeres en sus diferencias y diversidades , por lo cual no se puede dar cuenta del presupuesto ejecutado, Se cambio el nombre y el número del proyecto para el 2018, 7527 - Acciones con enfoque diferencial para el cierre de brechas de género.
El cambio de proyecto se debe a que en el año 2017 la entidad formula un nuevo proyecto de inversión que es presentado ante la SDP y aprobado para ser inscrito, registrado y cargado en programación en SEGPLAN. cuando esto se realiza, el proyecto recibe como identificación el Número 7527 - Acciones con Enfoque Diferencial para el cierre de brechas de género. El proyecto tiene por objeto general: "Contribuir al cierre de brechas de género de las mujeres a partir del reconocimiento de sus diferencias y diversidades, para lograr el reconocimiento, la transformación de imaginarios y la garantía del derecho a la participación y representación", con inicio de ejecución a partir de la vigencia 2018 y que recoge acciones programadas a realizar como acciones afirmativas con mujeres en sus diferencias y diversidades, entre las que se encuentran mujeres habitantes de calle. 
En este sentido, en la matriz de plan de acción se actualiza el nombre del proyecto y la meta asociada a la actividad correspondiente.  </t>
  </si>
  <si>
    <t xml:space="preserve">Esta meta no es dirigida solo a mujeres habitantes de calle, si no a las mujeres en sus diferencias y diversidades , por lo cual no se puede dar cuenta del presupuesto ejecutado, Se cambio el nombre y el número del proyecto para el 2018, 7527 - Acciones con enfoque diferencial para el cierre de brechas de género
El cambio de proyecto se debe a que en el año 2017 la entidad formula un nuevo proyecto de inversión que es presentado ante la SDP y aprobado para ser inscrito, registrado y cargado en programación en SEGPLAN. cuando esto se realiza, el proyecto recibe como identificación el Número 7527 - Acciones con Enfoque Diferencial para el cierre de brechas de género. El proyecto tiene por objeto general: "Contribuir al cierre de brechas de género de las mujeres a partir del reconocimiento de sus diferencias y diversidades, para lograr el reconocimiento, la transformación de imaginarios y la garantía del derecho a la participación y representación", con inicio de ejecución a partir de la vigencia 2018 y que recoge acciones programadas a realizar como acciones afirmativas con mujeres en sus diferencias y diversidades, entre las que se encuentran mujeres habitantes de calle. 
En este sentido, en la matriz de plan de acción se actualiza el nombre del proyecto y la meta asociada a la actividad correspondiente.  </t>
  </si>
  <si>
    <t>Se llevó a cabo la respectiva asesoría técnica en el Comité, del enfoque de Género y Diferencial,  por medio de la encuesta de percepción, Modelo de Atención , Índice de Equidad de Género, Foro Iberoamericano</t>
  </si>
  <si>
    <t xml:space="preserve">Esta meta no es dirigida solo al Comité del Fenómeno de Habitabilidad en Calle, si no también a 9 instancias de seguimiento de otras Políticas poblaciones, por lo cual no se puede definir el presupuesto, en relación a la fecha de finalización, hay un error de digitalización, realmente se finaliza hasta el 2020.  Se cambio el nombre y el número del proyecto para el 2018, 7527 - Acciones con enfoque diferencial para el cierre de brechas de género
El cambio de proyecto se debe a que en el año 2017 la entidad formula un nuevo proyecto de inversió que es presentado ante la SDP y aprobado para ser inscrito, registrado y cargado en programación en SEGPLAN. cuando esto se realiza, el proyecto recibe como identificación el Número 7527 - Acciones con Enfoque Diferencial para el cierre de brechas de género. El proyecto tiene por objeto general: "Contribuir al cierre de brechas de género de las mujeres a partir del reconocimiento de sus diferencias y diversidades, para lograr el reconocimiento, la transformación de imaginarios y la garantía del derecho a la participación y representación", con inicio de ejecución a partir de la vigencia 2018 y que recoge acciones programadas a realizar como acciones afirmativas con mujeres en sus diferencias y diversidades, entre las que se encuentran mujeres habitantes de calle. 
En este sentido, en la matriz de plan de acción se actualiza el nombre del proyecto y la meta asociada a la actividad correspondiente.  </t>
  </si>
  <si>
    <t xml:space="preserve"> El valor del prespuesto programado corresponde al total del proyecto de inversión 1014 para 2018 que incluye todas las metas de los grupos poblacionales a cargo del IDPAC en fortalecimiento a organizaciones sociales.
Vale la pena mencionar que para 2018 el presupuesto incremento en $1.143237.466 en relación con el año anterior, dado que la cuota global del IDPAC incremento.</t>
  </si>
  <si>
    <t>Se reporta el presupuesto total del proyecto. El presupuesto programado aumento teniendo en cuenta que para el año 2018 la cuota asignada desde SDH superó el valor entregado en 2017.</t>
  </si>
  <si>
    <t>Jarber Leonardo Gonzalez</t>
  </si>
  <si>
    <t>3693777 Ext 220</t>
  </si>
  <si>
    <t>jlgonzalez@desarrolloeconomico.gov.co</t>
  </si>
  <si>
    <t>Formar 26,140 personas en competencias blandas y transversales por medio de
la Agencia Pública de Gestión y Colocación del Distrito</t>
  </si>
  <si>
    <t>662,000,000</t>
  </si>
  <si>
    <t>El presupuesto no es especifico para ex habitantes de calle, sino que es transversal a todas las poblaciones.</t>
  </si>
  <si>
    <t>Vincular 5,564 personas laboralmente a través de los diferentes procesos de
intermediación</t>
  </si>
  <si>
    <t>2,728,000,000</t>
  </si>
  <si>
    <t>Se esta iniciando el proceso de diseño de la ruta de atención diferencial en empleabilidad, para la población ex habitante de calle.</t>
  </si>
  <si>
    <t xml:space="preserve">El presupuesto no es especifico para ex habitantes de calle, sino que es trasnversal a todas las poblaciones. </t>
  </si>
  <si>
    <t>Remitir 8,528 personas formadas y certificadas por la Agencia a empleadores</t>
  </si>
  <si>
    <t>1,226,000,000</t>
  </si>
  <si>
    <t>Gracias a las acciones adelantadas con los ex habitantes de calle, se ha podido incrementar la cantidad de personas formadas, en el poryecto 1023. Se atendieron a 3 personas en esta acción</t>
  </si>
  <si>
    <t>Las 6 personas fueron atendidas y formadas en competencias blandas y tranversales y competencias laborales.</t>
  </si>
  <si>
    <t>Gracias a las acciones adelantadas con los ex habitantes de calle, se ha podido incrementar la cantidad de personas remitidas, en el poryecto 1023. Las dos personas fueron atendidas, formadas y remitidas al empleador, quien es el que decide si los vincula o no.</t>
  </si>
  <si>
    <t xml:space="preserve">Brindar asesoría a la población habitante o ex habitante de calle que demande la atención al programa de Formación para el Trabajo, intermediación laboral, Certificación por Competencias Laborales, la atención al programa de Emprendimiento y Empresarismo.      </t>
  </si>
  <si>
    <t>Naidu Liney Sastoque Espitia/ Olga Consuelo Garzón Torres</t>
  </si>
  <si>
    <t>3193186000 - 5461600 extensiones 14498 - 14417 3125378295</t>
  </si>
  <si>
    <t xml:space="preserve"> nsastoque@sena.edu.co  - ogarzont@sena.edu.co </t>
  </si>
  <si>
    <r>
      <t xml:space="preserve">Realizar </t>
    </r>
    <r>
      <rPr>
        <sz val="10"/>
        <rFont val="Calibri Light"/>
        <family val="2"/>
        <scheme val="major"/>
      </rPr>
      <t xml:space="preserve">Talleres de sensibilización  y  reconocimiento de las formas de violencia y rutas de atención para mujeres habitantes de calle, dirigido al talento humano del Proyecto de los cuatro hogares de paso, el Centro de Atención Transitoria y  la Comunidad de Vida El Camino
</t>
    </r>
  </si>
  <si>
    <t xml:space="preserve">Durante el primer trimesre se realizaron seis talleres sobre prevención de violenecias y atención a mujeres habitantes d calle,, en las unidades operativas del proyecto 1108. Hogar de paso Kra 35, Bakatá. Comunidad de Vida El Camino , Centro de Atención Transitoria -CAT. Enlace Social y Seguimeinto.
Durante el el segundo trimestre se realizaron  dos acciones   de capacitaciòn sobre prevención de violencias, violencia de género y rutas de atención. El primero se desarrolló en articulación con la Secretarìa de la Mujer, la Casa de Igualdad y de Oportunidades de Mártires, para  todo el talento humano del proyecto del Hogar de Paso Bakatá, El otro taller se realizò para el talento humano del proyecto que realiza promociòn de la salud y derechos sexuales y reproductivos, del cual participaron 17 personas. Este taller se hizo en articulaciòn con la Secretarìa Distrital de Salud, en el marco de la Resolución 459 de 2012.
En el marco de la cualificación del talento humano para la atención de las mujeres habitantes de calle,  en el  CAT, (13 personas), entre profesionales y promotores, toman la capacitación sobre Feminicidio y otras formas de violencia contra la mujer,  la cual toman a través de la Asociación Colombiana de Psicología.
Así mismo, tres personas profesionales del proyecto, una del nivel central y dos de los servicios, se encuentran en la Escuela de Formación del Consejo Distrital para la Atención de Violencias, con el propósito de fortalecer el enfoque diferencial y de género en la implementación de las políticas de Mujer y Género y  Habitabilidad en Calle.
En el mes de julio se realiza un conversatorio sobre enfoque diferencial, orientaciones sexuales y mujeres diversas habitantes de calle, dirigido al grupo de líderes del Proyecto 1108 del Proyecto.
Durante el último trimestre del año se realizó capacitación en el Hogar de Paso Bakatá, sobre Género, Violencia basada en Género y  rutas de atención para las mujeres que son víctima de violencias. Esta actividad se realizó en el marco de la estrategia de articulación intersectorial con la Secretaría Distrital de la Mujer, en que participó todo el equipo del talento humano del Proyecto, que opera en el Hogar de paso Bakatá.
</t>
  </si>
  <si>
    <t>(Sumatoria de  Ciudadanas Habitantes de Calle con seguimiento  a su estado de salud /Número  de  Ciudadanas Habitantes de Calle identificadas en los centros) x 100</t>
  </si>
  <si>
    <t>Sumatoria  de auxiliares de enfermería del Proyecto 1108 capacitados(as)</t>
  </si>
  <si>
    <t xml:space="preserve">N.A </t>
  </si>
  <si>
    <t>Sumatoria de ciudadanos/as atendidos/as en los diferentes programas del SENA
o
(Sumatoria de  ciudadanos/as atendidos/as en los diferentes programas del SENA/Total de  ciudadanos/as remitidos a los diferentes programas del SENA y que cumplian con los requisitos de los programas)*100</t>
  </si>
  <si>
    <t>1052 Adolescentes y jovenes entre los 14 a 28 años, participaron en talleres de sensibilización e información en derechos sexuales y derechos reproductivos para la prevención de la maternidad y la paternidad temprana de los centros de atencíon de IDIPRON, de los cuales 353 fueron mujeres y 699 fueron hombres.</t>
  </si>
  <si>
    <t>No se realizaron acciones en esta meta.</t>
  </si>
  <si>
    <t>El presupuesto programado corresponde al  de la meta de proyecto con relación al  periodo 2017 - 2020. El mismo presentó algunas modificaciones  debido a traslados presupuestales internos del Proyecto de Inversión 1108.
No es posible determinar un presupuesto especifico para la acción de política relacionada.</t>
  </si>
  <si>
    <t>El presupuesto programado corresponde al  de la meta de proyecto con relación al  periodo 2017 - 2020. El mismo presentó algunas modificaciones  debido a traslados presupuestales internos del Proyecto de Inversión 1108.
El presupuesto ejecutado es acumulado (2017 y 2018).</t>
  </si>
  <si>
    <r>
      <rPr>
        <sz val="10"/>
        <rFont val="Calibri Light"/>
        <family val="2"/>
      </rPr>
      <t>1/03/2018</t>
    </r>
    <r>
      <rPr>
        <strike/>
        <sz val="10"/>
        <rFont val="Calibri Light"/>
        <family val="2"/>
      </rPr>
      <t xml:space="preserve">
</t>
    </r>
  </si>
  <si>
    <t xml:space="preserve">Se propone cambiar la meta del año 2020, de 3 mesas a 1 mesa, dado que la Dirección de Cultura Ciudadana solo cuenta con 1 persona de planta y no sabemos qué decisiones tome la nueva administración. </t>
  </si>
  <si>
    <t># de organizaciones de ciudadanos(as) habitantes de calle o ex habitantes de calle, con los cuales se ha socializado la Red de Cultura Ciudadana</t>
  </si>
  <si>
    <t>A corte del 31 de diciembre, se socializó la información respecto a la Red de Cultura Ciudadana y Democrática con las organizaciones que participan en la Estrategia de Cultura Ciudadana "Habitar Mis Historias", con la finalidad de promover su vinculación.
Se aclara que la vinculación a la red es de carácter voluntario, por ello, lo que se realiza con esta acción es sensibilizar y brindar información sobre su existencia y así promover la vinculación de las organizaciones. 
En el marco de las reuniones de trabajo realizadas con las organizaciones beneficiadas de las Becas "Habitar Mis Historias" e "Iniciativas culturales de mujeres diversas para la promoción de una cultura libre de sexismos", se brindó información sobre la existencia de la Red de Cultura Ciudadana y Democrática, los mecanismos de inscripción, los beneficios de pertenecer a la misma, y además se motivaron 7 organizaciones para su vinculación:
-Agrupación 3 colectivo
-Agrupación Katapulta
-Agrupación Juegos Traslúdisos
-Agrupación arte consciente
-Colectivo Yo Solo Pro
-Colectivo En Territorio
-Colectivo Bogotá a la Calle
Las primeras 4 organizaciones realizaron laboratorios de creación audiovisual con personas habitantes de calle en el CAT, Cra35 y en la Comunidad de Vida El Camino. Las últimas tres aunque fueron asignadas las becas en la vigencia 2018, lo que implicó el compromiso de recursos, las actividades se llevarán a cabo en el primer trimestre de 2019.</t>
  </si>
  <si>
    <t>No se puede desagregar presupuesto para el desarrollo de actividad, es de funcionamiento.
Se incluye la justificación de comformidad con los argumentos mencionados en en anteproyecto de presupuesto 2019.
El aumento en el presupuesto obedece al fortalecimiento de los procesos de identificación de la población objeto, en articulación con los otros proyectos de la SDIS con el  fin de brindar orientación a usuarios/as de los servicios sociales en procesos de prevención de la violencia intrafamiliar. Así mismo, se propició el fortalecimiento de los procesos de prevención a través de la realización de talleres que cuentan con la producción elaboración y entrega de una maleta   pedagógica tipo kit que se convierte en una herramienta facilitadora para comisarios móviles y referentes de familia en sus propósitos de orientar a usuarios de los servicios de la SDIS en prevención de las violencias.</t>
  </si>
  <si>
    <t>La disminución obedeció a que fue el presupuesto aprobado desde la Secretaría Distrital de Hacienda.</t>
  </si>
  <si>
    <t>Periodo: enero a diciembre de 2018</t>
  </si>
  <si>
    <t>Número de talleres  de sensibilización  y  reconocimiento de las formas de violencia y rutas de atención para mujeres habitantes de calle, dirigido al talento humano del Proyecto realizados</t>
  </si>
  <si>
    <t>Sumatoria de talleres  de sensibilización  y  reconocimiento de las formas de violencia y rutas de atención para mujeres habitantes de calle, dirigido al talento humano del Proyecto  realizados</t>
  </si>
  <si>
    <t>(Sumatoria de  mujeres diversas que han sido víctima de violencia  atendidas  / Total de  mujeres diversas que han sido víctima de violencia y cumplen los criterios para ser atendidas) x 100</t>
  </si>
  <si>
    <t>En las unidades operativas del Proyecto 1108, hasta junio de 2018, se atendió a las mujeres habitantes de calle, según el reporte del SIRBE de la siguiente forma:
Hogar de3 Paso Kra. 35  se atendieron 331 mujeres.
Hogar de paso Bakatá, se atendieron 3140 mujeres.
HP Calle 18: Se atendieron 1852 mujeres.
Hogar de paso Kra. 13: se atendieron 1129 mujeres.
Centro de Atención Transitorio: Se atendieron 754 mujeres.
Comunidad de Vida El Camino: Se atendieron  211 mujeres.
Comunidad Ricaurte:  Se atendieron 137 mujeres.
Centro de Alta Dependencia Funcional, se atendieron 105 mujeres.
Se atendieron un total de 1351 mujeres de las cuales 47 de ellas corresponden  orientación sexual de lesbiana.
Las mujeres diversas que son atendidadas en Hogar de paso Kra 35 y Bakatá que reportan haber sido víctimas de allgún tipo de violencia, 
reciben atención psicosocial por parte del equipo del servicio. En el caso de violencia sexual se remite a salud para activar protocolo de atención según circular 459 de 2012
Según el reporte del SIRBE con corte a 30 de noviembre de 2018, se atendieron en  las unidades operativas de Proyecto 1108, a las mujeres habitantes de calle,  de la siguiente forma:
Hogar de paso kra 35 de atenciòn directa, u ntotal de 437 mujeres.
En Ekl Hogar de paso Bakatà de atención directa, un total de 421 mujeres.
En el Hogar de paso Calle 18, tercerizado, un total de 332 mujeres.
En el Hogar de paso Kra 13, tercerizado, un total de 167 mujeres.
En el Centro de Atenciòn Transitoria, se atendieron un total de 274 mujeres.
En la Comunidad de vida El Camino,atenciòn directa, un total de 23 mujeres.
En la comunidad de vida Ricaurte, Tercerizado, un total de 10 mujeres.
En el Centro de Alta Dependencia Funcional, se atendieron un total de 40 mujeres.
En total, el proyecto atendiò a 1.704 mujeres a travès de los servicios y teniendo en cuenta sus necesidades y sus diversidades.</t>
  </si>
  <si>
    <t>Número de talleres desarrollados sobre los derechos sexuales reproductivos</t>
  </si>
  <si>
    <t>Sumatoria de talleres desarrollados sobre los derechos sexuales reproductivos</t>
  </si>
  <si>
    <t>Los y las auxiliares de enfermería realizaron un total de 32 talleres de  sensibilización en el marco de la prevención de enfermedades de transmisión sexual  y los derechos reproductivos. Para el segundo semestre se realizarán 74  total de los talleres planteados en la meta, a partir de los lineamientos de la Secretaría de la Mujer y la Secretaría de Salud. Esta meta es para los tres años, para un total de 106 cada año.
Durante el año se realizaron un total de 111 talleres en los servicios del Proyecto, sobre enfermedades de transmisiòn sexual, VIH/SIDA, tuberculosis, Cuidado del cuerpo y el de los otros, sexualidad responsable, derechos sexuales y reproductivos. Los talleres fueron dirigidos a ciudadanas y ciudadanos habitantes de calle, que son atendidos en los Hogares de Paso, y el Centro de Atenciòn Transitoria.</t>
  </si>
  <si>
    <t xml:space="preserve">Número de talleres realizados a mujeres habitantes de calle víctimas de violencia </t>
  </si>
  <si>
    <t xml:space="preserve">Sumatoria de talleres realizados a mujeres habitantes de calle víctimas de violencia </t>
  </si>
  <si>
    <t>Número de procesos desarrollados  sobre el sentido histórico y de lucha de las mujeres por la garantía de los derechos</t>
  </si>
  <si>
    <t>Sumatoria de procesos desarrollados  sobre el sentido histórico y de lucha de las mujeres por la garantía de los derechos</t>
  </si>
  <si>
    <t>Se  está realizando un proceso de fortalecimiento en el derecho a la participación y representación Política dirigido a mujeres habitantes de calle , en el Centro de Atención Transitorio de la SDIS, culminaron 19 mujeres habitantes de calle .</t>
  </si>
  <si>
    <t>Asistir técnicamente  10 Instancias de coordinación y seguimiento a las Políticas Públicas Poblacionales del Distrito Capital</t>
  </si>
  <si>
    <t>En el 2017 se realizó formación en escenarios informales a 9 personas y sensibilización a 37 personas mediantes talleres desarrollados durante el año en las localidades de Chapinero y üente Aranda.
Durante el año 2018 se realizó formación en escenarios informales a 27 personas y sensibilización a 67 personas mediantes 5 talleres: 1 en febrero, 3 en junio y 1 en septiembre. Aumentó el presupeusto programado en atención a que aumentó para la meta en general la magnitud física del cuatrienio que pasó de 58,500 a 67,440</t>
  </si>
  <si>
    <r>
      <t xml:space="preserve">En 2017 ingresaron a la estrategia 42 personas, luego durante el 2018 ingresaron a la Estratega de atención Víctimas de Violencia(s) en Razón a su Orientación Sexual e Identidad de Género Casa Refugio LGBTI 36 casos  (32 nuevos y 4 personas que ya habian estado en la ruta pero ingresan por nuevos hechos), los cuales recibieron medidas de atención iniciales consistentes en 1. Orientación Jurídica, 2. Acompañamiento Psicológico y/o de trabajo social. Se llevaron a cabo además, 172 atenciones de seguimiento a 36 personas y se brindaron 38 orientaciones a 29 ciudadanos que se acercaron a la Secretaría Distrital de Gobierno pero que de acuerdo con el análisis de la dupla Psicojurídica no cumplieron con los criterios para el ingreso a la Estrategia. 
</t>
    </r>
    <r>
      <rPr>
        <b/>
        <sz val="10"/>
        <rFont val="Calibri Light"/>
        <family val="2"/>
        <scheme val="major"/>
      </rPr>
      <t xml:space="preserve"> </t>
    </r>
  </si>
  <si>
    <t>Reporte de 10 socializaciones de orientación a las personas que se encuentran en proceso de superación de habitabilidad en calle.</t>
  </si>
  <si>
    <t xml:space="preserve">En la vigencia 2018 se realizó el 100% de las encuestas de percepción programadas por TRANSMILENIO S.A.,en estas se incluyó  la pregunta concerniente en el item de segurada a habitantes de calle. </t>
  </si>
  <si>
    <t xml:space="preserve">Un (1) estudio realizado por parte de la Oficina de Análisis de Información y Estudios estratégicos de la Secretaría Distrital de Seguridad, Convivencia y Justicia que contempla ocurrencia de delitos en contra de los(as) ciudadanos(as) habitantes de calle y aquellos ocurridos por ellos(ellas). Para el año 2017 se realizó el estudio cumpliendo el 100% a pesar que estaba presupuestada para el 2018. El documento permitirá tomar decisiones de política pública en materia de seguridad y  convivencia, cuando la población habitante de calle es víctima o victimaria de delitos o comportamientos contrarios a la convivencia. </t>
  </si>
  <si>
    <t xml:space="preserve">Se realizaron cuatro (4) juntas zonales de seguridad en la localidad de Los Mártires, en las UPZ”s Santa Isabel y Ricaurte en las que se reciben las denuncias de la comunidad y se exponen los resultados de las jornadas de sensibilización y los resultados operativos de la policía   </t>
  </si>
  <si>
    <t xml:space="preserve">Una Mesa Local de Ciudadano Habitante de Calle conformada en la localidad de Puente Aranda  a través de la cual se concentarn diversas acciones de la instancia de participación del barrio Veraguas
</t>
  </si>
  <si>
    <t>Participación en cinco (5) mesas para la articulación de actividades en el CanaL
Se han llevado a cabo diferentes actividades en las ciclorrutas, con el fin de acercar a los bici usuarios a la denuncia, entre ellas, seis (6) jornadas de bici denuncia, con una atención aproximada de cuatrocientos setenta (470) personas
Se han acompañado cuarenta y cuatro (44) jornadas de sensibilización lideradas por la SDIS y control interinstitucional en la localidad de Los Mártires y doscientas sesenta y ocho (268) en la localidad de Puente Aranda en horario diurno y nocturno.</t>
  </si>
  <si>
    <t>En el marco de las acciones de los equipos territoriales, la Entidad realizó acompañamiento a los Colegios Agustín Nieto Caballero y Antonia Santos durante el ingreso y salida de los estudiantes  dos veces por semana y en ejecución del calendario escolar.</t>
  </si>
  <si>
    <t>la Secretaría Distrital de Integración Social – SDIS – en acompañamiento de esta Secretaría, han realizado cuarenta y seis (46) jornadas de sensibilización en las que se socializa la oferta institucional para el traslado voluntario a los hogares de paso puestos a dispuestos por el Distrito para la atención de esta población. Cabe aclarar, que estas acciones están orientadas a fortalecer los procesos de inclusión social y no como una medida que asocie la presencia de –CHC- con la comisión de delitos.</t>
  </si>
  <si>
    <t xml:space="preserve">En la vigencia del 2018 en las localidades de Los Mártires y Santa Fe, se desarrollaron actividades por parte de los entes de investigación y control a través de las cuales se logró la desarticulación de cinco (5) grupos de delincuencia común organizada dedicadas presuntamente al tráfico local de estupefacientes, en territorios en los que existe una alta concentración de ciudadanos(as) habitantes de calle. </t>
  </si>
  <si>
    <t>María Mercedes Córdoba Barbosa
Luis Guillermo Oyuela</t>
  </si>
  <si>
    <t xml:space="preserve">
3779595
1131</t>
  </si>
  <si>
    <t xml:space="preserve">mmcordoba@scj.gov.co
luis.oyuela@scj.gov.co
  </t>
  </si>
  <si>
    <t>Clara Tatiana Zapata Carrillo
Alberto Sánchez
Andrea Ardila
Nathalie Pabón</t>
  </si>
  <si>
    <t>3214765915
3779595</t>
  </si>
  <si>
    <t xml:space="preserve">clara.zapata@scj.gov.co
alberto.sanchez@scj.gov.co
andrea.ardila@scj.gov.co
  </t>
  </si>
  <si>
    <t>Alexandra Cortés</t>
  </si>
  <si>
    <t>3813000 ext2620</t>
  </si>
  <si>
    <t xml:space="preserve">
acortesi@alcaldiabogota.gov.co</t>
  </si>
  <si>
    <t xml:space="preserve">03 Pilar Construcción de comunidad y cultura ciudadana </t>
  </si>
  <si>
    <t>23 Bogotá mejor para las víctimas, la paz y la reconciliación</t>
  </si>
  <si>
    <t>Bogotá Mejor para las víctimas, la paz y la reconciliación</t>
  </si>
  <si>
    <t>Aplicar a 80000 personas planes integrales de atención (PIA) con seguimiento (PAS) en el D.C.</t>
  </si>
  <si>
    <t xml:space="preserve">
S7,035,670,966</t>
  </si>
  <si>
    <t xml:space="preserve">El presupuesto programado es de tipo general con relación a la meta del Proyecto de Inversión relacionada. No es posible determinar un presupuesto especifico para la acción de política relacionada por eso se diligencia las celdas correspondientes a "Porcentaje del presupuesto programado para las acciones (0 a 100)" y "Presupuesto ejecutado" con " No aplica".
</t>
  </si>
  <si>
    <t xml:space="preserve">
Al finalizar el año 2018 se logró consolidar un documento borrador sobre la ruta de atención a personas víctimas en riesgo o habitantes de calle en el Distrito, producto de la articulación entre la Secretaría Distrital de Integración Social -SDIS y la Alta Consejería para los Derechos de las Víctimas, la Paz y la Reconciliación -ACDV. En dicho documento se realizó por una parte  una caracterización de las personas víctimas habitantes de calle atendidas por la SDIS durante el periodo 2015 - 2017. De igual forma se incluyó la oferta de servicios existente para estas personas por parte de SDIS y de ACDV.
</t>
  </si>
  <si>
    <t># de documentos de diseño de la estrategia</t>
  </si>
  <si>
    <t># de mesas de articulación institucional</t>
  </si>
  <si>
    <r>
      <t xml:space="preserve">A corte de 31 de Diciembre del año 2018, se desarrolló el acompañamiento a la implementación y seguimiento a la Estrategia de Cultura Ciudadana "Habitar Mis Historias" a través de la realización de </t>
    </r>
    <r>
      <rPr>
        <b/>
        <sz val="10"/>
        <rFont val="Calibri Light"/>
        <family val="2"/>
      </rPr>
      <t>6</t>
    </r>
    <r>
      <rPr>
        <sz val="10"/>
        <rFont val="Calibri Light"/>
        <family val="2"/>
      </rPr>
      <t xml:space="preserve"> mesas de trabajo y de articulación institucional:
1. 16.02-18. Taller de planeación y diseño del plan operativo de la estrategia con entidades adscritas al sector cultura, tales como Idartes, Canal Capital y la Orquesta Filarmónica de Bogotá. En el cual se identifican los proyectos de las entidades adscritas al sector, en clave de habitar mis historias y que vinculan a personas habitantes de calle. El principal compromiso fue adelantar las gestiones administrativas necearias para el inicio de los proyectos identificados. 
2. 28-03-18. Reunión de trabajo con la Subdirección de Adultez de SDIS para coordinar la intervención del sector cultura en los hogares de paso y centros de atención de personas habitantes de calle, en la cual se acuerda que el sector cultura realizará 6 laboratorios de creación en artes plásticas, electrónicas y visuales. Además de los procesos de escritura creativa y promoción a la lectura.
3. 08-03-18. Taller de ideación con la Mesa de Habitar Mis Historias, en la cual se construyeron los lineamientos metodológicos para el desarrollo de los proyectos de tal manera que todos incorporen el sentido y horizonte de la estrategia. 
4. 10-04-19. Primera comisión pedagógica. En la cual se socializa la estrategia con Sdis y se realiza un primer diálogo de saberes pedagógicos con el equipo de artistas formadores de las áreas de artes plásticas, visuales y electrónicas, danza, circo, literatura y música.   
5. 17-04-18. Segunda comisión pedagógica. En la cual se continúa con el diálogo de saberes pedagógicos con la exposición de la experiencia de la Dirección de Lectura y Bibliotecas de la SCRD. 
6. 17-05-18. Reunión de trabajo con la SDIS, Sdmujer, Idartes, Canal Capital en la cual se presentan los avances en la planeación e implementación de la estrategia Habitar mis historias. Se generan compromisos frente a los esfuerzos administrativos para el inicio de los proyectos. 
Además de las reuniones relacionadas, la Dirección de Cultura Ciudadana consolidó la información cualitativa correspondiente a la implementación de la estrategia, desarrollando para ello el informe de balance acorde al procedimiento establecido por la SCRD en el MIPG. </t>
    </r>
  </si>
  <si>
    <t>Sumatoria de organizaciones de ciudadanos(as) habitantes de calle o ex habitantes de calle, con los cuales se ha socializado la Red de Cultura Ciudadana</t>
  </si>
  <si>
    <t xml:space="preserve">Socializar la Red de Cultura Ciudadana y Democrática con personas habitantes de calle o exhabitantes de calle y/o con organizaciones culturales que trabajen el tema de la habitancia en calle, para la promoción de su vinculación. </t>
  </si>
  <si>
    <t>En la columna AI la Secretaria de Salud  aclara que la cifra ajustada (866.644.040) que se está reportando en  este alcance corresponde al presupuesto acumulado programado para las vigencias 2017 y 2018 para esta acción especifíca. En la columna AK la Secretaria de Salud aclara que la cifra ajustada (866.644.040) que se está reportando en  este alcance corresponde al presupuesto acumulado ejecutado  para las vigencias 2017 y 2018 para esta acción especifíca.</t>
  </si>
  <si>
    <t>En la columna AI la Secretaria de Salud aclara que la cifra ajustada (428.591.390) que se está reportando en  este alcance corresponde al presupuesto acumulado programado para las vigencias 2017 y 2018 para esta acción especifíca. En la columna AK la Secretaria de Salud aclara que la cifra ajustada (428.591.390) que se está reportando en  este alcance corresponde al presupuesto acumulado ejecutado  para las vigencias 2017 y 2018 para esta acción especifíca.</t>
  </si>
  <si>
    <t>En la columna AI, la Secretaria de Salud  aclara que la cifra ajustada (306.907.697) que se está reportando en  este alcance corresponde al presupuesto acumulado programado para las vigencias 2017 y 2018 para esta acción especifíca. En la columna AK la Secretaría de Salud aclara que la cifra ajustada (306.907.697) que se está reportando en  este alcance corresponde al presupuesto acumulado ejecutado  para las vigencias 2017 y 2018 para esta acción especifíca.</t>
  </si>
  <si>
    <r>
      <rPr>
        <sz val="10"/>
        <rFont val="Calibri Light"/>
        <family val="2"/>
      </rPr>
      <t xml:space="preserve">
Respecto al presupuesto programado y ejecutado para esta acción, se precisa, que el proyecto de inversión 1187 no contempla acciones especifícas para esta población, no obstante se realiza las atenciones a demanda segun lo establecido en plan de beneficios vigente para el país, razón por la cual no reporta presupuesto. </t>
    </r>
    <r>
      <rPr>
        <b/>
        <sz val="10"/>
        <rFont val="Calibri Light"/>
        <family val="2"/>
      </rPr>
      <t xml:space="preserve">
</t>
    </r>
  </si>
  <si>
    <r>
      <t xml:space="preserve">El presupuesto programado corresponde al del Programa Ampliado de Inmunizaciones - PAI-  que está dirigido a toda la población de acuerdo al esquema de vacunación establecido; </t>
    </r>
    <r>
      <rPr>
        <u/>
        <sz val="10"/>
        <rFont val="Calibri Light"/>
        <family val="2"/>
      </rPr>
      <t xml:space="preserve">para el presupuesto ejecutado se está reportando lo que corresponde a la gestión realizada desde el PAI  para la búsqueda de poblacion </t>
    </r>
    <r>
      <rPr>
        <sz val="10"/>
        <rFont val="Calibri Light"/>
        <family val="2"/>
      </rPr>
      <t xml:space="preserve">vulnerable para ser inmunizado frente a los biológicos de acuerdo a su edad. En la columna AI la Secretaría de Salud aclara que la cifra ajustada (370.306.741) que se está reportando en  este alcance corresponde al presupuesto acumulado programado para las vigencias 2017 y 2018 para esta acción especifíca. En la columna AK la Secretaría de Salud aclara que la cifra ajustada (370.306.741) que se está reportando en  este alcance corresponde al presupuesto acumulado ejecutado  para las vigencias 2017 y 2018 para esta acción especifíca.
</t>
    </r>
  </si>
  <si>
    <t>(Sumatoria de acciones ejecutadas para la población/ Total de acciones programadas para la población)*100</t>
  </si>
  <si>
    <t>Ya se cuenta con la plataforma virtual del banco e talentos www.distritojoven.gov.co (La Ruta de Oportunidades Juveniles, con la intención de garantizar los derechos de los y las jóvenes del Distrito ha realizado una caracterización de los servicios que se han generado desde el Distrito para jóvenes de 14 a 28 años de edad en clave a las 12 atenciones integrales generadas. En este sentido caracterizamos e identificamos 94 servicios, como insumo para identificar las oportunidades juveniles que se ofertarán en el Banco de Talentos ya que establecimos la oferta que cada servicio ofrece y la modalidad en que lo hace. Se suscribieron alianzas con los alcaldes locales para la implementación de la ruta de las localidades de Kennedy, Bosa, Usaquén, Ciudad Bolívar y Rafael Uribe Uribe. En este proceso se ha realizado el  alistamniento con los equipos territoriales los cuales serán los encargados de dicha tarea.</t>
  </si>
  <si>
    <t xml:space="preserve">El presupuesto programado corresponde al periodo 2017-2020 para la meta del proyecto  relacionada.
No es posible determinar un presupuesto específico para la acción de política relacionada.
Con respecto al indicador, la fuente y el sistema de reporte corresponde al IDIPRON.
</t>
  </si>
  <si>
    <t xml:space="preserve">237 niños, niñas y adolescentes en situacion de vida en calle y alta permanencia en calle vinculados a Proceso Administrativo de Restablecimiento de Derechos PARD. </t>
  </si>
  <si>
    <t>Se ejecuto el 90% del presupuesto.</t>
  </si>
  <si>
    <t>Durante el año 2018 no se avanzó en el desarrollo de esta actividad, teniendo presente que es necesario articular con el servicio social Centro Noche, y durante el año 2018 no se generaron estos procesos de articulación.</t>
  </si>
  <si>
    <t xml:space="preserve">Porcentaje de personas mayores  habitantes de calle beneficiadas con apoyos económicos.
</t>
  </si>
  <si>
    <t xml:space="preserve"> jazmin.florez@uaesp.gov.co
nubia.fonseca@uaesp.gov.co
camilo.avila@uaesp.gov.co
juan.morales@uaesp.gov.co
</t>
  </si>
  <si>
    <t xml:space="preserve">Jazmin Karime Florez Vergel
Viviana Fonseca
</t>
  </si>
  <si>
    <r>
      <t>A nivel de atención desde reporte SIRBE durante la vigencia 2018 se atendieron</t>
    </r>
    <r>
      <rPr>
        <sz val="10"/>
        <color rgb="FFFF0000"/>
        <rFont val="Calibri Light"/>
        <family val="2"/>
        <scheme val="major"/>
      </rPr>
      <t xml:space="preserve"> </t>
    </r>
    <r>
      <rPr>
        <sz val="10"/>
        <rFont val="Calibri Light"/>
        <family val="2"/>
        <scheme val="major"/>
      </rPr>
      <t xml:space="preserve">personas de los sectores sociales LGBTI en situación de habitabilidad en calle, a quien se le socializó la oferta de servicios del proyecto 1101 Distrito Diverso.
</t>
    </r>
  </si>
  <si>
    <t xml:space="preserve">Subdirección para la Adultez </t>
  </si>
  <si>
    <t>No.</t>
  </si>
  <si>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</si>
  <si>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</si>
  <si>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</si>
  <si>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</si>
  <si>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</si>
  <si>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</si>
  <si>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</si>
  <si>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</si>
  <si>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</si>
  <si>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</si>
  <si>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</si>
  <si>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</si>
  <si>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</si>
  <si>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</si>
  <si>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</si>
  <si>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</si>
  <si>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</si>
  <si>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</si>
  <si>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</si>
  <si>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</si>
  <si>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</si>
  <si>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</si>
  <si>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</si>
  <si>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</si>
  <si>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</si>
  <si>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</si>
  <si>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</si>
  <si>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</si>
  <si>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1.31</t>
  </si>
  <si>
    <t>1.32</t>
  </si>
  <si>
    <t>1.33</t>
  </si>
  <si>
    <t>1.36</t>
  </si>
  <si>
    <t>1.37</t>
  </si>
  <si>
    <t>1.38</t>
  </si>
  <si>
    <t>1.39</t>
  </si>
  <si>
    <t>1.40</t>
  </si>
  <si>
    <t>1.42</t>
  </si>
  <si>
    <t>1.43</t>
  </si>
  <si>
    <t>1.46</t>
  </si>
  <si>
    <t>1.47</t>
  </si>
  <si>
    <t>1.48</t>
  </si>
  <si>
    <t>1.49</t>
  </si>
  <si>
    <t>1.51</t>
  </si>
  <si>
    <t>1.52</t>
  </si>
  <si>
    <t>1.53</t>
  </si>
  <si>
    <t>1.54</t>
  </si>
  <si>
    <t>1.55</t>
  </si>
  <si>
    <t>1.56</t>
  </si>
  <si>
    <t>1.57</t>
  </si>
  <si>
    <t>1.58</t>
  </si>
  <si>
    <t>1.59</t>
  </si>
  <si>
    <t>1.60</t>
  </si>
  <si>
    <t>1.61</t>
  </si>
  <si>
    <t>1.62</t>
  </si>
  <si>
    <t>1.63</t>
  </si>
  <si>
    <t>1.64</t>
  </si>
  <si>
    <t>1.65</t>
  </si>
  <si>
    <t>1.66</t>
  </si>
  <si>
    <t>1.67</t>
  </si>
  <si>
    <t>1.68</t>
  </si>
  <si>
    <t>2.1</t>
  </si>
  <si>
    <t>2.5</t>
  </si>
  <si>
    <t>2.6</t>
  </si>
  <si>
    <t>2.7</t>
  </si>
  <si>
    <t>2.8</t>
  </si>
  <si>
    <t>2.9</t>
  </si>
  <si>
    <t>2.10</t>
  </si>
  <si>
    <t>2.11</t>
  </si>
  <si>
    <t>2.12</t>
  </si>
  <si>
    <t>3.1</t>
  </si>
  <si>
    <t>3.2</t>
  </si>
  <si>
    <t>3.4</t>
  </si>
  <si>
    <t>3.5</t>
  </si>
  <si>
    <t>3.6</t>
  </si>
  <si>
    <t>3.7</t>
  </si>
  <si>
    <t>3.8</t>
  </si>
  <si>
    <t>3.9</t>
  </si>
  <si>
    <t>3.11</t>
  </si>
  <si>
    <t>3.12</t>
  </si>
  <si>
    <t>3.13</t>
  </si>
  <si>
    <t>3.14</t>
  </si>
  <si>
    <t>4.7</t>
  </si>
  <si>
    <t>4.1</t>
  </si>
  <si>
    <t>4.2</t>
  </si>
  <si>
    <t>4.3</t>
  </si>
  <si>
    <t>4.9</t>
  </si>
  <si>
    <t>4.10</t>
  </si>
  <si>
    <t>5.2</t>
  </si>
  <si>
    <t>5.3</t>
  </si>
  <si>
    <t>5.4</t>
  </si>
  <si>
    <t>5.5</t>
  </si>
  <si>
    <t>5.6</t>
  </si>
  <si>
    <t>5.7</t>
  </si>
  <si>
    <t>5.8</t>
  </si>
  <si>
    <t>5.9</t>
  </si>
  <si>
    <t>5.10</t>
  </si>
  <si>
    <t>5.13</t>
  </si>
  <si>
    <t>5.14</t>
  </si>
  <si>
    <t>6.1</t>
  </si>
  <si>
    <t>6.2</t>
  </si>
  <si>
    <t>6.3</t>
  </si>
  <si>
    <t>6.4</t>
  </si>
  <si>
    <t>6.5</t>
  </si>
  <si>
    <t>6.6</t>
  </si>
  <si>
    <t>6.7</t>
  </si>
  <si>
    <t>6.10</t>
  </si>
  <si>
    <t>6.11</t>
  </si>
  <si>
    <t>6.12</t>
  </si>
  <si>
    <t>6.13</t>
  </si>
  <si>
    <t>6.14</t>
  </si>
  <si>
    <t>6.15</t>
  </si>
  <si>
    <t>6.16</t>
  </si>
  <si>
    <t>6.17</t>
  </si>
  <si>
    <r>
      <t xml:space="preserve">El Departamento Administrativo de la Defensoria del Espacio Pùblico -DADEP, en el mes de septiembre de 2017 suscribió con el Instituto Distrtital para la Protección de la Niñez y la Juventud - IDIPRON, el convenio No. 110-00129-303-0-2017 cuyo objeto consiste en: "Aunar esfuerzos entre el DADEP y el IDIPRON para apoyar políticas de formación y promoción de la población juvenil vulnerable mediante la instrucción y conformación de grupos que apoyen las estrategias de recuperación del espacio público", .ontrato que a Junio de 2018 se encuentra vigente, teniendo una adición en el I semestre de 2018.
Con corte a Junio de 2018 se realizaron las siguientes actividades relacionadas con la participación directa de la poblaciòn juvenil vulnerable:
</t>
    </r>
    <r>
      <rPr>
        <b/>
        <sz val="10"/>
        <rFont val="Calibri Light"/>
        <family val="2"/>
      </rPr>
      <t>1.</t>
    </r>
    <r>
      <rPr>
        <sz val="10"/>
        <rFont val="Calibri Light"/>
        <family val="2"/>
      </rPr>
      <t xml:space="preserve"> Con el fin de conservar las zonas debidamente recuperadas en el tiempo y evitar que las mismas sean nuevamente ocupadas, se hizo necesario realizar constante sostenibilidad a los puntos intervenidos, a través de sensibilizaciones que realizó el personal logístico del IDIPRON, mediante acciones consistentes en persuadir a la ciudadanía para que se abstengan de ocupar el espacio público de manera indebida.
</t>
    </r>
    <r>
      <rPr>
        <b/>
        <sz val="10"/>
        <rFont val="Calibri Light"/>
        <family val="2"/>
      </rPr>
      <t>2.</t>
    </r>
    <r>
      <rPr>
        <sz val="10"/>
        <rFont val="Calibri Light"/>
        <family val="2"/>
      </rPr>
      <t xml:space="preserve"> En el tema de intervención en las estaciones de transmilenio, se realizarón mas de 300 sensibilizaciones a traves de actividades lúdicas de cultura ciudadana. 
</t>
    </r>
    <r>
      <rPr>
        <b/>
        <sz val="10"/>
        <rFont val="Calibri Light"/>
        <family val="2"/>
      </rPr>
      <t>3.</t>
    </r>
    <r>
      <rPr>
        <sz val="10"/>
        <rFont val="Calibri Light"/>
        <family val="2"/>
      </rPr>
      <t xml:space="preserve"> En el I semestre de 2018 en campo se inició con 271 jóvenes, (23 apoyos de campo y 22 educadores y 8 de apoyo que pueden realizar labores de educadores.)
En el convenio Dadep 303 del 2017 se trabaja con resocialización de jóvenes que estuvieron en habitabilidad de calle provenientes de la unidad La Rioja (un total de 33, algunos cuantos de la unidad de Oasis), quienes han venido desarrollando un proceso que, además de generar habilidades sociales, incluye, para quienes lo requieran, la validación del bachillerato, mientras los demás reciben formación técnica a través de módulos sobre mecánica automotriz, mantenimiento de motos, ebanistería, screen, belleza, coctelería y bar, gestión de negocios, panadería y gastronomía.
También dentro del convenio Dadep se refuerzan habilidades de trabajo en equipo, por medio de talleres de autoestima, liderazgo, sana convivencia, comunicación asertiva y recuperación de la confiaza, servicio al cliente y comportamiento personal, aprendiendo a interiorizar normas y valores y formas de percibir la realidad. A la par de esta formación, son concienciados en materia de recuperación del espacio público y sus decretos reglamentarios.
</t>
    </r>
  </si>
  <si>
    <t>El convenio No. 110-00129-303-0-2017 suscrito con IDIPRON a 31 de diciembre de 2017  tenia asignado recursos para los jóvenes  por un valor de $1.620.000.000.  Durante el I semestre de 2018, el Convenio tuvo una adición presupuestal por valor de $305.958.365.  Este es el motivo de cambio de cifras con respecto a la matriz anterior con fecha de corte 31/12/2018.</t>
  </si>
  <si>
    <t>A través del Centro de Manufactura Cuero y Textil se brindó atención a la población objeto en los siguientes programas:  Manejo de máquina plana y fileteadora ficha 1778501, 1778502; Manejo básico de máquina plana y fileteadora fichas 1602353, 1602370, 1622691, 1622699; Básico de confecciones fichas 1785894, 1785889. Se atendieron 94 personas.</t>
  </si>
  <si>
    <t>Como tal, la población habitante de calle no se encuentra caracterizada institucionalmente en el SENA como un grupo poblacional vulnerable, sin embargo dada la misionalidad (El Servicio Nacional de Aprendizaje, SENA, está encargado de cumplir la función que corresponde al Estado de invertir en el desarrollo social y técnico de los trabajadores colombianos; ofreciendo y ejecutando la formación profesional integral, para la incorporación y el desarrollo de las personas en actividades productivas que contribuyan al desarrollo social, económico y tecnológico del país.) de la organización, es dable la atención a la población objetivo de atención partiendo de los servicios institucionales que se ofertan a la Entidad, esto al margen de un convenio interadministrativo ya que a la fecha no existe el mismo.
El Servicio Nacional de Aprendizaje SENA, es un establecimiento público de orden nacional, con personería jurídica, patrimonio propio e independiente y autonomía administrativa; adscrito al Ministerio de Trabajo de Colombia, por lo cual no es sujeto de destinación específica de recursos para la población Habitante de Calle, ni tampoco comprende dentro de sus programas, proyectos y/o políticas la atención diferencial de la población objeto de atención.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</si>
</sst>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43" formatCode="_-* #,##0.00\ _€_-;\-* #,##0.00\ _€_-;_-* &quot;-&quot;??\ _€_-;_-@_-"/>
    <numFmt numFmtId="164" formatCode="&quot;$&quot;\ #,##0_);[Red]\(&quot;$&quot;\ #,##0\)"/>
    <numFmt numFmtId="165" formatCode="_(&quot;$&quot;\ * #,##0_);_(&quot;$&quot;\ * \(#,##0\);_(&quot;$&quot;\ * &quot;-&quot;_);_(@_)"/>
    <numFmt numFmtId="166" formatCode="_(* #,##0_);_(* \(#,##0\);_(* &quot;-&quot;_);_(@_)"/>
    <numFmt numFmtId="167" formatCode="_(&quot;$&quot;\ * #,##0.00_);_(&quot;$&quot;\ * \(#,##0.00\);_(&quot;$&quot;\ * &quot;-&quot;??_);_(@_)"/>
    <numFmt numFmtId="168" formatCode="_(* #,##0.00_);_(* \(#,##0.00\);_(* &quot;-&quot;??_);_(@_)"/>
    <numFmt numFmtId="169" formatCode="_-* #,##0_-;\-* #,##0_-;_-* &quot;-&quot;_-;_-@_-"/>
    <numFmt numFmtId="170" formatCode="_-* #,##0.00_-;\-* #,##0.00_-;_-* &quot;-&quot;??_-;_-@_-"/>
    <numFmt numFmtId="171" formatCode="&quot;$&quot;#,##0;\-&quot;$&quot;#,##0"/>
    <numFmt numFmtId="172" formatCode="_-&quot;$&quot;* #,##0.00_-;\-&quot;$&quot;* #,##0.00_-;_-&quot;$&quot;* &quot;-&quot;??_-;_-@_-"/>
    <numFmt numFmtId="173" formatCode="[$-240A]General"/>
    <numFmt numFmtId="174" formatCode="_(* #,##0_);_(* \(#,##0\);_(* &quot;-&quot;??_);_(@_)"/>
    <numFmt numFmtId="175" formatCode="&quot;$&quot;\ #,##0"/>
    <numFmt numFmtId="176" formatCode="_-* #,##0\ _€_-;\-* #,##0\ _€_-;_-* &quot;-&quot;??\ _€_-;_-@_-"/>
    <numFmt numFmtId="177" formatCode="&quot;$&quot;#,##0"/>
    <numFmt numFmtId="178" formatCode="_-* #,##0_-;\-* #,##0_-;_-* &quot;-&quot;??_-;_-@_-"/>
    <numFmt numFmtId="179" formatCode="&quot;$ &quot;#,##0;[Red]&quot;-$ &quot;#,##0"/>
    <numFmt numFmtId="180" formatCode="_-&quot;$&quot;* #,##0_-;\-&quot;$&quot;* #,##0_-;_-&quot;$&quot;* &quot;-&quot;??_-;_-@_-"/>
    <numFmt numFmtId="181" formatCode="0.00000%"/>
    <numFmt numFmtId="182" formatCode="d/mm/yyyy;@"/>
    <numFmt numFmtId="183" formatCode="_(&quot;$ &quot;* #,##0_);_(&quot;$ &quot;* \(#,##0\);_(&quot;$ &quot;* \-??_);_(@_)"/>
    <numFmt numFmtId="184" formatCode="[$$-240A]#,##0;[Red]\([$$-240A]#,##0\)"/>
    <numFmt numFmtId="185" formatCode="#,##0;[Red]#,##0"/>
    <numFmt numFmtId="186" formatCode="_-[$$-240A]* #,##0_-;\-[$$-240A]* #,##0_-;_-[$$-240A]* &quot;-&quot;??_-;_-@_-"/>
    <numFmt numFmtId="187" formatCode="_(&quot;$&quot;\ * #,##0_);_(&quot;$&quot;\ * \(#,##0\);_(&quot;$&quot;\ * &quot;-&quot;??_);_(@_)"/>
    <numFmt numFmtId="188" formatCode="0.0%"/>
    <numFmt numFmtId="189" formatCode="&quot; $ &quot;#,##0&quot; &quot;;&quot; $ (&quot;#,##0&quot;)&quot;;&quot; $ -&quot;00&quot; &quot;;&quot; &quot;@&quot; &quot;"/>
    <numFmt numFmtId="190" formatCode="&quot;$&quot;\ #,##0;[Red]&quot;$&quot;\ #,##0"/>
  </numFmts>
  <fonts count="55" x14ac:knownFonts="1">
    <font>
      <sz val="11"/>
      <color theme="1"/>
      <name val="Calibri"/>
      <family val="2"/>
      <scheme val="minor"/>
    </font>
    <font>
      <sz val="11"/>
      <color indexed="8"/>
      <name val="Calibri"/>
      <family val="2"/>
    </font>
    <font>
      <b/>
      <sz val="10"/>
      <name val="Calibri"/>
      <family val="2"/>
    </font>
    <font>
      <sz val="10"/>
      <name val="Calibri"/>
      <family val="2"/>
    </font>
    <font>
      <sz val="10"/>
      <name val="Arial"/>
      <family val="2"/>
    </font>
    <font>
      <sz val="9"/>
      <name val="Calibri"/>
      <family val="2"/>
    </font>
    <font>
      <b/>
      <sz val="9"/>
      <name val="Calibri"/>
      <family val="2"/>
    </font>
    <font>
      <b/>
      <sz val="9"/>
      <color indexed="62"/>
      <name val="Calibri Light"/>
      <family val="2"/>
    </font>
    <font>
      <sz val="9"/>
      <name val="Calibri Light"/>
      <family val="2"/>
    </font>
    <font>
      <b/>
      <sz val="9"/>
      <color indexed="62"/>
      <name val="Calibri Light"/>
      <family val="2"/>
    </font>
    <font>
      <b/>
      <sz val="9"/>
      <color indexed="62"/>
      <name val="Calibri Light"/>
      <family val="2"/>
    </font>
    <font>
      <sz val="9"/>
      <name val="Calibri Light"/>
      <family val="2"/>
    </font>
    <font>
      <b/>
      <sz val="10"/>
      <name val="Calibri Light"/>
      <family val="2"/>
    </font>
    <font>
      <sz val="10"/>
      <name val="Calibri Light"/>
      <family val="2"/>
    </font>
    <font>
      <b/>
      <sz val="12"/>
      <name val="Calibri Light"/>
      <family val="2"/>
    </font>
    <font>
      <b/>
      <sz val="36"/>
      <name val="Calibri"/>
      <family val="2"/>
    </font>
    <font>
      <b/>
      <sz val="9"/>
      <color indexed="30"/>
      <name val="Calibri Light"/>
      <family val="2"/>
    </font>
    <font>
      <sz val="9"/>
      <color indexed="8"/>
      <name val="Calibri Light"/>
      <family val="2"/>
    </font>
    <font>
      <sz val="10"/>
      <color indexed="8"/>
      <name val="Calibri Light"/>
      <family val="2"/>
    </font>
    <font>
      <b/>
      <sz val="9"/>
      <name val="Calibri Light"/>
      <family val="2"/>
    </font>
    <font>
      <sz val="9"/>
      <color indexed="36"/>
      <name val="Calibri Light"/>
      <family val="2"/>
    </font>
    <font>
      <u/>
      <sz val="9"/>
      <name val="Calibri Light"/>
      <family val="2"/>
    </font>
    <font>
      <b/>
      <sz val="11"/>
      <name val="Calibri Light"/>
      <family val="2"/>
    </font>
    <font>
      <sz val="8"/>
      <name val="Calibri"/>
      <family val="2"/>
    </font>
    <font>
      <strike/>
      <sz val="10"/>
      <name val="Calibri Light"/>
      <family val="2"/>
    </font>
    <font>
      <sz val="11"/>
      <name val="Arial"/>
      <family val="2"/>
    </font>
    <font>
      <b/>
      <sz val="11"/>
      <name val="Arial"/>
      <family val="2"/>
    </font>
    <font>
      <sz val="11"/>
      <name val="Calibri"/>
      <family val="2"/>
    </font>
    <font>
      <i/>
      <sz val="10"/>
      <name val="Calibri Light"/>
      <family val="2"/>
    </font>
    <font>
      <sz val="11"/>
      <color theme="1"/>
      <name val="Calibri"/>
      <family val="2"/>
      <scheme val="minor"/>
    </font>
    <font>
      <sz val="11"/>
      <color rgb="FF000000"/>
      <name val="Calibri"/>
      <family val="2"/>
    </font>
    <font>
      <u/>
      <sz val="11"/>
      <color theme="10"/>
      <name val="Calibri"/>
      <family val="2"/>
    </font>
    <font>
      <sz val="10"/>
      <name val="Calibri Light"/>
      <family val="2"/>
      <scheme val="major"/>
    </font>
    <font>
      <strike/>
      <sz val="10"/>
      <name val="Calibri Light"/>
      <family val="2"/>
      <scheme val="major"/>
    </font>
    <font>
      <sz val="10"/>
      <name val="Calibri"/>
      <family val="2"/>
      <scheme val="minor"/>
    </font>
    <font>
      <sz val="11"/>
      <name val="Calibri"/>
      <family val="2"/>
      <scheme val="minor"/>
    </font>
    <font>
      <sz val="9"/>
      <name val="Calibri Light"/>
      <family val="2"/>
      <scheme val="major"/>
    </font>
    <font>
      <b/>
      <sz val="11"/>
      <color theme="1"/>
      <name val="Calibri"/>
      <family val="2"/>
      <scheme val="minor"/>
    </font>
    <font>
      <u/>
      <sz val="11"/>
      <color rgb="FF0563C1"/>
      <name val="Calibri"/>
      <family val="2"/>
    </font>
    <font>
      <sz val="11"/>
      <color rgb="FF3F3F76"/>
      <name val="Calibri"/>
      <family val="2"/>
    </font>
    <font>
      <sz val="10"/>
      <color rgb="FF000000"/>
      <name val="Arial"/>
      <family val="2"/>
    </font>
    <font>
      <b/>
      <sz val="9"/>
      <color indexed="81"/>
      <name val="Tahoma"/>
      <family val="2"/>
    </font>
    <font>
      <sz val="9"/>
      <color indexed="81"/>
      <name val="Tahoma"/>
      <family val="2"/>
    </font>
    <font>
      <b/>
      <sz val="10"/>
      <name val="Arial"/>
      <family val="2"/>
    </font>
    <font>
      <b/>
      <u/>
      <sz val="10"/>
      <name val="Calibri Light"/>
      <family val="2"/>
    </font>
    <font>
      <b/>
      <sz val="10"/>
      <color rgb="FF000000"/>
      <name val="Tahoma"/>
      <family val="2"/>
    </font>
    <font>
      <sz val="10"/>
      <color rgb="FF000000"/>
      <name val="Tahoma"/>
      <family val="2"/>
    </font>
    <font>
      <sz val="10"/>
      <color rgb="FF000000"/>
      <name val="Calibri"/>
      <family val="2"/>
    </font>
    <font>
      <sz val="10"/>
      <color rgb="FFFF0000"/>
      <name val="Calibri Light"/>
      <family val="2"/>
      <scheme val="major"/>
    </font>
    <font>
      <sz val="10"/>
      <color rgb="FFFF0000"/>
      <name val="Calibri Light"/>
      <family val="2"/>
    </font>
    <font>
      <u/>
      <sz val="10"/>
      <name val="Calibri Light"/>
      <family val="2"/>
    </font>
    <font>
      <sz val="10"/>
      <color theme="1"/>
      <name val="Calibri Light"/>
      <family val="2"/>
    </font>
    <font>
      <sz val="10"/>
      <color theme="1"/>
      <name val="Calibri Light"/>
      <family val="2"/>
      <scheme val="major"/>
    </font>
    <font>
      <sz val="10"/>
      <color indexed="8"/>
      <name val="Calibri"/>
      <family val="2"/>
    </font>
    <font>
      <b/>
      <sz val="10"/>
      <name val="Calibri Light"/>
      <family val="2"/>
      <scheme val="major"/>
    </font>
  </fonts>
  <fills count="1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2"/>
        <bgColor indexed="64"/>
      </patternFill>
    </fill>
    <fill>
      <patternFill patternType="solid">
        <fgColor indexed="22"/>
        <bgColor indexed="64"/>
      </patternFill>
    </fill>
    <fill>
      <patternFill patternType="solid">
        <fgColor indexed="45"/>
        <bgColor indexed="64"/>
      </patternFill>
    </fill>
    <fill>
      <patternFill patternType="solid">
        <fgColor indexed="27"/>
        <bgColor indexed="64"/>
      </patternFill>
    </fill>
    <fill>
      <patternFill patternType="solid">
        <fgColor indexed="44"/>
        <bgColor indexed="64"/>
      </patternFill>
    </fill>
    <fill>
      <patternFill patternType="solid">
        <fgColor indexed="40"/>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rgb="FFFFCC99"/>
        <bgColor rgb="FFFFCC99"/>
      </patternFill>
    </fill>
    <fill>
      <patternFill patternType="solid">
        <fgColor theme="5" tint="0.59999389629810485"/>
        <bgColor indexed="64"/>
      </patternFill>
    </fill>
  </fills>
  <borders count="70">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64"/>
      </left>
      <right style="thin">
        <color indexed="64"/>
      </right>
      <top/>
      <bottom/>
      <diagonal/>
    </border>
    <border>
      <left style="medium">
        <color indexed="64"/>
      </left>
      <right/>
      <top/>
      <bottom/>
      <diagonal/>
    </border>
    <border>
      <left style="thin">
        <color indexed="63"/>
      </left>
      <right style="thin">
        <color indexed="63"/>
      </right>
      <top style="thin">
        <color indexed="63"/>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3"/>
      </left>
      <right style="thin">
        <color indexed="63"/>
      </right>
      <top style="thin">
        <color indexed="63"/>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8"/>
      </right>
      <top style="thin">
        <color indexed="8"/>
      </top>
      <bottom style="thin">
        <color indexed="8"/>
      </bottom>
      <diagonal/>
    </border>
    <border>
      <left/>
      <right style="thin">
        <color indexed="63"/>
      </right>
      <top style="thin">
        <color indexed="63"/>
      </top>
      <bottom/>
      <diagonal/>
    </border>
  </borders>
  <cellStyleXfs count="27">
    <xf numFmtId="0" fontId="0" fillId="0" borderId="0"/>
    <xf numFmtId="173" fontId="30" fillId="0" borderId="0" applyBorder="0" applyProtection="0"/>
    <xf numFmtId="0" fontId="31" fillId="0" borderId="0" applyNumberFormat="0" applyFill="0" applyBorder="0" applyAlignment="0" applyProtection="0">
      <alignment vertical="top"/>
      <protection locked="0"/>
    </xf>
    <xf numFmtId="43" fontId="29" fillId="0" borderId="0" applyFont="0" applyFill="0" applyBorder="0" applyAlignment="0" applyProtection="0"/>
    <xf numFmtId="166" fontId="29" fillId="0" borderId="0" applyFont="0" applyFill="0" applyBorder="0" applyAlignment="0" applyProtection="0"/>
    <xf numFmtId="168" fontId="1" fillId="0" borderId="0" applyFont="0" applyFill="0" applyBorder="0" applyAlignment="0" applyProtection="0"/>
    <xf numFmtId="43" fontId="29" fillId="0" borderId="0" applyFont="0" applyFill="0" applyBorder="0" applyAlignment="0" applyProtection="0"/>
    <xf numFmtId="167" fontId="29" fillId="0" borderId="0" applyFont="0" applyFill="0" applyBorder="0" applyAlignment="0" applyProtection="0"/>
    <xf numFmtId="165" fontId="29" fillId="0" borderId="0" applyFont="0" applyFill="0" applyBorder="0" applyAlignment="0" applyProtection="0"/>
    <xf numFmtId="172" fontId="29" fillId="0" borderId="0" applyFont="0" applyFill="0" applyBorder="0" applyAlignment="0" applyProtection="0"/>
    <xf numFmtId="0" fontId="4" fillId="0" borderId="0"/>
    <xf numFmtId="0" fontId="30" fillId="0" borderId="0"/>
    <xf numFmtId="0" fontId="29" fillId="0" borderId="0"/>
    <xf numFmtId="9" fontId="29" fillId="0" borderId="0" applyFont="0" applyFill="0" applyBorder="0" applyAlignment="0" applyProtection="0"/>
    <xf numFmtId="9" fontId="1" fillId="0" borderId="0" applyFont="0" applyFill="0" applyBorder="0" applyAlignment="0" applyProtection="0"/>
    <xf numFmtId="0" fontId="1" fillId="0" borderId="0"/>
    <xf numFmtId="0" fontId="38" fillId="0" borderId="0" applyNumberFormat="0" applyFill="0" applyBorder="0" applyAlignment="0" applyProtection="0"/>
    <xf numFmtId="168" fontId="1" fillId="0" borderId="0" applyFill="0" applyBorder="0" applyAlignment="0" applyProtection="0"/>
    <xf numFmtId="9" fontId="1" fillId="0" borderId="0" applyFill="0" applyBorder="0" applyAlignment="0" applyProtection="0"/>
    <xf numFmtId="0" fontId="30" fillId="0" borderId="0" applyNumberFormat="0" applyFont="0" applyBorder="0" applyProtection="0"/>
    <xf numFmtId="0" fontId="29" fillId="0" borderId="0"/>
    <xf numFmtId="174" fontId="30" fillId="0" borderId="0" applyFont="0" applyFill="0" applyBorder="0" applyAlignment="0" applyProtection="0"/>
    <xf numFmtId="0" fontId="39" fillId="15" borderId="43" applyNumberFormat="0" applyAlignment="0" applyProtection="0"/>
    <xf numFmtId="0" fontId="38" fillId="0" borderId="0" applyNumberFormat="0" applyFill="0" applyBorder="0" applyAlignment="0" applyProtection="0"/>
    <xf numFmtId="0" fontId="40" fillId="0" borderId="0" applyNumberFormat="0" applyBorder="0" applyProtection="0"/>
    <xf numFmtId="169" fontId="29" fillId="0" borderId="0" applyFont="0" applyFill="0" applyBorder="0" applyAlignment="0" applyProtection="0"/>
    <xf numFmtId="170" fontId="1" fillId="0" borderId="0" applyFont="0" applyFill="0" applyBorder="0" applyAlignment="0" applyProtection="0"/>
  </cellStyleXfs>
  <cellXfs count="541">
    <xf numFmtId="0" fontId="0" fillId="0" borderId="0" xfId="0"/>
    <xf numFmtId="0" fontId="5" fillId="2" borderId="0" xfId="10" applyFont="1" applyFill="1" applyBorder="1" applyAlignment="1">
      <alignment wrapText="1"/>
    </xf>
    <xf numFmtId="0" fontId="5" fillId="0" borderId="0" xfId="10" applyFont="1" applyBorder="1" applyAlignment="1">
      <alignment wrapText="1"/>
    </xf>
    <xf numFmtId="0" fontId="5" fillId="0" borderId="0" xfId="10" applyFont="1" applyAlignment="1">
      <alignment wrapText="1"/>
    </xf>
    <xf numFmtId="0" fontId="5" fillId="0" borderId="0" xfId="10" applyFont="1" applyAlignment="1"/>
    <xf numFmtId="0" fontId="6" fillId="0" borderId="0" xfId="10" applyFont="1" applyAlignment="1"/>
    <xf numFmtId="0" fontId="5" fillId="3" borderId="0" xfId="10" applyFont="1" applyFill="1" applyAlignment="1">
      <alignment wrapText="1"/>
    </xf>
    <xf numFmtId="0" fontId="7" fillId="4" borderId="2" xfId="10" applyFont="1" applyFill="1" applyBorder="1" applyAlignment="1">
      <alignment horizontal="center" vertical="center" wrapText="1"/>
    </xf>
    <xf numFmtId="0" fontId="8" fillId="0" borderId="3" xfId="10" applyFont="1" applyBorder="1" applyAlignment="1">
      <alignment vertical="center"/>
    </xf>
    <xf numFmtId="0" fontId="8" fillId="0" borderId="3" xfId="10" applyFont="1" applyFill="1" applyBorder="1" applyAlignment="1">
      <alignment vertical="center"/>
    </xf>
    <xf numFmtId="0" fontId="8" fillId="0" borderId="4" xfId="10" applyFont="1" applyFill="1" applyBorder="1" applyAlignment="1">
      <alignment vertical="center"/>
    </xf>
    <xf numFmtId="0" fontId="8" fillId="0" borderId="4" xfId="10" applyFont="1" applyBorder="1" applyAlignment="1">
      <alignment vertical="center"/>
    </xf>
    <xf numFmtId="0" fontId="11" fillId="0" borderId="0" xfId="10" applyFont="1" applyAlignment="1">
      <alignment vertical="center"/>
    </xf>
    <xf numFmtId="0" fontId="8" fillId="0" borderId="4" xfId="10" applyFont="1" applyBorder="1" applyAlignment="1"/>
    <xf numFmtId="0" fontId="2" fillId="2" borderId="5" xfId="0" applyFont="1" applyFill="1" applyBorder="1" applyAlignment="1"/>
    <xf numFmtId="0" fontId="3" fillId="2" borderId="5" xfId="0" applyFont="1" applyFill="1" applyBorder="1" applyAlignment="1"/>
    <xf numFmtId="0" fontId="2" fillId="0" borderId="3" xfId="0" applyFont="1" applyBorder="1" applyAlignment="1">
      <alignment horizontal="left"/>
    </xf>
    <xf numFmtId="14" fontId="3" fillId="5" borderId="3" xfId="0" applyNumberFormat="1" applyFont="1" applyFill="1" applyBorder="1" applyAlignment="1"/>
    <xf numFmtId="0" fontId="2" fillId="5" borderId="12" xfId="0" applyFont="1" applyFill="1" applyBorder="1" applyAlignment="1">
      <alignment horizontal="left"/>
    </xf>
    <xf numFmtId="0" fontId="13" fillId="0" borderId="0" xfId="0" applyFont="1"/>
    <xf numFmtId="0" fontId="16" fillId="2" borderId="3" xfId="10" applyFont="1" applyFill="1" applyBorder="1" applyAlignment="1">
      <alignment vertical="center" wrapText="1"/>
    </xf>
    <xf numFmtId="0" fontId="16" fillId="2" borderId="4" xfId="10" applyFont="1" applyFill="1" applyBorder="1" applyAlignment="1">
      <alignment vertical="center" wrapText="1"/>
    </xf>
    <xf numFmtId="0" fontId="8" fillId="0" borderId="4" xfId="10" applyFont="1" applyBorder="1" applyAlignment="1">
      <alignment vertical="center" wrapText="1"/>
    </xf>
    <xf numFmtId="0" fontId="8" fillId="6" borderId="3" xfId="10" applyFont="1" applyFill="1" applyBorder="1" applyAlignment="1">
      <alignment vertical="center" wrapText="1"/>
    </xf>
    <xf numFmtId="0" fontId="17" fillId="6" borderId="0" xfId="0" applyFont="1" applyFill="1" applyAlignment="1">
      <alignment vertical="center" wrapText="1"/>
    </xf>
    <xf numFmtId="0" fontId="7" fillId="0" borderId="2" xfId="10" applyFont="1" applyBorder="1" applyAlignment="1">
      <alignment vertical="center" wrapText="1"/>
    </xf>
    <xf numFmtId="0" fontId="9" fillId="0" borderId="3" xfId="10" applyFont="1" applyBorder="1" applyAlignment="1">
      <alignment vertical="center" wrapText="1"/>
    </xf>
    <xf numFmtId="0" fontId="10" fillId="0" borderId="0" xfId="10" applyFont="1" applyAlignment="1">
      <alignment vertical="center" wrapText="1"/>
    </xf>
    <xf numFmtId="0" fontId="8" fillId="2" borderId="3" xfId="10" applyFont="1" applyFill="1" applyBorder="1" applyAlignment="1">
      <alignment vertical="center"/>
    </xf>
    <xf numFmtId="0" fontId="17" fillId="0" borderId="0" xfId="0" applyFont="1" applyFill="1" applyAlignment="1">
      <alignment vertical="center"/>
    </xf>
    <xf numFmtId="0" fontId="8" fillId="7" borderId="0" xfId="10" applyFont="1" applyFill="1" applyAlignment="1">
      <alignment vertical="center"/>
    </xf>
    <xf numFmtId="0" fontId="17" fillId="7" borderId="0" xfId="0" applyFont="1" applyFill="1" applyAlignment="1">
      <alignment vertical="center"/>
    </xf>
    <xf numFmtId="0" fontId="18" fillId="7" borderId="0" xfId="0" applyFont="1" applyFill="1" applyAlignment="1">
      <alignment vertical="center"/>
    </xf>
    <xf numFmtId="0" fontId="8" fillId="2" borderId="4" xfId="10" applyFont="1" applyFill="1" applyBorder="1" applyAlignment="1">
      <alignment vertical="center"/>
    </xf>
    <xf numFmtId="0" fontId="19" fillId="0" borderId="4" xfId="10" applyFont="1" applyBorder="1" applyAlignment="1">
      <alignment vertical="center"/>
    </xf>
    <xf numFmtId="0" fontId="20" fillId="0" borderId="4" xfId="10" applyFont="1" applyBorder="1" applyAlignment="1">
      <alignment vertical="center"/>
    </xf>
    <xf numFmtId="0" fontId="11" fillId="0" borderId="4" xfId="10" applyFont="1" applyBorder="1" applyAlignment="1">
      <alignment vertical="center"/>
    </xf>
    <xf numFmtId="0" fontId="11" fillId="0" borderId="4" xfId="10" applyFont="1" applyFill="1" applyBorder="1" applyAlignment="1">
      <alignment vertical="center"/>
    </xf>
    <xf numFmtId="0" fontId="21" fillId="0" borderId="4" xfId="10" applyFont="1" applyBorder="1" applyAlignment="1">
      <alignment vertical="center"/>
    </xf>
    <xf numFmtId="0" fontId="5" fillId="0" borderId="4" xfId="10" quotePrefix="1" applyFont="1" applyFill="1" applyBorder="1" applyAlignment="1">
      <alignment vertical="center"/>
    </xf>
    <xf numFmtId="0" fontId="5" fillId="0" borderId="4" xfId="10" applyFont="1" applyFill="1" applyBorder="1" applyAlignment="1">
      <alignment vertical="center"/>
    </xf>
    <xf numFmtId="0" fontId="8" fillId="2" borderId="4" xfId="10" applyFont="1" applyFill="1" applyBorder="1" applyAlignment="1"/>
    <xf numFmtId="0" fontId="5" fillId="2" borderId="0" xfId="10" applyFont="1" applyFill="1" applyBorder="1" applyAlignment="1"/>
    <xf numFmtId="0" fontId="7" fillId="2" borderId="13" xfId="10" applyFont="1" applyFill="1" applyBorder="1" applyAlignment="1">
      <alignment vertical="center" wrapText="1"/>
    </xf>
    <xf numFmtId="0" fontId="7" fillId="0" borderId="2" xfId="10" applyFont="1" applyFill="1" applyBorder="1" applyAlignment="1">
      <alignment vertical="center" wrapText="1"/>
    </xf>
    <xf numFmtId="0" fontId="7" fillId="0" borderId="14" xfId="10" applyFont="1" applyBorder="1" applyAlignment="1">
      <alignment vertical="center" wrapText="1"/>
    </xf>
    <xf numFmtId="0" fontId="22" fillId="5" borderId="16" xfId="0" applyFont="1" applyFill="1" applyBorder="1" applyAlignment="1">
      <alignment horizontal="center" vertical="center" wrapText="1"/>
    </xf>
    <xf numFmtId="0" fontId="22" fillId="8" borderId="17" xfId="0" applyFont="1" applyFill="1" applyBorder="1" applyAlignment="1">
      <alignment horizontal="center" vertical="center" wrapText="1"/>
    </xf>
    <xf numFmtId="0" fontId="22" fillId="8" borderId="16" xfId="0" applyFont="1" applyFill="1" applyBorder="1" applyAlignment="1">
      <alignment horizontal="center" vertical="center" wrapText="1"/>
    </xf>
    <xf numFmtId="0" fontId="22" fillId="9" borderId="17" xfId="0" applyFont="1" applyFill="1" applyBorder="1" applyAlignment="1">
      <alignment horizontal="center" vertical="center" wrapText="1"/>
    </xf>
    <xf numFmtId="0" fontId="22" fillId="9" borderId="16" xfId="0" applyFont="1" applyFill="1" applyBorder="1" applyAlignment="1">
      <alignment horizontal="center" vertical="center" wrapText="1"/>
    </xf>
    <xf numFmtId="0" fontId="22" fillId="9" borderId="18"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13" fillId="0" borderId="0" xfId="0" applyFont="1" applyFill="1" applyBorder="1"/>
    <xf numFmtId="0" fontId="13" fillId="0" borderId="0" xfId="0" applyFont="1" applyFill="1" applyBorder="1" applyAlignment="1">
      <alignment vertical="center" wrapText="1"/>
    </xf>
    <xf numFmtId="0" fontId="32" fillId="0" borderId="4" xfId="0" applyFont="1" applyFill="1" applyBorder="1" applyAlignment="1">
      <alignment vertical="center" wrapText="1"/>
    </xf>
    <xf numFmtId="0" fontId="13" fillId="0" borderId="0" xfId="0" applyFont="1" applyFill="1" applyBorder="1" applyAlignment="1">
      <alignment horizontal="center" vertical="center" wrapText="1"/>
    </xf>
    <xf numFmtId="14" fontId="13" fillId="0" borderId="0" xfId="0" applyNumberFormat="1" applyFont="1" applyFill="1" applyBorder="1" applyAlignment="1">
      <alignment vertical="center" wrapText="1"/>
    </xf>
    <xf numFmtId="0" fontId="13" fillId="0" borderId="0" xfId="0" applyFont="1" applyFill="1" applyBorder="1" applyAlignment="1">
      <alignment horizontal="center" vertical="center"/>
    </xf>
    <xf numFmtId="0" fontId="13" fillId="0" borderId="0" xfId="0" applyFont="1" applyFill="1"/>
    <xf numFmtId="0" fontId="32" fillId="0" borderId="4" xfId="0" applyFont="1" applyFill="1" applyBorder="1" applyAlignment="1">
      <alignment horizontal="left" vertical="top" wrapText="1"/>
    </xf>
    <xf numFmtId="0" fontId="32" fillId="0" borderId="4" xfId="0" applyFont="1" applyFill="1" applyBorder="1" applyAlignment="1">
      <alignment vertical="top" wrapText="1"/>
    </xf>
    <xf numFmtId="0" fontId="32" fillId="0" borderId="4" xfId="0" applyFont="1" applyFill="1" applyBorder="1" applyAlignment="1">
      <alignment horizontal="center" vertical="center" wrapText="1"/>
    </xf>
    <xf numFmtId="0" fontId="32" fillId="0" borderId="19" xfId="0" applyFont="1" applyFill="1" applyBorder="1" applyAlignment="1">
      <alignment horizontal="center" vertical="center" wrapText="1"/>
    </xf>
    <xf numFmtId="0" fontId="32" fillId="0" borderId="5" xfId="0" applyFont="1" applyFill="1" applyBorder="1" applyAlignment="1">
      <alignment vertical="top" wrapText="1"/>
    </xf>
    <xf numFmtId="0" fontId="32" fillId="0" borderId="0" xfId="0" applyFont="1" applyFill="1" applyBorder="1"/>
    <xf numFmtId="14" fontId="32" fillId="0" borderId="4" xfId="0" applyNumberFormat="1" applyFont="1" applyFill="1" applyBorder="1" applyAlignment="1">
      <alignment horizontal="center" vertical="center" wrapText="1"/>
    </xf>
    <xf numFmtId="9" fontId="32" fillId="0" borderId="4" xfId="0" applyNumberFormat="1" applyFont="1" applyFill="1" applyBorder="1" applyAlignment="1">
      <alignment horizontal="center" vertical="center" wrapText="1"/>
    </xf>
    <xf numFmtId="0" fontId="32" fillId="0" borderId="5" xfId="0" applyFont="1" applyFill="1" applyBorder="1"/>
    <xf numFmtId="0" fontId="32" fillId="0" borderId="4" xfId="0" applyFont="1" applyFill="1" applyBorder="1"/>
    <xf numFmtId="0" fontId="32" fillId="0" borderId="4" xfId="0" applyFont="1" applyFill="1" applyBorder="1" applyAlignment="1">
      <alignment horizontal="left" vertical="center" wrapText="1"/>
    </xf>
    <xf numFmtId="0" fontId="32" fillId="0" borderId="4" xfId="0" applyFont="1" applyFill="1" applyBorder="1" applyAlignment="1">
      <alignment horizontal="justify" vertical="center" wrapText="1"/>
    </xf>
    <xf numFmtId="9" fontId="32" fillId="0" borderId="4" xfId="13" applyFont="1" applyFill="1" applyBorder="1" applyAlignment="1">
      <alignment horizontal="center" vertical="center" wrapText="1"/>
    </xf>
    <xf numFmtId="1" fontId="32" fillId="0" borderId="4" xfId="0" applyNumberFormat="1" applyFont="1" applyFill="1" applyBorder="1" applyAlignment="1">
      <alignment horizontal="center" vertical="center" wrapText="1"/>
    </xf>
    <xf numFmtId="1" fontId="32" fillId="0" borderId="4" xfId="0" applyNumberFormat="1" applyFont="1" applyFill="1" applyBorder="1" applyAlignment="1">
      <alignment horizontal="left" vertical="center" wrapText="1"/>
    </xf>
    <xf numFmtId="0" fontId="32" fillId="0" borderId="20" xfId="0" applyFont="1" applyFill="1" applyBorder="1" applyAlignment="1">
      <alignment horizontal="left" vertical="top" wrapText="1"/>
    </xf>
    <xf numFmtId="176" fontId="32" fillId="0" borderId="4" xfId="3" applyNumberFormat="1" applyFont="1" applyFill="1" applyBorder="1" applyAlignment="1">
      <alignment horizontal="center" vertical="center" wrapText="1"/>
    </xf>
    <xf numFmtId="0" fontId="32" fillId="0" borderId="0" xfId="0" applyFont="1" applyFill="1" applyBorder="1" applyAlignment="1">
      <alignment vertical="center" wrapText="1"/>
    </xf>
    <xf numFmtId="0" fontId="32" fillId="0" borderId="19" xfId="0" applyFont="1" applyFill="1" applyBorder="1" applyAlignment="1">
      <alignment horizontal="left" vertical="top" wrapText="1"/>
    </xf>
    <xf numFmtId="0" fontId="32" fillId="0" borderId="19" xfId="0" applyFont="1" applyFill="1" applyBorder="1" applyAlignment="1">
      <alignment horizontal="left" vertical="center" wrapText="1"/>
    </xf>
    <xf numFmtId="0" fontId="32" fillId="0" borderId="0" xfId="0" applyFont="1" applyFill="1" applyBorder="1" applyAlignment="1">
      <alignment horizontal="center" vertical="center" wrapText="1"/>
    </xf>
    <xf numFmtId="14" fontId="32" fillId="0" borderId="0" xfId="0" applyNumberFormat="1" applyFont="1" applyFill="1" applyBorder="1" applyAlignment="1">
      <alignment vertical="center" wrapText="1"/>
    </xf>
    <xf numFmtId="0" fontId="32" fillId="0" borderId="0" xfId="0" applyFont="1" applyFill="1" applyBorder="1" applyAlignment="1">
      <alignment vertical="top" wrapText="1"/>
    </xf>
    <xf numFmtId="0" fontId="13" fillId="0" borderId="4" xfId="0" applyFont="1" applyFill="1" applyBorder="1" applyAlignment="1">
      <alignment horizontal="left" vertical="top" wrapText="1"/>
    </xf>
    <xf numFmtId="0" fontId="13"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14" fontId="13" fillId="0" borderId="4" xfId="0" applyNumberFormat="1" applyFont="1" applyFill="1" applyBorder="1" applyAlignment="1">
      <alignment horizontal="center" vertical="center" wrapText="1"/>
    </xf>
    <xf numFmtId="9" fontId="13" fillId="0" borderId="4" xfId="0" applyNumberFormat="1" applyFont="1" applyFill="1" applyBorder="1" applyAlignment="1">
      <alignment horizontal="center" vertical="center" wrapText="1"/>
    </xf>
    <xf numFmtId="9" fontId="32" fillId="0" borderId="0" xfId="13" applyFont="1" applyFill="1" applyBorder="1"/>
    <xf numFmtId="176" fontId="32" fillId="0" borderId="4" xfId="3" applyNumberFormat="1" applyFont="1" applyFill="1" applyBorder="1" applyAlignment="1">
      <alignment vertical="center" wrapText="1"/>
    </xf>
    <xf numFmtId="171" fontId="32" fillId="0" borderId="4" xfId="0" applyNumberFormat="1" applyFont="1" applyFill="1" applyBorder="1" applyAlignment="1">
      <alignment vertical="center" wrapText="1"/>
    </xf>
    <xf numFmtId="174" fontId="32" fillId="0" borderId="19" xfId="3" applyNumberFormat="1" applyFont="1" applyFill="1" applyBorder="1" applyAlignment="1">
      <alignment vertical="center" wrapText="1"/>
    </xf>
    <xf numFmtId="174" fontId="32" fillId="0" borderId="4" xfId="3" applyNumberFormat="1" applyFont="1" applyFill="1" applyBorder="1" applyAlignment="1">
      <alignment vertical="center" wrapText="1"/>
    </xf>
    <xf numFmtId="174" fontId="32" fillId="0" borderId="4" xfId="0" applyNumberFormat="1" applyFont="1" applyFill="1" applyBorder="1" applyAlignment="1">
      <alignment vertical="center" wrapText="1"/>
    </xf>
    <xf numFmtId="0" fontId="32" fillId="0" borderId="4" xfId="0" applyFont="1" applyFill="1" applyBorder="1" applyAlignment="1">
      <alignment horizontal="right" vertical="center" wrapText="1"/>
    </xf>
    <xf numFmtId="3" fontId="32" fillId="0" borderId="4" xfId="0" applyNumberFormat="1" applyFont="1" applyFill="1" applyBorder="1" applyAlignment="1">
      <alignment horizontal="right" vertical="center" wrapText="1"/>
    </xf>
    <xf numFmtId="167" fontId="32" fillId="0" borderId="4" xfId="7" applyFont="1" applyFill="1" applyBorder="1" applyAlignment="1">
      <alignment horizontal="right" vertical="center" wrapText="1"/>
    </xf>
    <xf numFmtId="177" fontId="32" fillId="0" borderId="0" xfId="0" applyNumberFormat="1" applyFont="1" applyFill="1" applyBorder="1"/>
    <xf numFmtId="0" fontId="32" fillId="0" borderId="4" xfId="0" applyFont="1" applyFill="1" applyBorder="1" applyAlignment="1">
      <alignment horizontal="justify" vertical="top" wrapText="1"/>
    </xf>
    <xf numFmtId="9" fontId="32" fillId="0" borderId="4" xfId="0" applyNumberFormat="1" applyFont="1" applyFill="1" applyBorder="1" applyAlignment="1">
      <alignment horizontal="left" vertical="top" wrapText="1"/>
    </xf>
    <xf numFmtId="3" fontId="32" fillId="0" borderId="4" xfId="0" applyNumberFormat="1" applyFont="1" applyFill="1" applyBorder="1" applyAlignment="1">
      <alignment horizontal="center" vertical="center" wrapText="1"/>
    </xf>
    <xf numFmtId="0" fontId="33" fillId="0" borderId="4" xfId="0" applyFont="1" applyFill="1" applyBorder="1" applyAlignment="1">
      <alignment horizontal="center" vertical="center" wrapText="1"/>
    </xf>
    <xf numFmtId="0" fontId="13" fillId="0" borderId="22" xfId="0" applyFont="1" applyFill="1" applyBorder="1" applyAlignment="1">
      <alignment horizontal="left" vertical="center" wrapText="1"/>
    </xf>
    <xf numFmtId="0" fontId="13" fillId="0" borderId="22" xfId="0" applyFont="1" applyFill="1" applyBorder="1" applyAlignment="1">
      <alignment horizontal="center" vertical="center" wrapText="1"/>
    </xf>
    <xf numFmtId="14" fontId="13" fillId="0" borderId="22" xfId="0" applyNumberFormat="1" applyFont="1" applyFill="1" applyBorder="1" applyAlignment="1">
      <alignment horizontal="left" vertical="center" wrapText="1"/>
    </xf>
    <xf numFmtId="0" fontId="13" fillId="0" borderId="23" xfId="0" applyFont="1" applyFill="1" applyBorder="1" applyAlignment="1">
      <alignment horizontal="left" vertical="center" wrapText="1"/>
    </xf>
    <xf numFmtId="0" fontId="13" fillId="0" borderId="24" xfId="0" applyFont="1" applyFill="1" applyBorder="1" applyAlignment="1">
      <alignment horizontal="center" vertical="center" wrapText="1"/>
    </xf>
    <xf numFmtId="0" fontId="32" fillId="0" borderId="4" xfId="0" applyNumberFormat="1" applyFont="1" applyFill="1" applyBorder="1" applyAlignment="1">
      <alignment horizontal="justify" vertical="top" wrapText="1"/>
    </xf>
    <xf numFmtId="0" fontId="34" fillId="0" borderId="4" xfId="0" applyFont="1" applyFill="1" applyBorder="1" applyAlignment="1">
      <alignment horizontal="left" vertical="center" wrapText="1"/>
    </xf>
    <xf numFmtId="0" fontId="34" fillId="0" borderId="4" xfId="0" applyFont="1" applyFill="1" applyBorder="1" applyAlignment="1">
      <alignment horizontal="center" vertical="center" wrapText="1"/>
    </xf>
    <xf numFmtId="14" fontId="34" fillId="0" borderId="4" xfId="0" applyNumberFormat="1" applyFont="1" applyFill="1" applyBorder="1" applyAlignment="1">
      <alignment horizontal="center" vertical="center" wrapText="1"/>
    </xf>
    <xf numFmtId="0" fontId="32" fillId="0" borderId="4" xfId="0" applyNumberFormat="1" applyFont="1" applyFill="1" applyBorder="1" applyAlignment="1">
      <alignment horizontal="center" vertical="center" wrapText="1"/>
    </xf>
    <xf numFmtId="167" fontId="32" fillId="0" borderId="4" xfId="7" applyFont="1" applyFill="1" applyBorder="1" applyAlignment="1">
      <alignment vertical="center" wrapText="1"/>
    </xf>
    <xf numFmtId="0" fontId="27" fillId="0" borderId="4" xfId="2" applyFont="1" applyFill="1" applyBorder="1" applyAlignment="1" applyProtection="1">
      <alignment horizontal="center" vertical="center" wrapText="1"/>
    </xf>
    <xf numFmtId="173" fontId="13" fillId="0" borderId="4" xfId="0" applyNumberFormat="1" applyFont="1" applyFill="1" applyBorder="1" applyAlignment="1">
      <alignment horizontal="left" vertical="top" wrapText="1"/>
    </xf>
    <xf numFmtId="173" fontId="13" fillId="0" borderId="4" xfId="0" applyNumberFormat="1" applyFont="1" applyFill="1" applyBorder="1" applyAlignment="1">
      <alignment horizontal="center" vertical="center" wrapText="1"/>
    </xf>
    <xf numFmtId="176" fontId="13" fillId="0" borderId="4" xfId="3" applyNumberFormat="1" applyFont="1" applyFill="1" applyBorder="1" applyAlignment="1">
      <alignment horizontal="center" vertical="center" wrapText="1"/>
    </xf>
    <xf numFmtId="173" fontId="32" fillId="0" borderId="4" xfId="0" applyNumberFormat="1" applyFont="1" applyFill="1" applyBorder="1" applyAlignment="1">
      <alignment horizontal="left" vertical="center" wrapText="1"/>
    </xf>
    <xf numFmtId="173" fontId="13" fillId="0" borderId="4" xfId="0" applyNumberFormat="1" applyFont="1" applyFill="1" applyBorder="1" applyAlignment="1">
      <alignment horizontal="left" wrapText="1"/>
    </xf>
    <xf numFmtId="9" fontId="13" fillId="0" borderId="4" xfId="13" applyFont="1" applyFill="1" applyBorder="1" applyAlignment="1">
      <alignment horizontal="center" vertical="center" wrapText="1"/>
    </xf>
    <xf numFmtId="173" fontId="32" fillId="0" borderId="4" xfId="0" applyNumberFormat="1" applyFont="1" applyFill="1" applyBorder="1" applyAlignment="1">
      <alignment horizontal="left" vertical="top" wrapText="1"/>
    </xf>
    <xf numFmtId="173" fontId="32" fillId="0" borderId="4"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14" fontId="13" fillId="0" borderId="1" xfId="0" applyNumberFormat="1" applyFont="1" applyFill="1" applyBorder="1" applyAlignment="1">
      <alignment horizontal="center" vertical="center" wrapText="1"/>
    </xf>
    <xf numFmtId="0" fontId="32" fillId="0" borderId="25" xfId="0" applyFont="1" applyFill="1" applyBorder="1" applyAlignment="1">
      <alignment horizontal="left" vertical="top" wrapText="1"/>
    </xf>
    <xf numFmtId="0" fontId="32" fillId="0" borderId="3" xfId="0" applyFont="1" applyFill="1" applyBorder="1" applyAlignment="1">
      <alignment horizontal="left" vertical="top" wrapText="1"/>
    </xf>
    <xf numFmtId="185" fontId="25" fillId="0" borderId="4" xfId="0" applyNumberFormat="1" applyFont="1" applyFill="1" applyBorder="1" applyAlignment="1">
      <alignment horizontal="center" vertical="center" wrapText="1"/>
    </xf>
    <xf numFmtId="182" fontId="32" fillId="0" borderId="4" xfId="0" applyNumberFormat="1" applyFont="1" applyFill="1" applyBorder="1" applyAlignment="1">
      <alignment horizontal="center" vertical="center" wrapText="1"/>
    </xf>
    <xf numFmtId="3" fontId="32" fillId="0" borderId="4" xfId="0" applyNumberFormat="1" applyFont="1" applyFill="1" applyBorder="1" applyAlignment="1">
      <alignment vertical="center" wrapText="1"/>
    </xf>
    <xf numFmtId="0" fontId="3" fillId="0" borderId="4" xfId="0" applyFont="1" applyFill="1" applyBorder="1" applyAlignment="1">
      <alignment horizontal="center" vertical="center" wrapText="1"/>
    </xf>
    <xf numFmtId="0" fontId="27" fillId="0" borderId="4" xfId="0" applyFont="1" applyFill="1" applyBorder="1" applyAlignment="1">
      <alignment horizontal="center" vertical="center"/>
    </xf>
    <xf numFmtId="10" fontId="13" fillId="0" borderId="4"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0" fontId="13" fillId="0" borderId="27" xfId="0" applyFont="1" applyFill="1" applyBorder="1" applyAlignment="1">
      <alignment horizontal="left" vertical="center" wrapText="1"/>
    </xf>
    <xf numFmtId="0" fontId="13" fillId="0" borderId="27" xfId="0" applyFont="1" applyFill="1" applyBorder="1" applyAlignment="1">
      <alignment horizontal="center" vertical="center" wrapText="1"/>
    </xf>
    <xf numFmtId="14" fontId="13" fillId="0" borderId="27" xfId="0" applyNumberFormat="1" applyFont="1" applyFill="1" applyBorder="1" applyAlignment="1">
      <alignment horizontal="center" vertical="center" wrapText="1"/>
    </xf>
    <xf numFmtId="9" fontId="13" fillId="0" borderId="4" xfId="0" applyNumberFormat="1" applyFont="1" applyFill="1" applyBorder="1" applyAlignment="1">
      <alignment horizontal="left" vertical="center" wrapText="1"/>
    </xf>
    <xf numFmtId="165" fontId="13" fillId="0" borderId="4" xfId="8" applyFont="1" applyFill="1" applyBorder="1" applyAlignment="1" applyProtection="1">
      <alignment vertical="center" wrapText="1"/>
    </xf>
    <xf numFmtId="0" fontId="32" fillId="0" borderId="4" xfId="0" applyNumberFormat="1" applyFont="1" applyFill="1" applyBorder="1" applyAlignment="1" applyProtection="1">
      <alignment horizontal="center" vertical="center"/>
      <protection locked="0"/>
    </xf>
    <xf numFmtId="166" fontId="32" fillId="0" borderId="4" xfId="4" applyFont="1" applyFill="1" applyBorder="1" applyAlignment="1">
      <alignment vertical="center" wrapText="1"/>
    </xf>
    <xf numFmtId="0" fontId="13" fillId="0" borderId="4" xfId="0" applyNumberFormat="1" applyFont="1" applyFill="1" applyBorder="1" applyAlignment="1">
      <alignment horizontal="left" vertical="center" wrapText="1"/>
    </xf>
    <xf numFmtId="0" fontId="34" fillId="0" borderId="4" xfId="12" applyFont="1" applyFill="1" applyBorder="1" applyAlignment="1">
      <alignment horizontal="left" vertical="center" wrapText="1"/>
    </xf>
    <xf numFmtId="0" fontId="32" fillId="13" borderId="0" xfId="0" applyFont="1" applyFill="1" applyBorder="1" applyAlignment="1">
      <alignment vertical="center" wrapText="1"/>
    </xf>
    <xf numFmtId="0" fontId="13" fillId="13" borderId="0" xfId="0" applyFont="1" applyFill="1" applyBorder="1" applyAlignment="1">
      <alignment vertical="center" wrapText="1"/>
    </xf>
    <xf numFmtId="0" fontId="13" fillId="13" borderId="0" xfId="0" applyFont="1" applyFill="1" applyBorder="1"/>
    <xf numFmtId="187" fontId="32" fillId="0" borderId="4" xfId="7" applyNumberFormat="1" applyFont="1" applyFill="1" applyBorder="1" applyAlignment="1">
      <alignment vertical="center" wrapText="1"/>
    </xf>
    <xf numFmtId="10" fontId="32" fillId="0" borderId="4" xfId="13" applyNumberFormat="1" applyFont="1" applyFill="1" applyBorder="1" applyAlignment="1">
      <alignment horizontal="center" vertical="center" wrapText="1"/>
    </xf>
    <xf numFmtId="3" fontId="32" fillId="0" borderId="4" xfId="0" applyNumberFormat="1" applyFont="1" applyFill="1" applyBorder="1" applyAlignment="1">
      <alignment horizontal="left" vertical="center" wrapText="1"/>
    </xf>
    <xf numFmtId="9" fontId="32" fillId="0" borderId="4" xfId="0" applyNumberFormat="1" applyFont="1" applyFill="1" applyBorder="1" applyAlignment="1">
      <alignment horizontal="left" vertical="center" wrapText="1"/>
    </xf>
    <xf numFmtId="0" fontId="32" fillId="0" borderId="4" xfId="0" applyFont="1" applyFill="1" applyBorder="1" applyAlignment="1">
      <alignment horizontal="center" vertical="center"/>
    </xf>
    <xf numFmtId="177" fontId="32" fillId="0" borderId="4" xfId="5" applyNumberFormat="1" applyFont="1" applyFill="1" applyBorder="1" applyAlignment="1" applyProtection="1">
      <alignment horizontal="center" vertical="center" wrapText="1"/>
      <protection hidden="1"/>
    </xf>
    <xf numFmtId="166" fontId="32" fillId="0" borderId="4" xfId="4" applyFont="1" applyFill="1" applyBorder="1" applyAlignment="1" applyProtection="1">
      <alignment vertical="center"/>
    </xf>
    <xf numFmtId="9" fontId="32" fillId="0" borderId="4" xfId="13" applyNumberFormat="1" applyFont="1" applyFill="1" applyBorder="1" applyAlignment="1">
      <alignment horizontal="center" vertical="center" wrapText="1"/>
    </xf>
    <xf numFmtId="9" fontId="32" fillId="0" borderId="4" xfId="0" applyNumberFormat="1" applyFont="1" applyFill="1" applyBorder="1" applyAlignment="1">
      <alignment horizontal="center" vertical="center"/>
    </xf>
    <xf numFmtId="9" fontId="13" fillId="0" borderId="22" xfId="13" applyFont="1" applyFill="1" applyBorder="1" applyAlignment="1" applyProtection="1">
      <alignment horizontal="center" vertical="center" wrapText="1"/>
    </xf>
    <xf numFmtId="10" fontId="32" fillId="0" borderId="4" xfId="0" applyNumberFormat="1" applyFont="1" applyFill="1" applyBorder="1" applyAlignment="1">
      <alignment horizontal="center" vertical="center" wrapText="1"/>
    </xf>
    <xf numFmtId="175" fontId="13" fillId="0" borderId="4" xfId="0" applyNumberFormat="1" applyFont="1" applyFill="1" applyBorder="1" applyAlignment="1">
      <alignment vertical="center" wrapText="1"/>
    </xf>
    <xf numFmtId="9" fontId="13" fillId="0" borderId="4" xfId="0" applyNumberFormat="1" applyFont="1" applyFill="1" applyBorder="1" applyAlignment="1">
      <alignment vertical="center" wrapText="1"/>
    </xf>
    <xf numFmtId="175" fontId="13" fillId="0" borderId="4" xfId="0" applyNumberFormat="1" applyFont="1" applyFill="1" applyBorder="1" applyAlignment="1">
      <alignment horizontal="center" vertical="center" wrapText="1"/>
    </xf>
    <xf numFmtId="9" fontId="34" fillId="0" borderId="4" xfId="0" applyNumberFormat="1" applyFont="1" applyFill="1" applyBorder="1" applyAlignment="1">
      <alignment horizontal="center" vertical="center" wrapText="1"/>
    </xf>
    <xf numFmtId="9" fontId="32" fillId="0" borderId="19" xfId="0" applyNumberFormat="1" applyFont="1" applyFill="1" applyBorder="1" applyAlignment="1">
      <alignment horizontal="center" vertical="center" wrapText="1"/>
    </xf>
    <xf numFmtId="0" fontId="12" fillId="0" borderId="4" xfId="0" applyFont="1" applyFill="1" applyBorder="1" applyAlignment="1">
      <alignment horizontal="center" vertical="center" wrapText="1"/>
    </xf>
    <xf numFmtId="9" fontId="12" fillId="0" borderId="4" xfId="0" applyNumberFormat="1" applyFont="1" applyFill="1" applyBorder="1" applyAlignment="1">
      <alignment horizontal="center" vertical="center" wrapText="1"/>
    </xf>
    <xf numFmtId="176" fontId="12" fillId="0" borderId="4" xfId="3" applyNumberFormat="1" applyFont="1" applyFill="1" applyBorder="1" applyAlignment="1">
      <alignment horizontal="center" vertical="center" wrapText="1"/>
    </xf>
    <xf numFmtId="166" fontId="13" fillId="0" borderId="1" xfId="4" applyFont="1" applyFill="1" applyBorder="1" applyAlignment="1" applyProtection="1">
      <alignment horizontal="left" vertical="center" wrapText="1"/>
    </xf>
    <xf numFmtId="9" fontId="13" fillId="0" borderId="1" xfId="13" applyFont="1" applyFill="1" applyBorder="1" applyAlignment="1" applyProtection="1">
      <alignment horizontal="center" vertical="center" wrapText="1"/>
    </xf>
    <xf numFmtId="165" fontId="13" fillId="0" borderId="4" xfId="8" applyFont="1" applyFill="1" applyBorder="1" applyAlignment="1" applyProtection="1">
      <alignment horizontal="center" vertical="center" wrapText="1"/>
    </xf>
    <xf numFmtId="9" fontId="13" fillId="0" borderId="4" xfId="13" applyFont="1" applyFill="1" applyBorder="1" applyAlignment="1" applyProtection="1">
      <alignment horizontal="left" vertical="center" wrapText="1"/>
    </xf>
    <xf numFmtId="9" fontId="13" fillId="0" borderId="4" xfId="13" applyFont="1" applyFill="1" applyBorder="1" applyAlignment="1" applyProtection="1">
      <alignment horizontal="center" vertical="center" wrapText="1"/>
    </xf>
    <xf numFmtId="0" fontId="36" fillId="0" borderId="4" xfId="0" applyFont="1" applyFill="1" applyBorder="1" applyAlignment="1">
      <alignment horizontal="left" vertical="center" wrapText="1"/>
    </xf>
    <xf numFmtId="0" fontId="32" fillId="0" borderId="3" xfId="0" applyFont="1" applyFill="1" applyBorder="1" applyAlignment="1">
      <alignment horizontal="center" vertical="center" wrapText="1"/>
    </xf>
    <xf numFmtId="9" fontId="32" fillId="0" borderId="3" xfId="0" applyNumberFormat="1" applyFont="1" applyFill="1" applyBorder="1" applyAlignment="1">
      <alignment horizontal="center" vertical="center" wrapText="1"/>
    </xf>
    <xf numFmtId="0" fontId="32" fillId="0" borderId="3" xfId="0" applyFont="1" applyFill="1" applyBorder="1" applyAlignment="1">
      <alignment horizontal="left" vertical="center" wrapText="1"/>
    </xf>
    <xf numFmtId="3" fontId="32" fillId="0" borderId="3" xfId="0" applyNumberFormat="1" applyFont="1" applyFill="1" applyBorder="1" applyAlignment="1">
      <alignment horizontal="center" vertical="center" wrapText="1"/>
    </xf>
    <xf numFmtId="167" fontId="32" fillId="0" borderId="4" xfId="7" applyFont="1" applyFill="1" applyBorder="1" applyAlignment="1">
      <alignment horizontal="center" vertical="center" wrapText="1"/>
    </xf>
    <xf numFmtId="0" fontId="32" fillId="0" borderId="4" xfId="7" applyNumberFormat="1" applyFont="1" applyFill="1" applyBorder="1" applyAlignment="1">
      <alignment horizontal="left" vertical="center" wrapText="1"/>
    </xf>
    <xf numFmtId="10" fontId="32" fillId="0" borderId="4" xfId="0" applyNumberFormat="1" applyFont="1" applyFill="1" applyBorder="1" applyAlignment="1">
      <alignment horizontal="left" vertical="top" wrapText="1"/>
    </xf>
    <xf numFmtId="9" fontId="32" fillId="0" borderId="4" xfId="0" applyNumberFormat="1" applyFont="1" applyFill="1" applyBorder="1" applyAlignment="1">
      <alignment vertical="top" wrapText="1"/>
    </xf>
    <xf numFmtId="10" fontId="32" fillId="0" borderId="4" xfId="0" applyNumberFormat="1" applyFont="1" applyFill="1" applyBorder="1" applyAlignment="1">
      <alignment horizontal="left" vertical="center" wrapText="1"/>
    </xf>
    <xf numFmtId="176" fontId="32" fillId="0" borderId="4" xfId="0" applyNumberFormat="1" applyFont="1" applyFill="1" applyBorder="1" applyAlignment="1">
      <alignment horizontal="left" vertical="top" wrapText="1"/>
    </xf>
    <xf numFmtId="0" fontId="0" fillId="0" borderId="0" xfId="0" applyFont="1" applyAlignment="1">
      <alignment horizontal="center" vertical="top" wrapText="1"/>
    </xf>
    <xf numFmtId="0" fontId="0" fillId="0" borderId="4" xfId="0" applyFont="1" applyBorder="1" applyAlignment="1">
      <alignment horizontal="center" vertical="top" wrapText="1"/>
    </xf>
    <xf numFmtId="0" fontId="35" fillId="0" borderId="4" xfId="0" applyFont="1" applyFill="1" applyBorder="1" applyAlignment="1">
      <alignment horizontal="center" vertical="top" wrapText="1"/>
    </xf>
    <xf numFmtId="0" fontId="13" fillId="0" borderId="5" xfId="0" applyFont="1" applyFill="1" applyBorder="1" applyAlignment="1">
      <alignment horizontal="left" vertical="center" wrapText="1"/>
    </xf>
    <xf numFmtId="0" fontId="0" fillId="0" borderId="4" xfId="0" applyBorder="1"/>
    <xf numFmtId="0" fontId="0" fillId="0" borderId="4" xfId="0" applyBorder="1" applyAlignment="1">
      <alignment vertical="top" wrapText="1"/>
    </xf>
    <xf numFmtId="0" fontId="32" fillId="0" borderId="4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32" fillId="0" borderId="45" xfId="0" applyNumberFormat="1" applyFont="1" applyFill="1" applyBorder="1" applyAlignment="1">
      <alignment horizontal="center" vertical="center" wrapText="1"/>
    </xf>
    <xf numFmtId="9" fontId="32" fillId="0" borderId="45" xfId="0" applyNumberFormat="1" applyFont="1" applyFill="1" applyBorder="1" applyAlignment="1">
      <alignment horizontal="center" vertical="center" wrapText="1"/>
    </xf>
    <xf numFmtId="0" fontId="32" fillId="0" borderId="45" xfId="0" applyNumberFormat="1" applyFont="1" applyFill="1" applyBorder="1" applyAlignment="1" applyProtection="1">
      <alignment horizontal="center" vertical="center"/>
      <protection locked="0"/>
    </xf>
    <xf numFmtId="187" fontId="32" fillId="0" borderId="47" xfId="7" applyNumberFormat="1" applyFont="1" applyFill="1" applyBorder="1" applyAlignment="1">
      <alignment vertical="center" wrapText="1"/>
    </xf>
    <xf numFmtId="9" fontId="32" fillId="0" borderId="47" xfId="13" applyFont="1" applyFill="1" applyBorder="1" applyAlignment="1">
      <alignment horizontal="center" vertical="center" wrapText="1"/>
    </xf>
    <xf numFmtId="0" fontId="32" fillId="0" borderId="47" xfId="0" applyFont="1" applyFill="1" applyBorder="1" applyAlignment="1">
      <alignment horizontal="left" vertical="center" wrapText="1"/>
    </xf>
    <xf numFmtId="3" fontId="32" fillId="0" borderId="45" xfId="0" applyNumberFormat="1" applyFont="1" applyFill="1" applyBorder="1" applyAlignment="1">
      <alignment horizontal="center" vertical="center" wrapText="1"/>
    </xf>
    <xf numFmtId="10" fontId="32" fillId="0" borderId="45" xfId="0" applyNumberFormat="1" applyFont="1" applyFill="1" applyBorder="1" applyAlignment="1">
      <alignment horizontal="center" vertical="center" wrapText="1"/>
    </xf>
    <xf numFmtId="9" fontId="32" fillId="0" borderId="45" xfId="0" applyNumberFormat="1" applyFont="1" applyFill="1" applyBorder="1" applyAlignment="1">
      <alignment horizontal="justify" vertical="center" wrapText="1"/>
    </xf>
    <xf numFmtId="0" fontId="32" fillId="0" borderId="45" xfId="0" applyFont="1" applyFill="1" applyBorder="1" applyAlignment="1">
      <alignment horizontal="justify" vertical="center" wrapText="1"/>
    </xf>
    <xf numFmtId="0" fontId="13" fillId="0" borderId="22" xfId="15" applyFont="1" applyFill="1" applyBorder="1" applyAlignment="1">
      <alignment horizontal="center" vertical="center" wrapText="1"/>
    </xf>
    <xf numFmtId="9" fontId="13" fillId="0" borderId="22" xfId="15" applyNumberFormat="1" applyFont="1" applyFill="1" applyBorder="1" applyAlignment="1">
      <alignment horizontal="center" vertical="center" wrapText="1"/>
    </xf>
    <xf numFmtId="183" fontId="13" fillId="0" borderId="22" xfId="17" applyNumberFormat="1" applyFont="1" applyFill="1" applyBorder="1" applyAlignment="1" applyProtection="1">
      <alignment vertical="center" wrapText="1"/>
    </xf>
    <xf numFmtId="10" fontId="13" fillId="0" borderId="22" xfId="18" applyNumberFormat="1" applyFont="1" applyFill="1" applyBorder="1" applyAlignment="1" applyProtection="1">
      <alignment horizontal="center" vertical="center" wrapText="1"/>
    </xf>
    <xf numFmtId="0" fontId="13" fillId="0" borderId="22" xfId="15" applyFont="1" applyFill="1" applyBorder="1" applyAlignment="1">
      <alignment vertical="top" wrapText="1"/>
    </xf>
    <xf numFmtId="0" fontId="13" fillId="0" borderId="22" xfId="15" applyFont="1" applyFill="1" applyBorder="1" applyAlignment="1">
      <alignment vertical="center" wrapText="1"/>
    </xf>
    <xf numFmtId="9" fontId="13" fillId="0" borderId="22" xfId="13" applyFont="1" applyFill="1" applyBorder="1" applyAlignment="1">
      <alignment horizontal="center" vertical="center" wrapText="1"/>
    </xf>
    <xf numFmtId="0" fontId="13" fillId="0" borderId="22" xfId="0" applyFont="1" applyFill="1" applyBorder="1" applyAlignment="1">
      <alignment vertical="center" wrapText="1"/>
    </xf>
    <xf numFmtId="165" fontId="32" fillId="0" borderId="4" xfId="8" applyFont="1" applyFill="1" applyBorder="1" applyAlignment="1">
      <alignment horizontal="center" vertical="center" wrapText="1"/>
    </xf>
    <xf numFmtId="0" fontId="32" fillId="0" borderId="4" xfId="0" quotePrefix="1" applyFont="1" applyFill="1" applyBorder="1" applyAlignment="1">
      <alignment horizontal="left" vertical="top" wrapText="1"/>
    </xf>
    <xf numFmtId="0" fontId="13" fillId="0" borderId="48" xfId="0" applyFont="1" applyFill="1" applyBorder="1" applyAlignment="1">
      <alignment horizontal="center" vertical="center" wrapText="1"/>
    </xf>
    <xf numFmtId="165" fontId="13" fillId="0" borderId="48" xfId="8" applyFont="1" applyFill="1" applyBorder="1" applyAlignment="1">
      <alignment horizontal="center" vertical="center" wrapText="1"/>
    </xf>
    <xf numFmtId="9" fontId="13" fillId="0" borderId="48" xfId="0" applyNumberFormat="1" applyFont="1" applyFill="1" applyBorder="1" applyAlignment="1">
      <alignment horizontal="center" vertical="center" wrapText="1"/>
    </xf>
    <xf numFmtId="9" fontId="35" fillId="0" borderId="48" xfId="13" applyNumberFormat="1" applyFont="1" applyFill="1" applyBorder="1" applyAlignment="1" applyProtection="1">
      <alignment horizontal="center" vertical="center" wrapText="1"/>
    </xf>
    <xf numFmtId="0" fontId="3" fillId="0" borderId="48" xfId="0" applyFont="1" applyFill="1" applyBorder="1" applyAlignment="1">
      <alignment horizontal="left" vertical="center" wrapText="1"/>
    </xf>
    <xf numFmtId="0" fontId="13" fillId="0" borderId="48" xfId="0" applyNumberFormat="1" applyFont="1" applyFill="1" applyBorder="1" applyAlignment="1">
      <alignment horizontal="center" vertical="center" wrapText="1"/>
    </xf>
    <xf numFmtId="0" fontId="3" fillId="0" borderId="42" xfId="0" applyFont="1" applyFill="1" applyBorder="1" applyAlignment="1">
      <alignment horizontal="center" vertical="center" wrapText="1"/>
    </xf>
    <xf numFmtId="10" fontId="3" fillId="0" borderId="42" xfId="0" applyNumberFormat="1" applyFont="1" applyFill="1" applyBorder="1" applyAlignment="1">
      <alignment horizontal="center" vertical="center" wrapText="1"/>
    </xf>
    <xf numFmtId="181" fontId="27" fillId="0" borderId="42" xfId="0" applyNumberFormat="1" applyFont="1" applyFill="1" applyBorder="1" applyAlignment="1">
      <alignment horizontal="center" vertical="center" wrapText="1"/>
    </xf>
    <xf numFmtId="0" fontId="3" fillId="0" borderId="42" xfId="0" applyFont="1" applyFill="1" applyBorder="1" applyAlignment="1">
      <alignment horizontal="left" vertical="center" wrapText="1"/>
    </xf>
    <xf numFmtId="181" fontId="35" fillId="0" borderId="4" xfId="13" applyNumberFormat="1" applyFont="1" applyFill="1" applyBorder="1" applyAlignment="1" applyProtection="1">
      <alignment horizontal="center" vertical="center" wrapText="1"/>
    </xf>
    <xf numFmtId="186" fontId="32" fillId="0" borderId="4" xfId="0" applyNumberFormat="1" applyFont="1" applyFill="1" applyBorder="1" applyAlignment="1">
      <alignment vertical="center" wrapText="1"/>
    </xf>
    <xf numFmtId="0" fontId="32" fillId="0" borderId="48" xfId="0" applyFont="1" applyFill="1" applyBorder="1" applyAlignment="1">
      <alignment horizontal="center" vertical="center" wrapText="1"/>
    </xf>
    <xf numFmtId="9" fontId="32" fillId="0" borderId="48" xfId="0" applyNumberFormat="1" applyFont="1" applyFill="1" applyBorder="1" applyAlignment="1">
      <alignment horizontal="center" vertical="center" wrapText="1"/>
    </xf>
    <xf numFmtId="180" fontId="32" fillId="0" borderId="4" xfId="7" applyNumberFormat="1" applyFont="1" applyFill="1" applyBorder="1" applyAlignment="1">
      <alignment vertical="center" wrapText="1"/>
    </xf>
    <xf numFmtId="0" fontId="32" fillId="0" borderId="47" xfId="0" applyFont="1" applyFill="1" applyBorder="1" applyAlignment="1">
      <alignment horizontal="center" vertical="center" wrapText="1"/>
    </xf>
    <xf numFmtId="164" fontId="32" fillId="0" borderId="47" xfId="0" applyNumberFormat="1" applyFont="1" applyFill="1" applyBorder="1" applyAlignment="1">
      <alignment horizontal="center" vertical="center" wrapText="1"/>
    </xf>
    <xf numFmtId="9" fontId="32" fillId="0" borderId="47" xfId="0" applyNumberFormat="1" applyFont="1" applyFill="1" applyBorder="1" applyAlignment="1">
      <alignment horizontal="center" vertical="center" wrapText="1"/>
    </xf>
    <xf numFmtId="9" fontId="34" fillId="0" borderId="4" xfId="13" applyFont="1" applyFill="1" applyBorder="1" applyAlignment="1">
      <alignment horizontal="center" vertical="center" wrapText="1"/>
    </xf>
    <xf numFmtId="0" fontId="34" fillId="0" borderId="4" xfId="0" applyFont="1" applyFill="1" applyBorder="1" applyAlignment="1">
      <alignment vertical="center" wrapText="1"/>
    </xf>
    <xf numFmtId="9" fontId="32" fillId="0" borderId="45" xfId="0" applyNumberFormat="1" applyFont="1" applyFill="1" applyBorder="1" applyAlignment="1">
      <alignment horizontal="left" vertical="center" wrapText="1"/>
    </xf>
    <xf numFmtId="178" fontId="13" fillId="0" borderId="47" xfId="3" applyNumberFormat="1" applyFont="1" applyFill="1" applyBorder="1" applyAlignment="1">
      <alignment horizontal="right" vertical="center" wrapText="1"/>
    </xf>
    <xf numFmtId="0" fontId="13" fillId="0" borderId="47" xfId="0" applyFont="1" applyFill="1" applyBorder="1" applyAlignment="1">
      <alignment horizontal="left" vertical="top" wrapText="1"/>
    </xf>
    <xf numFmtId="9" fontId="32" fillId="0" borderId="45" xfId="13" applyFont="1" applyFill="1" applyBorder="1" applyAlignment="1">
      <alignment horizontal="center" vertical="center" wrapText="1"/>
    </xf>
    <xf numFmtId="0" fontId="32" fillId="0" borderId="45" xfId="0" applyFont="1" applyFill="1" applyBorder="1" applyAlignment="1">
      <alignment horizontal="left" vertical="top" wrapText="1"/>
    </xf>
    <xf numFmtId="0" fontId="32" fillId="0" borderId="45" xfId="0" applyFont="1" applyFill="1" applyBorder="1" applyAlignment="1">
      <alignment horizontal="left" vertical="center" wrapText="1"/>
    </xf>
    <xf numFmtId="176" fontId="32" fillId="0" borderId="45" xfId="3" applyNumberFormat="1" applyFont="1" applyFill="1" applyBorder="1" applyAlignment="1">
      <alignment vertical="center" wrapText="1"/>
    </xf>
    <xf numFmtId="176" fontId="32" fillId="0" borderId="45" xfId="3" applyNumberFormat="1" applyFont="1" applyFill="1" applyBorder="1" applyAlignment="1">
      <alignment horizontal="center" vertical="center" wrapText="1"/>
    </xf>
    <xf numFmtId="175" fontId="32" fillId="0" borderId="47" xfId="0" applyNumberFormat="1" applyFont="1" applyFill="1" applyBorder="1" applyAlignment="1">
      <alignment horizontal="center" vertical="center" wrapText="1"/>
    </xf>
    <xf numFmtId="188" fontId="32" fillId="0" borderId="47" xfId="0" applyNumberFormat="1" applyFont="1" applyFill="1" applyBorder="1" applyAlignment="1">
      <alignment horizontal="center" vertical="center" wrapText="1"/>
    </xf>
    <xf numFmtId="9" fontId="13" fillId="0" borderId="48" xfId="0" applyNumberFormat="1" applyFont="1" applyFill="1" applyBorder="1" applyAlignment="1">
      <alignment horizontal="left" vertical="center" wrapText="1"/>
    </xf>
    <xf numFmtId="0" fontId="13" fillId="0" borderId="48" xfId="0" applyFont="1" applyFill="1" applyBorder="1" applyAlignment="1">
      <alignment horizontal="left" vertical="center" wrapText="1"/>
    </xf>
    <xf numFmtId="9" fontId="13" fillId="0" borderId="48" xfId="13" applyFont="1" applyFill="1" applyBorder="1" applyAlignment="1" applyProtection="1">
      <alignment horizontal="left" vertical="center" wrapText="1"/>
    </xf>
    <xf numFmtId="9" fontId="13" fillId="0" borderId="48" xfId="13" applyFont="1" applyFill="1" applyBorder="1" applyAlignment="1" applyProtection="1">
      <alignment horizontal="center" vertical="center" wrapText="1"/>
    </xf>
    <xf numFmtId="10" fontId="13" fillId="0" borderId="48" xfId="13" applyNumberFormat="1" applyFont="1" applyFill="1" applyBorder="1" applyAlignment="1">
      <alignment horizontal="left" vertical="center" wrapText="1"/>
    </xf>
    <xf numFmtId="165" fontId="3" fillId="0" borderId="42" xfId="0" applyNumberFormat="1" applyFont="1" applyFill="1" applyBorder="1" applyAlignment="1">
      <alignment vertical="center" wrapText="1"/>
    </xf>
    <xf numFmtId="165" fontId="3" fillId="0" borderId="42" xfId="0" applyNumberFormat="1" applyFont="1" applyFill="1" applyBorder="1" applyAlignment="1">
      <alignment horizontal="center" vertical="center" wrapText="1"/>
    </xf>
    <xf numFmtId="176" fontId="32" fillId="0" borderId="4" xfId="3" applyNumberFormat="1" applyFont="1" applyFill="1" applyBorder="1" applyAlignment="1">
      <alignment horizontal="right" vertical="center" wrapText="1"/>
    </xf>
    <xf numFmtId="175" fontId="32" fillId="0" borderId="4" xfId="0" applyNumberFormat="1" applyFont="1" applyFill="1" applyBorder="1" applyAlignment="1">
      <alignment horizontal="right" vertical="center" wrapText="1"/>
    </xf>
    <xf numFmtId="176" fontId="32" fillId="0" borderId="48" xfId="3" applyNumberFormat="1" applyFont="1" applyFill="1" applyBorder="1" applyAlignment="1">
      <alignment vertical="center" wrapText="1"/>
    </xf>
    <xf numFmtId="0" fontId="32" fillId="0" borderId="48" xfId="0" applyFont="1" applyFill="1" applyBorder="1" applyAlignment="1">
      <alignment horizontal="left" vertical="top" wrapText="1"/>
    </xf>
    <xf numFmtId="0" fontId="32" fillId="0" borderId="48" xfId="0" applyFont="1" applyFill="1" applyBorder="1" applyAlignment="1">
      <alignment horizontal="left" vertical="center" wrapText="1"/>
    </xf>
    <xf numFmtId="171" fontId="32" fillId="0" borderId="48" xfId="0" applyNumberFormat="1" applyFont="1" applyFill="1" applyBorder="1" applyAlignment="1">
      <alignment vertical="center" wrapText="1"/>
    </xf>
    <xf numFmtId="0" fontId="33" fillId="0" borderId="48" xfId="0" applyFont="1" applyFill="1" applyBorder="1" applyAlignment="1">
      <alignment horizontal="center" vertical="center" wrapText="1"/>
    </xf>
    <xf numFmtId="188" fontId="32" fillId="0" borderId="48" xfId="13" applyNumberFormat="1" applyFont="1" applyFill="1" applyBorder="1" applyAlignment="1">
      <alignment horizontal="center" vertical="center" wrapText="1"/>
    </xf>
    <xf numFmtId="0" fontId="22" fillId="8" borderId="2" xfId="0" applyFont="1" applyFill="1" applyBorder="1" applyAlignment="1">
      <alignment horizontal="center" vertical="center" wrapText="1"/>
    </xf>
    <xf numFmtId="0" fontId="13" fillId="0" borderId="4" xfId="0" applyNumberFormat="1" applyFont="1" applyFill="1" applyBorder="1" applyAlignment="1">
      <alignment vertical="center" wrapText="1"/>
    </xf>
    <xf numFmtId="0" fontId="13" fillId="0" borderId="45" xfId="20" applyFont="1" applyFill="1" applyBorder="1" applyAlignment="1">
      <alignment vertical="center" wrapText="1"/>
    </xf>
    <xf numFmtId="0" fontId="13" fillId="0" borderId="44" xfId="19" applyFont="1" applyFill="1" applyBorder="1" applyAlignment="1">
      <alignment horizontal="center" vertical="center" wrapText="1"/>
    </xf>
    <xf numFmtId="0" fontId="13" fillId="0" borderId="42" xfId="11" applyFont="1" applyFill="1" applyBorder="1" applyAlignment="1">
      <alignment horizontal="center" vertical="center" wrapText="1"/>
    </xf>
    <xf numFmtId="189" fontId="13" fillId="0" borderId="42" xfId="21" applyNumberFormat="1" applyFont="1" applyFill="1" applyBorder="1" applyAlignment="1">
      <alignment horizontal="center" vertical="center" wrapText="1"/>
    </xf>
    <xf numFmtId="3" fontId="34" fillId="0" borderId="4" xfId="0" applyNumberFormat="1" applyFont="1" applyFill="1" applyBorder="1" applyAlignment="1">
      <alignment horizontal="right" vertical="center" wrapText="1"/>
    </xf>
    <xf numFmtId="3" fontId="34" fillId="0" borderId="4" xfId="0" applyNumberFormat="1" applyFont="1" applyFill="1" applyBorder="1" applyAlignment="1">
      <alignment horizontal="right" vertical="center"/>
    </xf>
    <xf numFmtId="3" fontId="13" fillId="0" borderId="42" xfId="24" applyNumberFormat="1" applyFont="1" applyFill="1" applyBorder="1" applyAlignment="1">
      <alignment horizontal="center" vertical="center" wrapText="1"/>
    </xf>
    <xf numFmtId="184" fontId="32" fillId="0" borderId="46" xfId="0" applyNumberFormat="1" applyFont="1" applyFill="1" applyBorder="1" applyAlignment="1">
      <alignment vertical="center" wrapText="1"/>
    </xf>
    <xf numFmtId="0" fontId="35" fillId="0" borderId="4" xfId="0" applyFont="1" applyFill="1" applyBorder="1" applyAlignment="1">
      <alignment vertical="center" wrapText="1"/>
    </xf>
    <xf numFmtId="174" fontId="3" fillId="0" borderId="42" xfId="3" applyNumberFormat="1" applyFont="1" applyFill="1" applyBorder="1" applyAlignment="1">
      <alignment vertical="center" wrapText="1"/>
    </xf>
    <xf numFmtId="9" fontId="13" fillId="0" borderId="47" xfId="0" applyNumberFormat="1" applyFont="1" applyFill="1" applyBorder="1" applyAlignment="1">
      <alignment horizontal="center" vertical="center" wrapText="1"/>
    </xf>
    <xf numFmtId="178" fontId="13" fillId="0" borderId="47" xfId="6" applyNumberFormat="1" applyFont="1" applyFill="1" applyBorder="1" applyAlignment="1">
      <alignment horizontal="right" vertical="center" wrapText="1"/>
    </xf>
    <xf numFmtId="9" fontId="13" fillId="0" borderId="47" xfId="13" applyFont="1" applyFill="1" applyBorder="1" applyAlignment="1">
      <alignment horizontal="center" vertical="center" wrapText="1"/>
    </xf>
    <xf numFmtId="0" fontId="13" fillId="0" borderId="47" xfId="0" applyFont="1" applyFill="1" applyBorder="1" applyAlignment="1">
      <alignment horizontal="center" vertical="center" wrapText="1"/>
    </xf>
    <xf numFmtId="178" fontId="13" fillId="0" borderId="47" xfId="3" applyNumberFormat="1" applyFont="1" applyFill="1" applyBorder="1" applyAlignment="1">
      <alignment vertical="center" wrapText="1"/>
    </xf>
    <xf numFmtId="9" fontId="13" fillId="0" borderId="19" xfId="0" applyNumberFormat="1" applyFont="1" applyFill="1" applyBorder="1" applyAlignment="1">
      <alignment vertical="center" wrapText="1"/>
    </xf>
    <xf numFmtId="3" fontId="13" fillId="0" borderId="19" xfId="0" applyNumberFormat="1" applyFont="1" applyFill="1" applyBorder="1" applyAlignment="1">
      <alignment vertical="center" wrapText="1"/>
    </xf>
    <xf numFmtId="0" fontId="13" fillId="0" borderId="47" xfId="0" applyFont="1" applyFill="1" applyBorder="1" applyAlignment="1">
      <alignment horizontal="left" vertical="center" wrapText="1"/>
    </xf>
    <xf numFmtId="0" fontId="13" fillId="0" borderId="19" xfId="0" applyFont="1" applyFill="1" applyBorder="1" applyAlignment="1">
      <alignment vertical="center" wrapText="1"/>
    </xf>
    <xf numFmtId="0" fontId="13" fillId="0" borderId="3" xfId="0" applyFont="1" applyFill="1" applyBorder="1" applyAlignment="1">
      <alignment horizontal="center" vertical="center" wrapText="1"/>
    </xf>
    <xf numFmtId="0" fontId="13" fillId="0" borderId="47" xfId="0" applyFont="1" applyFill="1" applyBorder="1" applyAlignment="1">
      <alignment horizontal="right" vertical="center" wrapText="1"/>
    </xf>
    <xf numFmtId="3" fontId="13" fillId="0" borderId="47" xfId="0" applyNumberFormat="1" applyFont="1" applyFill="1" applyBorder="1" applyAlignment="1">
      <alignment horizontal="center" vertical="center" wrapText="1"/>
    </xf>
    <xf numFmtId="0" fontId="12" fillId="0" borderId="47" xfId="0" applyFont="1" applyFill="1" applyBorder="1" applyAlignment="1">
      <alignment horizontal="left" vertical="center" wrapText="1"/>
    </xf>
    <xf numFmtId="178" fontId="13" fillId="0" borderId="47" xfId="3" applyNumberFormat="1" applyFont="1" applyFill="1" applyBorder="1" applyAlignment="1">
      <alignment horizontal="center" vertical="center" wrapText="1"/>
    </xf>
    <xf numFmtId="0" fontId="35" fillId="0" borderId="47" xfId="0" applyFont="1" applyFill="1" applyBorder="1" applyAlignment="1">
      <alignment wrapText="1"/>
    </xf>
    <xf numFmtId="0" fontId="43" fillId="0" borderId="0" xfId="0" applyFont="1" applyFill="1" applyAlignment="1">
      <alignment wrapText="1"/>
    </xf>
    <xf numFmtId="0" fontId="43" fillId="0" borderId="4" xfId="0" applyFont="1" applyFill="1" applyBorder="1" applyAlignment="1">
      <alignment wrapText="1"/>
    </xf>
    <xf numFmtId="0" fontId="4" fillId="0" borderId="0" xfId="0" applyFont="1" applyFill="1" applyAlignment="1">
      <alignment wrapText="1"/>
    </xf>
    <xf numFmtId="0" fontId="13" fillId="10" borderId="0" xfId="0" applyFont="1" applyFill="1" applyBorder="1"/>
    <xf numFmtId="0" fontId="13" fillId="12" borderId="0" xfId="0" applyFont="1" applyFill="1" applyBorder="1"/>
    <xf numFmtId="176" fontId="32" fillId="0" borderId="48" xfId="3" applyNumberFormat="1" applyFont="1" applyFill="1" applyBorder="1" applyAlignment="1">
      <alignment horizontal="center" vertical="center" wrapText="1"/>
    </xf>
    <xf numFmtId="3" fontId="32" fillId="0" borderId="48" xfId="0" applyNumberFormat="1" applyFont="1" applyFill="1" applyBorder="1" applyAlignment="1">
      <alignment horizontal="center" vertical="center" wrapText="1"/>
    </xf>
    <xf numFmtId="0" fontId="32" fillId="0" borderId="48" xfId="0" applyFont="1" applyFill="1" applyBorder="1" applyAlignment="1">
      <alignment horizontal="justify" vertical="top" wrapText="1"/>
    </xf>
    <xf numFmtId="10" fontId="32" fillId="0" borderId="48" xfId="13" applyNumberFormat="1" applyFont="1" applyFill="1" applyBorder="1" applyAlignment="1">
      <alignment horizontal="center" vertical="center" wrapText="1"/>
    </xf>
    <xf numFmtId="0" fontId="32" fillId="0" borderId="48" xfId="0" applyFont="1" applyFill="1" applyBorder="1" applyAlignment="1">
      <alignment horizontal="justify" vertical="center" wrapText="1"/>
    </xf>
    <xf numFmtId="180" fontId="32" fillId="0" borderId="48" xfId="0" applyNumberFormat="1" applyFont="1" applyFill="1" applyBorder="1" applyAlignment="1">
      <alignment horizontal="center" vertical="center" wrapText="1"/>
    </xf>
    <xf numFmtId="9" fontId="32" fillId="0" borderId="48" xfId="0" applyNumberFormat="1" applyFont="1" applyBorder="1" applyAlignment="1">
      <alignment horizontal="center" vertical="center" wrapText="1"/>
    </xf>
    <xf numFmtId="178" fontId="32" fillId="0" borderId="48" xfId="3" applyNumberFormat="1" applyFont="1" applyBorder="1" applyAlignment="1">
      <alignment vertical="center" wrapText="1"/>
    </xf>
    <xf numFmtId="0" fontId="32" fillId="0" borderId="48" xfId="0" applyFont="1" applyBorder="1" applyAlignment="1">
      <alignment horizontal="center" vertical="center" wrapText="1"/>
    </xf>
    <xf numFmtId="0" fontId="32" fillId="0" borderId="48" xfId="0" applyFont="1" applyBorder="1" applyAlignment="1">
      <alignment vertical="center" wrapText="1"/>
    </xf>
    <xf numFmtId="3" fontId="32" fillId="0" borderId="48" xfId="0" applyNumberFormat="1" applyFont="1" applyBorder="1" applyAlignment="1">
      <alignment vertical="center" wrapText="1"/>
    </xf>
    <xf numFmtId="179" fontId="32" fillId="0" borderId="48" xfId="4" applyNumberFormat="1" applyFont="1" applyBorder="1" applyAlignment="1">
      <alignment vertical="center" wrapText="1"/>
    </xf>
    <xf numFmtId="171" fontId="32" fillId="0" borderId="48" xfId="0" applyNumberFormat="1" applyFont="1" applyBorder="1" applyAlignment="1">
      <alignment vertical="center" wrapText="1"/>
    </xf>
    <xf numFmtId="0" fontId="3" fillId="0" borderId="48" xfId="0" applyFont="1" applyBorder="1" applyAlignment="1">
      <alignment vertical="center" wrapText="1"/>
    </xf>
    <xf numFmtId="0" fontId="35" fillId="0" borderId="4" xfId="0" applyFont="1" applyFill="1" applyBorder="1" applyAlignment="1">
      <alignment horizontal="center" vertical="center" wrapText="1"/>
    </xf>
    <xf numFmtId="3" fontId="13" fillId="0" borderId="47" xfId="0" applyNumberFormat="1" applyFont="1" applyFill="1" applyBorder="1" applyAlignment="1">
      <alignment horizontal="right" vertical="center" wrapText="1"/>
    </xf>
    <xf numFmtId="0" fontId="13" fillId="2" borderId="7" xfId="0" applyFont="1" applyFill="1" applyBorder="1"/>
    <xf numFmtId="0" fontId="13" fillId="2" borderId="8" xfId="0" applyFont="1" applyFill="1" applyBorder="1"/>
    <xf numFmtId="0" fontId="13" fillId="2" borderId="11" xfId="0" applyFont="1" applyFill="1" applyBorder="1"/>
    <xf numFmtId="0" fontId="13" fillId="2" borderId="9" xfId="0" applyFont="1" applyFill="1" applyBorder="1"/>
    <xf numFmtId="0" fontId="13" fillId="2" borderId="10" xfId="0" applyFont="1" applyFill="1" applyBorder="1"/>
    <xf numFmtId="0" fontId="13" fillId="10" borderId="0" xfId="0" applyFont="1" applyFill="1" applyBorder="1" applyAlignment="1">
      <alignment horizontal="center" vertical="center"/>
    </xf>
    <xf numFmtId="0" fontId="13" fillId="11" borderId="0" xfId="0" applyFont="1" applyFill="1" applyBorder="1"/>
    <xf numFmtId="0" fontId="13" fillId="11" borderId="0" xfId="0" applyFont="1" applyFill="1" applyBorder="1" applyAlignment="1">
      <alignment horizontal="center" vertical="center"/>
    </xf>
    <xf numFmtId="0" fontId="22" fillId="8" borderId="0" xfId="0" applyFont="1" applyFill="1" applyBorder="1" applyAlignment="1">
      <alignment horizontal="center" vertical="center"/>
    </xf>
    <xf numFmtId="0" fontId="22" fillId="8" borderId="15" xfId="0" applyFont="1" applyFill="1" applyBorder="1" applyAlignment="1">
      <alignment horizontal="center" vertical="center"/>
    </xf>
    <xf numFmtId="167" fontId="32" fillId="10" borderId="48" xfId="7" applyFont="1" applyFill="1" applyBorder="1" applyAlignment="1">
      <alignment vertical="center" wrapText="1"/>
    </xf>
    <xf numFmtId="0" fontId="32" fillId="0" borderId="49" xfId="0" applyFont="1" applyFill="1" applyBorder="1" applyAlignment="1">
      <alignment horizontal="center" vertical="center" wrapText="1"/>
    </xf>
    <xf numFmtId="0" fontId="32" fillId="0" borderId="50" xfId="0" applyFont="1" applyFill="1" applyBorder="1" applyAlignment="1">
      <alignment horizontal="center" vertical="center" wrapText="1"/>
    </xf>
    <xf numFmtId="0" fontId="32" fillId="0" borderId="51" xfId="0" applyFont="1" applyFill="1" applyBorder="1" applyAlignment="1">
      <alignment horizontal="center" vertical="center" wrapText="1"/>
    </xf>
    <xf numFmtId="0" fontId="32" fillId="0" borderId="52"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1" xfId="15" applyFont="1" applyFill="1" applyBorder="1" applyAlignment="1">
      <alignment horizontal="center" vertical="center" wrapText="1"/>
    </xf>
    <xf numFmtId="0" fontId="13" fillId="0" borderId="52" xfId="15" applyFont="1" applyFill="1" applyBorder="1" applyAlignment="1">
      <alignment horizontal="center" vertical="center" wrapText="1"/>
    </xf>
    <xf numFmtId="0" fontId="32" fillId="0" borderId="42" xfId="0" applyFont="1" applyFill="1" applyBorder="1" applyAlignment="1">
      <alignment horizontal="center" vertical="center" wrapText="1"/>
    </xf>
    <xf numFmtId="0" fontId="13" fillId="0" borderId="49" xfId="0" applyFont="1" applyFill="1" applyBorder="1" applyAlignment="1">
      <alignment horizontal="center" vertical="center" wrapText="1"/>
    </xf>
    <xf numFmtId="0" fontId="13" fillId="0" borderId="50" xfId="0" applyFont="1" applyFill="1" applyBorder="1" applyAlignment="1">
      <alignment horizontal="center" vertical="center" wrapText="1"/>
    </xf>
    <xf numFmtId="0" fontId="35" fillId="0" borderId="48" xfId="0" applyFont="1" applyFill="1" applyBorder="1" applyAlignment="1">
      <alignment vertical="center" wrapText="1"/>
    </xf>
    <xf numFmtId="0" fontId="32" fillId="0" borderId="51" xfId="0" applyFont="1" applyFill="1" applyBorder="1" applyAlignment="1">
      <alignment horizontal="left" vertical="top" wrapText="1"/>
    </xf>
    <xf numFmtId="174" fontId="32" fillId="0" borderId="54" xfId="3" applyNumberFormat="1" applyFont="1" applyFill="1" applyBorder="1" applyAlignment="1">
      <alignment vertical="center" wrapText="1"/>
    </xf>
    <xf numFmtId="174" fontId="47" fillId="0" borderId="42" xfId="3" applyNumberFormat="1" applyFont="1" applyFill="1" applyBorder="1" applyAlignment="1">
      <alignment vertical="center" wrapText="1"/>
    </xf>
    <xf numFmtId="0" fontId="47" fillId="0" borderId="42" xfId="0" applyFont="1" applyFill="1" applyBorder="1" applyAlignment="1">
      <alignment horizontal="center" vertical="center" wrapText="1"/>
    </xf>
    <xf numFmtId="0" fontId="32" fillId="0" borderId="53" xfId="0" applyFont="1" applyFill="1" applyBorder="1" applyAlignment="1">
      <alignment vertical="center" wrapText="1"/>
    </xf>
    <xf numFmtId="176" fontId="32" fillId="0" borderId="51" xfId="3" applyNumberFormat="1" applyFont="1" applyFill="1" applyBorder="1" applyAlignment="1">
      <alignment horizontal="center" vertical="center" wrapText="1"/>
    </xf>
    <xf numFmtId="9" fontId="32" fillId="0" borderId="54" xfId="0" applyNumberFormat="1" applyFont="1" applyFill="1" applyBorder="1" applyAlignment="1">
      <alignment horizontal="center" vertical="center" wrapText="1"/>
    </xf>
    <xf numFmtId="0" fontId="32" fillId="0" borderId="51" xfId="0" applyFont="1" applyFill="1" applyBorder="1" applyAlignment="1">
      <alignment horizontal="left" vertical="center" wrapText="1"/>
    </xf>
    <xf numFmtId="3" fontId="47" fillId="0" borderId="42" xfId="0" applyNumberFormat="1" applyFont="1" applyFill="1" applyBorder="1" applyAlignment="1">
      <alignment horizontal="center" vertical="center" wrapText="1"/>
    </xf>
    <xf numFmtId="179" fontId="32" fillId="0" borderId="48" xfId="4" applyNumberFormat="1" applyFont="1" applyFill="1" applyBorder="1" applyAlignment="1">
      <alignment vertical="center" wrapText="1"/>
    </xf>
    <xf numFmtId="3" fontId="32" fillId="0" borderId="48" xfId="0" applyNumberFormat="1" applyFont="1" applyFill="1" applyBorder="1" applyAlignment="1">
      <alignment vertical="center" wrapText="1"/>
    </xf>
    <xf numFmtId="9" fontId="32" fillId="0" borderId="51" xfId="0" applyNumberFormat="1" applyFont="1" applyFill="1" applyBorder="1" applyAlignment="1">
      <alignment horizontal="center" vertical="center" wrapText="1"/>
    </xf>
    <xf numFmtId="9" fontId="3" fillId="0" borderId="42" xfId="0" applyNumberFormat="1" applyFont="1" applyFill="1" applyBorder="1" applyAlignment="1">
      <alignment horizontal="center" vertical="center" wrapText="1"/>
    </xf>
    <xf numFmtId="185" fontId="25" fillId="0" borderId="51" xfId="0" applyNumberFormat="1" applyFont="1" applyFill="1" applyBorder="1" applyAlignment="1">
      <alignment horizontal="center" vertical="center" wrapText="1"/>
    </xf>
    <xf numFmtId="0" fontId="36" fillId="0" borderId="51" xfId="0" applyFont="1" applyFill="1" applyBorder="1" applyAlignment="1">
      <alignment horizontal="left" vertical="center" wrapText="1"/>
    </xf>
    <xf numFmtId="0" fontId="32" fillId="0" borderId="12" xfId="0" applyFont="1" applyFill="1" applyBorder="1" applyAlignment="1">
      <alignment vertical="center" wrapText="1"/>
    </xf>
    <xf numFmtId="0" fontId="8" fillId="0" borderId="51" xfId="0" applyFont="1" applyFill="1" applyBorder="1" applyAlignment="1">
      <alignment horizontal="left" vertical="center" wrapText="1"/>
    </xf>
    <xf numFmtId="9" fontId="32" fillId="10" borderId="51" xfId="0" applyNumberFormat="1" applyFont="1" applyFill="1" applyBorder="1" applyAlignment="1">
      <alignment horizontal="center" vertical="center" wrapText="1"/>
    </xf>
    <xf numFmtId="0" fontId="13" fillId="0" borderId="51" xfId="0" applyFont="1" applyFill="1" applyBorder="1" applyAlignment="1">
      <alignment horizontal="left" vertical="top" wrapText="1"/>
    </xf>
    <xf numFmtId="9" fontId="13" fillId="0" borderId="51" xfId="0" applyNumberFormat="1" applyFont="1" applyFill="1" applyBorder="1" applyAlignment="1">
      <alignment horizontal="center" vertical="center" wrapText="1"/>
    </xf>
    <xf numFmtId="176" fontId="13" fillId="0" borderId="51" xfId="3" applyNumberFormat="1" applyFont="1" applyFill="1" applyBorder="1" applyAlignment="1">
      <alignment horizontal="center" vertical="center" wrapText="1"/>
    </xf>
    <xf numFmtId="0" fontId="32" fillId="10" borderId="51" xfId="0" applyNumberFormat="1" applyFont="1" applyFill="1" applyBorder="1" applyAlignment="1">
      <alignment horizontal="center" vertical="center" wrapText="1"/>
    </xf>
    <xf numFmtId="0" fontId="32" fillId="10" borderId="51" xfId="0" applyFont="1" applyFill="1" applyBorder="1" applyAlignment="1">
      <alignment vertical="center" wrapText="1"/>
    </xf>
    <xf numFmtId="0" fontId="32" fillId="0" borderId="55" xfId="0" applyFont="1" applyFill="1" applyBorder="1" applyAlignment="1">
      <alignment horizontal="left" vertical="top" wrapText="1"/>
    </xf>
    <xf numFmtId="176" fontId="32" fillId="0" borderId="55" xfId="3" applyNumberFormat="1" applyFont="1" applyFill="1" applyBorder="1" applyAlignment="1">
      <alignment horizontal="center" vertical="center" wrapText="1"/>
    </xf>
    <xf numFmtId="9" fontId="32" fillId="0" borderId="55" xfId="0" applyNumberFormat="1" applyFont="1" applyFill="1" applyBorder="1" applyAlignment="1">
      <alignment horizontal="center" vertical="center" wrapText="1"/>
    </xf>
    <xf numFmtId="0" fontId="32" fillId="0" borderId="55" xfId="0" applyFont="1" applyFill="1" applyBorder="1" applyAlignment="1">
      <alignment horizontal="center" vertical="center" wrapText="1"/>
    </xf>
    <xf numFmtId="180" fontId="32" fillId="0" borderId="55" xfId="7" applyNumberFormat="1" applyFont="1" applyFill="1" applyBorder="1" applyAlignment="1">
      <alignment vertical="center" wrapText="1"/>
    </xf>
    <xf numFmtId="14" fontId="32" fillId="0" borderId="55" xfId="0" applyNumberFormat="1" applyFont="1" applyFill="1" applyBorder="1" applyAlignment="1">
      <alignment horizontal="center" vertical="center" wrapText="1"/>
    </xf>
    <xf numFmtId="10" fontId="32" fillId="0" borderId="55" xfId="0" applyNumberFormat="1" applyFont="1" applyFill="1" applyBorder="1" applyAlignment="1">
      <alignment horizontal="center" vertical="center" wrapText="1"/>
    </xf>
    <xf numFmtId="176" fontId="32" fillId="0" borderId="55" xfId="3" applyNumberFormat="1" applyFont="1" applyFill="1" applyBorder="1" applyAlignment="1">
      <alignment vertical="center" wrapText="1"/>
    </xf>
    <xf numFmtId="0" fontId="52" fillId="0" borderId="55" xfId="0" applyFont="1" applyFill="1" applyBorder="1" applyAlignment="1">
      <alignment horizontal="center" vertical="center" wrapText="1"/>
    </xf>
    <xf numFmtId="0" fontId="32" fillId="0" borderId="55" xfId="0" applyFont="1" applyFill="1" applyBorder="1" applyAlignment="1">
      <alignment horizontal="right" vertical="center" wrapText="1"/>
    </xf>
    <xf numFmtId="0" fontId="13" fillId="0" borderId="56" xfId="0" applyFont="1" applyFill="1" applyBorder="1" applyAlignment="1">
      <alignment horizontal="center" vertical="center" wrapText="1"/>
    </xf>
    <xf numFmtId="0" fontId="32" fillId="0" borderId="57" xfId="0" applyFont="1" applyFill="1" applyBorder="1" applyAlignment="1">
      <alignment horizontal="center" vertical="center" wrapText="1"/>
    </xf>
    <xf numFmtId="9" fontId="32" fillId="0" borderId="57" xfId="0" applyNumberFormat="1" applyFont="1" applyFill="1" applyBorder="1" applyAlignment="1">
      <alignment horizontal="center" vertical="center" wrapText="1"/>
    </xf>
    <xf numFmtId="0" fontId="32" fillId="0" borderId="57" xfId="0" applyFont="1" applyFill="1" applyBorder="1" applyAlignment="1">
      <alignment horizontal="right" vertical="center" wrapText="1"/>
    </xf>
    <xf numFmtId="0" fontId="32" fillId="0" borderId="57" xfId="0" applyFont="1" applyFill="1" applyBorder="1" applyAlignment="1">
      <alignment horizontal="left" vertical="top" wrapText="1"/>
    </xf>
    <xf numFmtId="0" fontId="32" fillId="0" borderId="58" xfId="0" applyFont="1" applyFill="1" applyBorder="1" applyAlignment="1">
      <alignment horizontal="center" vertical="center" wrapText="1"/>
    </xf>
    <xf numFmtId="0" fontId="32" fillId="0" borderId="57" xfId="0" applyFont="1" applyFill="1" applyBorder="1" applyAlignment="1">
      <alignment vertical="center" wrapText="1"/>
    </xf>
    <xf numFmtId="14" fontId="32" fillId="0" borderId="57" xfId="0" applyNumberFormat="1" applyFont="1" applyFill="1" applyBorder="1" applyAlignment="1">
      <alignment horizontal="center" vertical="center" wrapText="1"/>
    </xf>
    <xf numFmtId="0" fontId="32" fillId="0" borderId="57" xfId="0" applyFont="1" applyFill="1" applyBorder="1" applyAlignment="1">
      <alignment horizontal="left" vertical="center" wrapText="1"/>
    </xf>
    <xf numFmtId="0" fontId="32" fillId="0" borderId="57" xfId="0" applyNumberFormat="1" applyFont="1" applyFill="1" applyBorder="1" applyAlignment="1" applyProtection="1">
      <alignment horizontal="center" vertical="center"/>
      <protection locked="0"/>
    </xf>
    <xf numFmtId="0" fontId="13" fillId="10" borderId="57" xfId="0" applyFont="1" applyFill="1" applyBorder="1" applyAlignment="1">
      <alignment horizontal="center" vertical="center" wrapText="1"/>
    </xf>
    <xf numFmtId="0" fontId="32" fillId="0" borderId="57" xfId="0" applyNumberFormat="1" applyFont="1" applyFill="1" applyBorder="1" applyAlignment="1">
      <alignment horizontal="center" vertical="center" wrapText="1"/>
    </xf>
    <xf numFmtId="173" fontId="32" fillId="0" borderId="57" xfId="0" applyNumberFormat="1" applyFont="1" applyFill="1" applyBorder="1" applyAlignment="1">
      <alignment horizontal="center" vertical="center" wrapText="1"/>
    </xf>
    <xf numFmtId="0" fontId="32" fillId="0" borderId="0" xfId="0" applyFont="1" applyFill="1" applyBorder="1" applyAlignment="1">
      <alignment horizontal="center" vertical="center"/>
    </xf>
    <xf numFmtId="0" fontId="13" fillId="0" borderId="57" xfId="0" applyFont="1" applyFill="1" applyBorder="1" applyAlignment="1">
      <alignment horizontal="center" vertical="center" wrapText="1"/>
    </xf>
    <xf numFmtId="0" fontId="32" fillId="0" borderId="59" xfId="0" applyFont="1" applyFill="1" applyBorder="1" applyAlignment="1">
      <alignment horizontal="left" vertical="top" wrapText="1"/>
    </xf>
    <xf numFmtId="0" fontId="27" fillId="0" borderId="57" xfId="2" applyFont="1" applyFill="1" applyBorder="1" applyAlignment="1" applyProtection="1">
      <alignment horizontal="center" vertical="center" wrapText="1"/>
    </xf>
    <xf numFmtId="187" fontId="32" fillId="0" borderId="57" xfId="7" applyNumberFormat="1" applyFont="1" applyFill="1" applyBorder="1" applyAlignment="1">
      <alignment vertical="center" wrapText="1"/>
    </xf>
    <xf numFmtId="0" fontId="32" fillId="0" borderId="57" xfId="0" applyFont="1" applyFill="1" applyBorder="1" applyAlignment="1">
      <alignment horizontal="justify" vertical="center" wrapText="1"/>
    </xf>
    <xf numFmtId="0" fontId="32" fillId="0" borderId="57" xfId="4" applyNumberFormat="1" applyFont="1" applyFill="1" applyBorder="1" applyAlignment="1">
      <alignment horizontal="center" vertical="center" wrapText="1"/>
    </xf>
    <xf numFmtId="9" fontId="32" fillId="0" borderId="57" xfId="4" applyNumberFormat="1" applyFont="1" applyFill="1" applyBorder="1" applyAlignment="1">
      <alignment horizontal="center" vertical="center" wrapText="1"/>
    </xf>
    <xf numFmtId="0" fontId="32" fillId="0" borderId="57" xfId="7" applyNumberFormat="1" applyFont="1" applyFill="1" applyBorder="1" applyAlignment="1">
      <alignment horizontal="justify" vertical="center" wrapText="1"/>
    </xf>
    <xf numFmtId="0" fontId="51" fillId="0" borderId="49" xfId="0" applyFont="1" applyFill="1" applyBorder="1" applyAlignment="1">
      <alignment horizontal="justify" vertical="center" wrapText="1"/>
    </xf>
    <xf numFmtId="9" fontId="32" fillId="0" borderId="57" xfId="13" applyNumberFormat="1" applyFont="1" applyFill="1" applyBorder="1" applyAlignment="1">
      <alignment horizontal="justify" vertical="center" wrapText="1"/>
    </xf>
    <xf numFmtId="166" fontId="32" fillId="0" borderId="4" xfId="4" applyFont="1" applyFill="1" applyBorder="1" applyAlignment="1" applyProtection="1">
      <alignment horizontal="center" vertical="center"/>
    </xf>
    <xf numFmtId="0" fontId="13" fillId="0" borderId="57" xfId="0" applyFont="1" applyFill="1" applyBorder="1" applyAlignment="1">
      <alignment horizontal="left" vertical="center" wrapText="1"/>
    </xf>
    <xf numFmtId="0" fontId="13" fillId="0" borderId="57" xfId="0" applyFont="1" applyFill="1" applyBorder="1" applyAlignment="1">
      <alignment horizontal="left" vertical="top" wrapText="1"/>
    </xf>
    <xf numFmtId="0" fontId="13" fillId="0" borderId="57" xfId="0" applyNumberFormat="1" applyFont="1" applyFill="1" applyBorder="1" applyAlignment="1">
      <alignment vertical="center" wrapText="1"/>
    </xf>
    <xf numFmtId="0" fontId="13" fillId="0" borderId="58" xfId="0" applyFont="1" applyFill="1" applyBorder="1" applyAlignment="1">
      <alignment horizontal="center" vertical="center" wrapText="1"/>
    </xf>
    <xf numFmtId="14" fontId="13" fillId="0" borderId="57" xfId="0" applyNumberFormat="1" applyFont="1" applyFill="1" applyBorder="1" applyAlignment="1">
      <alignment horizontal="center" vertical="center" wrapText="1"/>
    </xf>
    <xf numFmtId="0" fontId="3" fillId="0" borderId="57" xfId="0" applyFont="1" applyFill="1" applyBorder="1" applyAlignment="1">
      <alignment horizontal="center" vertical="center" wrapText="1"/>
    </xf>
    <xf numFmtId="9" fontId="13" fillId="0" borderId="57" xfId="0" applyNumberFormat="1" applyFont="1" applyFill="1" applyBorder="1" applyAlignment="1">
      <alignment horizontal="center" vertical="center" wrapText="1"/>
    </xf>
    <xf numFmtId="165" fontId="13" fillId="0" borderId="57" xfId="8" applyFont="1" applyFill="1" applyBorder="1" applyAlignment="1">
      <alignment horizontal="center" vertical="center" wrapText="1"/>
    </xf>
    <xf numFmtId="0" fontId="13" fillId="0" borderId="57" xfId="0" applyNumberFormat="1" applyFont="1" applyFill="1" applyBorder="1" applyAlignment="1">
      <alignment horizontal="center" vertical="center" wrapText="1"/>
    </xf>
    <xf numFmtId="0" fontId="13" fillId="0" borderId="57" xfId="0" applyNumberFormat="1" applyFont="1" applyFill="1" applyBorder="1" applyAlignment="1">
      <alignment horizontal="left" vertical="center" wrapText="1"/>
    </xf>
    <xf numFmtId="0" fontId="49" fillId="0" borderId="57" xfId="0" applyNumberFormat="1" applyFont="1" applyFill="1" applyBorder="1" applyAlignment="1">
      <alignment horizontal="center" vertical="center" wrapText="1"/>
    </xf>
    <xf numFmtId="0" fontId="13" fillId="0" borderId="60" xfId="0" applyFont="1" applyFill="1" applyBorder="1" applyAlignment="1">
      <alignment horizontal="left" vertical="center" wrapText="1"/>
    </xf>
    <xf numFmtId="0" fontId="13" fillId="0" borderId="60" xfId="0" applyFont="1" applyFill="1" applyBorder="1" applyAlignment="1">
      <alignment horizontal="center" vertical="center" wrapText="1"/>
    </xf>
    <xf numFmtId="14" fontId="13" fillId="0" borderId="60" xfId="0" applyNumberFormat="1" applyFont="1" applyFill="1" applyBorder="1" applyAlignment="1">
      <alignment horizontal="center" vertical="center" wrapText="1"/>
    </xf>
    <xf numFmtId="9" fontId="13" fillId="0" borderId="61" xfId="0" applyNumberFormat="1" applyFont="1" applyFill="1" applyBorder="1" applyAlignment="1">
      <alignment horizontal="left" vertical="center" wrapText="1"/>
    </xf>
    <xf numFmtId="9" fontId="13" fillId="0" borderId="61" xfId="13" applyFont="1" applyFill="1" applyBorder="1" applyAlignment="1" applyProtection="1">
      <alignment horizontal="left" vertical="center" wrapText="1"/>
    </xf>
    <xf numFmtId="9" fontId="13" fillId="0" borderId="61" xfId="13" applyFont="1" applyFill="1" applyBorder="1" applyAlignment="1" applyProtection="1">
      <alignment horizontal="center" vertical="center" wrapText="1"/>
    </xf>
    <xf numFmtId="9" fontId="13" fillId="0" borderId="57" xfId="0" applyNumberFormat="1" applyFont="1" applyFill="1" applyBorder="1" applyAlignment="1">
      <alignment horizontal="left" vertical="center" wrapText="1"/>
    </xf>
    <xf numFmtId="0" fontId="32" fillId="0" borderId="57" xfId="0" applyNumberFormat="1" applyFont="1" applyFill="1" applyBorder="1" applyAlignment="1">
      <alignment horizontal="justify" vertical="top" wrapText="1"/>
    </xf>
    <xf numFmtId="9" fontId="32" fillId="0" borderId="57" xfId="13" applyNumberFormat="1" applyFont="1" applyFill="1" applyBorder="1" applyAlignment="1">
      <alignment horizontal="center" vertical="center" wrapText="1"/>
    </xf>
    <xf numFmtId="176" fontId="32" fillId="0" borderId="57" xfId="3" applyNumberFormat="1" applyFont="1" applyFill="1" applyBorder="1" applyAlignment="1">
      <alignment vertical="center" wrapText="1"/>
    </xf>
    <xf numFmtId="0" fontId="34" fillId="0" borderId="57" xfId="0" applyFont="1" applyFill="1" applyBorder="1" applyAlignment="1">
      <alignment vertical="center" wrapText="1"/>
    </xf>
    <xf numFmtId="0" fontId="32" fillId="0" borderId="58" xfId="0" applyFont="1" applyFill="1" applyBorder="1" applyAlignment="1">
      <alignment horizontal="center" vertical="center" wrapText="1"/>
    </xf>
    <xf numFmtId="1" fontId="32" fillId="0" borderId="51" xfId="0" applyNumberFormat="1" applyFont="1" applyFill="1" applyBorder="1" applyAlignment="1">
      <alignment horizontal="center" vertical="center" wrapText="1"/>
    </xf>
    <xf numFmtId="9" fontId="32" fillId="10" borderId="57" xfId="0" applyNumberFormat="1" applyFont="1" applyFill="1" applyBorder="1" applyAlignment="1">
      <alignment horizontal="center" vertical="center" wrapText="1"/>
    </xf>
    <xf numFmtId="164" fontId="32" fillId="10" borderId="57" xfId="0" applyNumberFormat="1" applyFont="1" applyFill="1" applyBorder="1" applyAlignment="1">
      <alignment horizontal="center" vertical="center" wrapText="1"/>
    </xf>
    <xf numFmtId="175" fontId="32" fillId="10" borderId="57" xfId="0" applyNumberFormat="1" applyFont="1" applyFill="1" applyBorder="1" applyAlignment="1">
      <alignment horizontal="center" vertical="center" wrapText="1"/>
    </xf>
    <xf numFmtId="0" fontId="13" fillId="0" borderId="56" xfId="0" applyFont="1" applyFill="1" applyBorder="1" applyAlignment="1">
      <alignment horizontal="justify" vertical="center" wrapText="1"/>
    </xf>
    <xf numFmtId="9" fontId="13" fillId="0" borderId="57" xfId="13" applyFont="1" applyFill="1" applyBorder="1" applyAlignment="1">
      <alignment horizontal="center" vertical="center" wrapText="1"/>
    </xf>
    <xf numFmtId="176" fontId="13" fillId="10" borderId="57" xfId="3" applyNumberFormat="1" applyFont="1" applyFill="1" applyBorder="1" applyAlignment="1">
      <alignment horizontal="center" vertical="center" wrapText="1"/>
    </xf>
    <xf numFmtId="171" fontId="32" fillId="0" borderId="57" xfId="0" applyNumberFormat="1" applyFont="1" applyFill="1" applyBorder="1" applyAlignment="1">
      <alignment horizontal="center" vertical="center" wrapText="1"/>
    </xf>
    <xf numFmtId="0" fontId="13" fillId="0" borderId="56" xfId="0" applyFont="1" applyFill="1" applyBorder="1" applyAlignment="1">
      <alignment horizontal="left" vertical="center" wrapText="1"/>
    </xf>
    <xf numFmtId="171" fontId="13" fillId="0" borderId="57" xfId="0" applyNumberFormat="1" applyFont="1" applyFill="1" applyBorder="1" applyAlignment="1">
      <alignment vertical="center" wrapText="1"/>
    </xf>
    <xf numFmtId="0" fontId="32" fillId="0" borderId="57" xfId="0" applyFont="1" applyFill="1" applyBorder="1" applyAlignment="1">
      <alignment horizontal="right" vertical="top" wrapText="1"/>
    </xf>
    <xf numFmtId="178" fontId="13" fillId="0" borderId="62" xfId="6" applyNumberFormat="1" applyFont="1" applyFill="1" applyBorder="1" applyAlignment="1">
      <alignment horizontal="right" vertical="center" wrapText="1"/>
    </xf>
    <xf numFmtId="0" fontId="13" fillId="0" borderId="62" xfId="0" applyFont="1" applyFill="1" applyBorder="1" applyAlignment="1">
      <alignment horizontal="left" vertical="top" wrapText="1"/>
    </xf>
    <xf numFmtId="9" fontId="13" fillId="0" borderId="62" xfId="13" applyFont="1" applyFill="1" applyBorder="1" applyAlignment="1">
      <alignment horizontal="center" vertical="center" wrapText="1"/>
    </xf>
    <xf numFmtId="178" fontId="13" fillId="0" borderId="62" xfId="3" applyNumberFormat="1" applyFont="1" applyFill="1" applyBorder="1" applyAlignment="1">
      <alignment horizontal="right" vertical="center" wrapText="1"/>
    </xf>
    <xf numFmtId="14" fontId="13" fillId="0" borderId="51" xfId="0" applyNumberFormat="1" applyFont="1" applyFill="1" applyBorder="1" applyAlignment="1">
      <alignment horizontal="center" vertical="center" wrapText="1"/>
    </xf>
    <xf numFmtId="178" fontId="13" fillId="0" borderId="57" xfId="3" applyNumberFormat="1" applyFont="1" applyFill="1" applyBorder="1" applyAlignment="1">
      <alignment vertical="center" wrapText="1"/>
    </xf>
    <xf numFmtId="14" fontId="24" fillId="0" borderId="57" xfId="0" applyNumberFormat="1" applyFont="1" applyFill="1" applyBorder="1" applyAlignment="1">
      <alignment horizontal="center" vertical="center" wrapText="1"/>
    </xf>
    <xf numFmtId="0" fontId="27" fillId="0" borderId="57" xfId="0" applyFont="1" applyFill="1" applyBorder="1" applyAlignment="1">
      <alignment horizontal="center" vertical="center"/>
    </xf>
    <xf numFmtId="0" fontId="3" fillId="0" borderId="63" xfId="0" applyFont="1" applyFill="1" applyBorder="1" applyAlignment="1">
      <alignment horizontal="left" vertical="center" wrapText="1"/>
    </xf>
    <xf numFmtId="0" fontId="13" fillId="0" borderId="63" xfId="0" applyNumberFormat="1" applyFont="1" applyFill="1" applyBorder="1" applyAlignment="1">
      <alignment horizontal="center" vertical="center" wrapText="1"/>
    </xf>
    <xf numFmtId="9" fontId="35" fillId="0" borderId="57" xfId="13" applyNumberFormat="1" applyFont="1" applyFill="1" applyBorder="1" applyAlignment="1" applyProtection="1">
      <alignment horizontal="center" vertical="center" wrapText="1"/>
    </xf>
    <xf numFmtId="190" fontId="3" fillId="0" borderId="42" xfId="0" applyNumberFormat="1" applyFont="1" applyFill="1" applyBorder="1" applyAlignment="1">
      <alignment horizontal="center" vertical="center" wrapText="1"/>
    </xf>
    <xf numFmtId="0" fontId="13" fillId="0" borderId="61" xfId="0" applyFont="1" applyFill="1" applyBorder="1" applyAlignment="1">
      <alignment horizontal="left" vertical="center" wrapText="1"/>
    </xf>
    <xf numFmtId="0" fontId="32" fillId="0" borderId="61" xfId="0" applyFont="1" applyFill="1" applyBorder="1" applyAlignment="1">
      <alignment horizontal="center" vertical="center" wrapText="1"/>
    </xf>
    <xf numFmtId="0" fontId="13" fillId="0" borderId="63" xfId="0" applyFont="1" applyFill="1" applyBorder="1" applyAlignment="1">
      <alignment horizontal="left" vertical="center" wrapText="1"/>
    </xf>
    <xf numFmtId="9" fontId="13" fillId="0" borderId="64" xfId="0" applyNumberFormat="1" applyFont="1" applyFill="1" applyBorder="1" applyAlignment="1">
      <alignment vertical="center" wrapText="1"/>
    </xf>
    <xf numFmtId="3" fontId="13" fillId="0" borderId="64" xfId="0" applyNumberFormat="1" applyFont="1" applyFill="1" applyBorder="1" applyAlignment="1">
      <alignment vertical="center" wrapText="1"/>
    </xf>
    <xf numFmtId="178" fontId="13" fillId="0" borderId="63" xfId="3" applyNumberFormat="1" applyFont="1" applyFill="1" applyBorder="1" applyAlignment="1">
      <alignment vertical="center" wrapText="1"/>
    </xf>
    <xf numFmtId="9" fontId="13" fillId="0" borderId="64" xfId="0" applyNumberFormat="1" applyFont="1" applyFill="1" applyBorder="1" applyAlignment="1">
      <alignment horizontal="center" vertical="center" wrapText="1"/>
    </xf>
    <xf numFmtId="9" fontId="13" fillId="0" borderId="63" xfId="0" applyNumberFormat="1" applyFont="1" applyFill="1" applyBorder="1" applyAlignment="1">
      <alignment horizontal="center" vertical="center" wrapText="1"/>
    </xf>
    <xf numFmtId="0" fontId="12" fillId="0" borderId="63" xfId="0" applyFont="1" applyFill="1" applyBorder="1" applyAlignment="1">
      <alignment horizontal="left" vertical="center" wrapText="1"/>
    </xf>
    <xf numFmtId="0" fontId="51" fillId="0" borderId="63" xfId="0" applyFont="1" applyFill="1" applyBorder="1" applyAlignment="1">
      <alignment horizontal="right" vertical="center" wrapText="1"/>
    </xf>
    <xf numFmtId="0" fontId="8" fillId="0" borderId="63" xfId="0" applyFont="1" applyFill="1" applyBorder="1" applyAlignment="1">
      <alignment horizontal="left" vertical="center" wrapText="1"/>
    </xf>
    <xf numFmtId="178" fontId="13" fillId="0" borderId="63" xfId="3" applyNumberFormat="1" applyFont="1" applyFill="1" applyBorder="1" applyAlignment="1">
      <alignment horizontal="center" vertical="center" wrapText="1"/>
    </xf>
    <xf numFmtId="3" fontId="13" fillId="0" borderId="63" xfId="0" applyNumberFormat="1" applyFont="1" applyFill="1" applyBorder="1" applyAlignment="1">
      <alignment horizontal="center" vertical="center" wrapText="1"/>
    </xf>
    <xf numFmtId="0" fontId="32" fillId="0" borderId="63" xfId="0" applyFont="1" applyFill="1" applyBorder="1" applyAlignment="1">
      <alignment horizontal="center" vertical="center" wrapText="1"/>
    </xf>
    <xf numFmtId="9" fontId="32" fillId="0" borderId="63" xfId="0" applyNumberFormat="1" applyFont="1" applyFill="1" applyBorder="1" applyAlignment="1">
      <alignment horizontal="center" vertical="center" wrapText="1"/>
    </xf>
    <xf numFmtId="186" fontId="32" fillId="0" borderId="63" xfId="0" applyNumberFormat="1" applyFont="1" applyFill="1" applyBorder="1" applyAlignment="1">
      <alignment vertical="center" wrapText="1"/>
    </xf>
    <xf numFmtId="0" fontId="32" fillId="0" borderId="63" xfId="0" applyFont="1" applyFill="1" applyBorder="1" applyAlignment="1">
      <alignment horizontal="left" vertical="center" wrapText="1"/>
    </xf>
    <xf numFmtId="0" fontId="32" fillId="0" borderId="63" xfId="0" applyFont="1" applyFill="1" applyBorder="1" applyAlignment="1">
      <alignment horizontal="left" vertical="top" wrapText="1"/>
    </xf>
    <xf numFmtId="0" fontId="53" fillId="0" borderId="63" xfId="0" applyFont="1" applyFill="1" applyBorder="1" applyAlignment="1">
      <alignment vertical="center" wrapText="1"/>
    </xf>
    <xf numFmtId="0" fontId="13" fillId="0" borderId="63" xfId="0" applyFont="1" applyFill="1" applyBorder="1" applyAlignment="1">
      <alignment horizontal="left" vertical="top" wrapText="1"/>
    </xf>
    <xf numFmtId="3" fontId="32" fillId="0" borderId="63" xfId="0" applyNumberFormat="1" applyFont="1" applyFill="1" applyBorder="1" applyAlignment="1">
      <alignment horizontal="center" vertical="center" wrapText="1"/>
    </xf>
    <xf numFmtId="0" fontId="32" fillId="0" borderId="58" xfId="0" applyFont="1" applyFill="1" applyBorder="1" applyAlignment="1">
      <alignment horizontal="center" vertical="center" wrapText="1"/>
    </xf>
    <xf numFmtId="0" fontId="3" fillId="0" borderId="42" xfId="0" applyFont="1" applyBorder="1" applyAlignment="1">
      <alignment horizontal="center" vertical="center" wrapText="1"/>
    </xf>
    <xf numFmtId="0" fontId="3" fillId="0" borderId="65" xfId="0" applyFont="1" applyBorder="1" applyAlignment="1">
      <alignment horizontal="center" vertical="center" wrapText="1"/>
    </xf>
    <xf numFmtId="9" fontId="3" fillId="0" borderId="42" xfId="0" applyNumberFormat="1" applyFont="1" applyBorder="1" applyAlignment="1">
      <alignment horizontal="center" vertical="center" wrapText="1"/>
    </xf>
    <xf numFmtId="0" fontId="12" fillId="8" borderId="38" xfId="0" applyFont="1" applyFill="1" applyBorder="1" applyAlignment="1">
      <alignment horizontal="center" vertical="center"/>
    </xf>
    <xf numFmtId="0" fontId="12" fillId="8" borderId="39" xfId="0" applyFont="1" applyFill="1" applyBorder="1" applyAlignment="1">
      <alignment horizontal="center" vertical="center"/>
    </xf>
    <xf numFmtId="0" fontId="12" fillId="8" borderId="21" xfId="0" applyFont="1" applyFill="1" applyBorder="1" applyAlignment="1">
      <alignment horizontal="center" vertical="center"/>
    </xf>
    <xf numFmtId="0" fontId="12" fillId="8" borderId="35" xfId="0" applyFont="1" applyFill="1" applyBorder="1" applyAlignment="1">
      <alignment horizontal="center" vertical="center" wrapText="1"/>
    </xf>
    <xf numFmtId="0" fontId="12" fillId="8" borderId="39" xfId="0" applyFont="1" applyFill="1" applyBorder="1" applyAlignment="1">
      <alignment horizontal="center" vertical="center" wrapText="1"/>
    </xf>
    <xf numFmtId="0" fontId="12" fillId="8" borderId="40"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11"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11" borderId="0" xfId="0" applyFont="1" applyFill="1" applyBorder="1" applyAlignment="1">
      <alignment horizontal="center" vertical="center" wrapText="1"/>
    </xf>
    <xf numFmtId="0" fontId="15" fillId="2" borderId="28"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11" borderId="9"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2" fillId="2" borderId="30" xfId="0" applyFont="1" applyFill="1" applyBorder="1" applyAlignment="1">
      <alignment horizontal="left"/>
    </xf>
    <xf numFmtId="0" fontId="2" fillId="2" borderId="5" xfId="0" applyFont="1" applyFill="1" applyBorder="1" applyAlignment="1">
      <alignment horizontal="left"/>
    </xf>
    <xf numFmtId="0" fontId="3" fillId="5" borderId="4" xfId="0" applyFont="1" applyFill="1" applyBorder="1" applyAlignment="1">
      <alignment horizontal="center"/>
    </xf>
    <xf numFmtId="0" fontId="3" fillId="5" borderId="12" xfId="0" applyFont="1" applyFill="1" applyBorder="1" applyAlignment="1">
      <alignment horizontal="center"/>
    </xf>
    <xf numFmtId="0" fontId="14" fillId="9" borderId="6" xfId="0" applyFont="1" applyFill="1" applyBorder="1" applyAlignment="1">
      <alignment horizontal="center" vertical="center" wrapText="1"/>
    </xf>
    <xf numFmtId="0" fontId="14" fillId="9" borderId="7" xfId="0" applyFont="1" applyFill="1" applyBorder="1" applyAlignment="1">
      <alignment horizontal="center" vertical="center" wrapText="1"/>
    </xf>
    <xf numFmtId="0" fontId="14" fillId="9" borderId="8" xfId="0" applyFont="1" applyFill="1" applyBorder="1" applyAlignment="1">
      <alignment horizontal="center" vertical="center" wrapText="1"/>
    </xf>
    <xf numFmtId="0" fontId="14" fillId="9" borderId="31" xfId="0" applyFont="1" applyFill="1" applyBorder="1" applyAlignment="1">
      <alignment horizontal="center" vertical="center" wrapText="1"/>
    </xf>
    <xf numFmtId="0" fontId="14" fillId="9" borderId="15" xfId="0" applyFont="1" applyFill="1" applyBorder="1" applyAlignment="1">
      <alignment horizontal="center" vertical="center" wrapText="1"/>
    </xf>
    <xf numFmtId="0" fontId="14" fillId="9" borderId="32" xfId="0" applyFont="1" applyFill="1" applyBorder="1" applyAlignment="1">
      <alignment horizontal="center" vertical="center" wrapText="1"/>
    </xf>
    <xf numFmtId="0" fontId="14" fillId="8" borderId="6" xfId="0" applyFont="1" applyFill="1" applyBorder="1" applyAlignment="1">
      <alignment horizontal="center" vertical="center"/>
    </xf>
    <xf numFmtId="0" fontId="14" fillId="8" borderId="7" xfId="0" applyFont="1" applyFill="1" applyBorder="1" applyAlignment="1">
      <alignment horizontal="center" vertical="center"/>
    </xf>
    <xf numFmtId="0" fontId="14" fillId="8" borderId="8" xfId="0" applyFont="1" applyFill="1" applyBorder="1" applyAlignment="1">
      <alignment horizontal="center" vertical="center"/>
    </xf>
    <xf numFmtId="0" fontId="14" fillId="8" borderId="31" xfId="0" applyFont="1" applyFill="1" applyBorder="1" applyAlignment="1">
      <alignment horizontal="center" vertical="center"/>
    </xf>
    <xf numFmtId="0" fontId="14" fillId="8" borderId="15" xfId="0" applyFont="1" applyFill="1" applyBorder="1" applyAlignment="1">
      <alignment horizontal="center" vertical="center"/>
    </xf>
    <xf numFmtId="0" fontId="14" fillId="8" borderId="32"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34" xfId="0" applyFont="1" applyFill="1" applyBorder="1" applyAlignment="1">
      <alignment horizontal="center" vertical="center"/>
    </xf>
    <xf numFmtId="0" fontId="2" fillId="14" borderId="4" xfId="0" applyFont="1" applyFill="1" applyBorder="1" applyAlignment="1">
      <alignment horizontal="center"/>
    </xf>
    <xf numFmtId="0" fontId="2" fillId="14" borderId="12" xfId="0" applyFont="1" applyFill="1" applyBorder="1" applyAlignment="1">
      <alignment horizontal="center"/>
    </xf>
    <xf numFmtId="0" fontId="12" fillId="8" borderId="25" xfId="0" applyFont="1" applyFill="1" applyBorder="1" applyAlignment="1">
      <alignment horizontal="center" vertical="center" wrapText="1"/>
    </xf>
    <xf numFmtId="0" fontId="12" fillId="11" borderId="25" xfId="0" applyFont="1" applyFill="1" applyBorder="1" applyAlignment="1">
      <alignment horizontal="center" vertical="center" wrapText="1"/>
    </xf>
    <xf numFmtId="0" fontId="12" fillId="8" borderId="21" xfId="0" applyFont="1" applyFill="1" applyBorder="1" applyAlignment="1">
      <alignment horizontal="center" vertical="center" wrapText="1"/>
    </xf>
    <xf numFmtId="0" fontId="12" fillId="8" borderId="36" xfId="0" applyFont="1" applyFill="1" applyBorder="1" applyAlignment="1">
      <alignment horizontal="center" vertical="center" wrapText="1"/>
    </xf>
    <xf numFmtId="0" fontId="12" fillId="8" borderId="11" xfId="0" applyFont="1" applyFill="1" applyBorder="1" applyAlignment="1">
      <alignment horizontal="center" vertical="center" wrapText="1"/>
    </xf>
    <xf numFmtId="0" fontId="12" fillId="8" borderId="37" xfId="0" applyFont="1" applyFill="1" applyBorder="1" applyAlignment="1">
      <alignment horizontal="center" vertical="center" wrapText="1"/>
    </xf>
    <xf numFmtId="0" fontId="22" fillId="8" borderId="26" xfId="0" applyFont="1" applyFill="1" applyBorder="1" applyAlignment="1">
      <alignment horizontal="center" vertical="center"/>
    </xf>
    <xf numFmtId="0" fontId="22" fillId="8" borderId="0" xfId="0" applyFont="1" applyFill="1" applyBorder="1" applyAlignment="1">
      <alignment horizontal="center" vertical="center"/>
    </xf>
    <xf numFmtId="0" fontId="22" fillId="11" borderId="0" xfId="0" applyFont="1" applyFill="1" applyBorder="1" applyAlignment="1">
      <alignment horizontal="center" vertical="center"/>
    </xf>
    <xf numFmtId="0" fontId="22" fillId="8" borderId="31" xfId="0" applyFont="1" applyFill="1" applyBorder="1" applyAlignment="1">
      <alignment horizontal="center" vertical="center"/>
    </xf>
    <xf numFmtId="0" fontId="22" fillId="8" borderId="15" xfId="0" applyFont="1" applyFill="1" applyBorder="1" applyAlignment="1">
      <alignment horizontal="center" vertical="center"/>
    </xf>
    <xf numFmtId="0" fontId="22" fillId="11" borderId="15" xfId="0" applyFont="1" applyFill="1" applyBorder="1" applyAlignment="1">
      <alignment horizontal="center" vertical="center"/>
    </xf>
    <xf numFmtId="0" fontId="14" fillId="9" borderId="38" xfId="0" applyFont="1" applyFill="1" applyBorder="1" applyAlignment="1">
      <alignment horizontal="center" vertical="center" wrapText="1"/>
    </xf>
    <xf numFmtId="0" fontId="14" fillId="9" borderId="39" xfId="0" applyFont="1" applyFill="1" applyBorder="1" applyAlignment="1">
      <alignment horizontal="center" vertical="center" wrapText="1"/>
    </xf>
    <xf numFmtId="0" fontId="14" fillId="9" borderId="40" xfId="0" applyFont="1" applyFill="1" applyBorder="1" applyAlignment="1">
      <alignment horizontal="center" vertical="center" wrapText="1"/>
    </xf>
    <xf numFmtId="0" fontId="14" fillId="8" borderId="38" xfId="0" applyFont="1" applyFill="1" applyBorder="1" applyAlignment="1">
      <alignment horizontal="center" vertical="center" wrapText="1"/>
    </xf>
    <xf numFmtId="0" fontId="14" fillId="8" borderId="39" xfId="0" applyFont="1" applyFill="1" applyBorder="1" applyAlignment="1">
      <alignment horizontal="center" vertical="center" wrapText="1"/>
    </xf>
    <xf numFmtId="0" fontId="14" fillId="8" borderId="40"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41" xfId="0" applyFont="1" applyFill="1" applyBorder="1" applyAlignment="1">
      <alignment horizontal="center" vertical="center" wrapText="1"/>
    </xf>
    <xf numFmtId="0" fontId="37" fillId="0" borderId="4" xfId="0" applyFont="1" applyBorder="1" applyAlignment="1">
      <alignment horizontal="center" vertical="top" wrapText="1"/>
    </xf>
    <xf numFmtId="9" fontId="32" fillId="0" borderId="4" xfId="0" applyNumberFormat="1" applyFont="1" applyFill="1" applyBorder="1" applyAlignment="1">
      <alignment horizontal="center" vertical="top" wrapText="1"/>
    </xf>
    <xf numFmtId="0" fontId="32" fillId="0" borderId="4" xfId="0" applyFont="1" applyFill="1" applyBorder="1" applyAlignment="1">
      <alignment horizontal="center" vertical="top" wrapText="1"/>
    </xf>
    <xf numFmtId="0" fontId="32" fillId="16" borderId="0" xfId="0" applyFont="1" applyFill="1" applyBorder="1" applyAlignment="1">
      <alignment horizontal="center" vertical="center" wrapText="1"/>
    </xf>
    <xf numFmtId="0" fontId="13" fillId="0" borderId="0" xfId="0" applyFont="1" applyFill="1" applyBorder="1" applyAlignment="1">
      <alignment horizontal="center"/>
    </xf>
    <xf numFmtId="0" fontId="13" fillId="10" borderId="0" xfId="0" applyFont="1" applyFill="1" applyBorder="1" applyAlignment="1">
      <alignment horizontal="center"/>
    </xf>
    <xf numFmtId="9" fontId="32" fillId="0" borderId="57" xfId="0" applyNumberFormat="1" applyFont="1" applyFill="1" applyBorder="1" applyAlignment="1">
      <alignment horizontal="center" vertical="top" wrapText="1"/>
    </xf>
    <xf numFmtId="188" fontId="32" fillId="0" borderId="51" xfId="0" applyNumberFormat="1" applyFont="1" applyFill="1" applyBorder="1" applyAlignment="1">
      <alignment horizontal="center" vertical="center" wrapText="1"/>
    </xf>
    <xf numFmtId="9" fontId="13" fillId="0" borderId="61" xfId="13" applyNumberFormat="1" applyFont="1" applyFill="1" applyBorder="1" applyAlignment="1">
      <alignment horizontal="center" vertical="center" wrapText="1"/>
    </xf>
    <xf numFmtId="187" fontId="32" fillId="0" borderId="57" xfId="7" applyNumberFormat="1" applyFont="1" applyFill="1" applyBorder="1" applyAlignment="1">
      <alignment horizontal="right" vertical="center" wrapText="1"/>
    </xf>
    <xf numFmtId="9" fontId="32" fillId="0" borderId="57" xfId="7" applyNumberFormat="1" applyFont="1" applyFill="1" applyBorder="1" applyAlignment="1">
      <alignment horizontal="center" vertical="center" wrapText="1"/>
    </xf>
    <xf numFmtId="187" fontId="32" fillId="0" borderId="57" xfId="7" applyNumberFormat="1" applyFont="1" applyFill="1" applyBorder="1" applyAlignment="1">
      <alignment horizontal="center" vertical="center" wrapText="1"/>
    </xf>
    <xf numFmtId="167" fontId="32" fillId="0" borderId="57" xfId="7" applyFont="1" applyFill="1" applyBorder="1" applyAlignment="1">
      <alignment horizontal="right" vertical="center" wrapText="1"/>
    </xf>
    <xf numFmtId="167" fontId="32" fillId="0" borderId="57" xfId="7" applyFont="1" applyFill="1" applyBorder="1" applyAlignment="1">
      <alignment horizontal="center" vertical="center" wrapText="1"/>
    </xf>
    <xf numFmtId="166" fontId="32" fillId="0" borderId="57" xfId="4" applyFont="1" applyFill="1" applyBorder="1" applyAlignment="1">
      <alignment horizontal="center" vertical="center" wrapText="1"/>
    </xf>
    <xf numFmtId="0" fontId="2" fillId="2" borderId="66" xfId="0" applyFont="1" applyFill="1" applyBorder="1" applyAlignment="1"/>
    <xf numFmtId="0" fontId="22" fillId="8" borderId="67" xfId="0" applyFont="1" applyFill="1" applyBorder="1" applyAlignment="1">
      <alignment horizontal="center" vertical="center" wrapText="1"/>
    </xf>
    <xf numFmtId="0" fontId="32" fillId="0" borderId="66" xfId="0" applyFont="1" applyFill="1" applyBorder="1" applyAlignment="1">
      <alignment horizontal="left" vertical="top" wrapText="1"/>
    </xf>
    <xf numFmtId="0" fontId="32" fillId="0" borderId="66" xfId="0" applyFont="1" applyFill="1" applyBorder="1" applyAlignment="1">
      <alignment horizontal="justify" vertical="center" wrapText="1"/>
    </xf>
    <xf numFmtId="0" fontId="13" fillId="0" borderId="68" xfId="0" applyFont="1" applyFill="1" applyBorder="1" applyAlignment="1">
      <alignment horizontal="left" vertical="center" wrapText="1"/>
    </xf>
    <xf numFmtId="0" fontId="32" fillId="0" borderId="66" xfId="0" applyFont="1" applyFill="1" applyBorder="1" applyAlignment="1">
      <alignment horizontal="left" vertical="center" wrapText="1"/>
    </xf>
    <xf numFmtId="0" fontId="13" fillId="0" borderId="66" xfId="0" applyFont="1" applyFill="1" applyBorder="1" applyAlignment="1">
      <alignment horizontal="left" vertical="center" wrapText="1"/>
    </xf>
    <xf numFmtId="0" fontId="13" fillId="0" borderId="66" xfId="0" applyFont="1" applyFill="1" applyBorder="1" applyAlignment="1">
      <alignment horizontal="left" vertical="top" wrapText="1"/>
    </xf>
    <xf numFmtId="0" fontId="34" fillId="0" borderId="66" xfId="0" applyFont="1" applyFill="1" applyBorder="1" applyAlignment="1">
      <alignment horizontal="left" vertical="center" wrapText="1"/>
    </xf>
    <xf numFmtId="0" fontId="13" fillId="0" borderId="69" xfId="0" applyFont="1" applyFill="1" applyBorder="1" applyAlignment="1">
      <alignment horizontal="left" vertical="center" wrapText="1"/>
    </xf>
    <xf numFmtId="0" fontId="32" fillId="0" borderId="66" xfId="0" applyFont="1" applyFill="1" applyBorder="1" applyAlignment="1">
      <alignment vertical="top" wrapText="1"/>
    </xf>
    <xf numFmtId="0" fontId="13" fillId="0" borderId="57" xfId="0" applyFont="1" applyFill="1" applyBorder="1"/>
    <xf numFmtId="0" fontId="12" fillId="0" borderId="57" xfId="0" applyFont="1" applyFill="1" applyBorder="1" applyAlignment="1">
      <alignment horizontal="center"/>
    </xf>
    <xf numFmtId="0" fontId="54" fillId="0" borderId="57" xfId="0" applyFont="1" applyFill="1" applyBorder="1" applyAlignment="1">
      <alignment horizontal="center"/>
    </xf>
  </cellXfs>
  <cellStyles count="27">
    <cellStyle name="Entrada 2" xfId="22"/>
    <cellStyle name="Excel Built-in Normal" xfId="1"/>
    <cellStyle name="Hipervínculo" xfId="2" builtinId="8"/>
    <cellStyle name="Hipervínculo 3" xfId="23"/>
    <cellStyle name="Hipervínculo 4" xfId="16"/>
    <cellStyle name="Millares" xfId="3" builtinId="3"/>
    <cellStyle name="Millares [0]" xfId="4" builtinId="6"/>
    <cellStyle name="Millares [0] 2" xfId="25"/>
    <cellStyle name="Millares 2" xfId="5"/>
    <cellStyle name="Millares 2 2" xfId="26"/>
    <cellStyle name="Millares 3" xfId="6"/>
    <cellStyle name="Moneda" xfId="7" builtinId="4"/>
    <cellStyle name="Moneda [0]" xfId="8" builtinId="7"/>
    <cellStyle name="Moneda 2 3" xfId="21"/>
    <cellStyle name="Moneda 5" xfId="9"/>
    <cellStyle name="Moneda 52" xfId="17"/>
    <cellStyle name="Normal" xfId="0" builtinId="0"/>
    <cellStyle name="Normal 14" xfId="20"/>
    <cellStyle name="Normal 2" xfId="10"/>
    <cellStyle name="Normal 2 2" xfId="24"/>
    <cellStyle name="Normal 2 2 2" xfId="15"/>
    <cellStyle name="Normal 3" xfId="19"/>
    <cellStyle name="Normal 4" xfId="11"/>
    <cellStyle name="Normal 8" xfId="12"/>
    <cellStyle name="Porcentaje" xfId="13" builtinId="5"/>
    <cellStyle name="Porcentaje 2" xfId="14"/>
    <cellStyle name="Porcentaje 9" xfId="18"/>
  </cellStyles>
  <dxfs count="240">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yenifer.moreno@gobiernobogota.gov.co" TargetMode="External"/><Relationship Id="rId13" Type="http://schemas.openxmlformats.org/officeDocument/2006/relationships/hyperlink" Target="mailto:jlgonzalez@desarrolloeconomico.gov.co" TargetMode="External"/><Relationship Id="rId18" Type="http://schemas.openxmlformats.org/officeDocument/2006/relationships/hyperlink" Target="mailto:lcrincon@sdis.gov.co" TargetMode="External"/><Relationship Id="rId3" Type="http://schemas.openxmlformats.org/officeDocument/2006/relationships/hyperlink" Target="mailto:jdelgadillop@habitatbogota.gov.co" TargetMode="External"/><Relationship Id="rId21" Type="http://schemas.openxmlformats.org/officeDocument/2006/relationships/hyperlink" Target="mailto:yanira.vargas@transmilenio.gov.co" TargetMode="External"/><Relationship Id="rId7" Type="http://schemas.openxmlformats.org/officeDocument/2006/relationships/hyperlink" Target="mailto:yenifer.moreno@gobiernobogota.gov.co" TargetMode="External"/><Relationship Id="rId12" Type="http://schemas.openxmlformats.org/officeDocument/2006/relationships/hyperlink" Target="mailto:cmelo@sdis.gov.co" TargetMode="External"/><Relationship Id="rId17" Type="http://schemas.openxmlformats.org/officeDocument/2006/relationships/hyperlink" Target="mailto:nbeltrann@sdis.gov.co" TargetMode="External"/><Relationship Id="rId2" Type="http://schemas.openxmlformats.org/officeDocument/2006/relationships/hyperlink" Target="mailto:jdelgadillop@habitatbogota.gov.co" TargetMode="External"/><Relationship Id="rId16" Type="http://schemas.openxmlformats.org/officeDocument/2006/relationships/hyperlink" Target="mailto:jlgonzalez@desarrolloeconomico.gov.co" TargetMode="External"/><Relationship Id="rId20" Type="http://schemas.openxmlformats.org/officeDocument/2006/relationships/hyperlink" Target="mailto:yanira.vargas@transmilenio.gov.co" TargetMode="External"/><Relationship Id="rId1" Type="http://schemas.openxmlformats.org/officeDocument/2006/relationships/hyperlink" Target="mailto:jdelgadillop@habitatbogota.gov.co" TargetMode="External"/><Relationship Id="rId6" Type="http://schemas.openxmlformats.org/officeDocument/2006/relationships/hyperlink" Target="mailto:msanchez@sdis.gov.co" TargetMode="External"/><Relationship Id="rId11" Type="http://schemas.openxmlformats.org/officeDocument/2006/relationships/hyperlink" Target="mailto:cmelo@sdis.gov.co" TargetMode="External"/><Relationship Id="rId5" Type="http://schemas.openxmlformats.org/officeDocument/2006/relationships/hyperlink" Target="mailto:jtibocha@sdis.gov.co" TargetMode="External"/><Relationship Id="rId15" Type="http://schemas.openxmlformats.org/officeDocument/2006/relationships/hyperlink" Target="mailto:jlgonzalez@desarrolloeconomico.gov.co" TargetMode="External"/><Relationship Id="rId10" Type="http://schemas.openxmlformats.org/officeDocument/2006/relationships/hyperlink" Target="mailto:cmelo@sdis.gov.co" TargetMode="External"/><Relationship Id="rId19" Type="http://schemas.openxmlformats.org/officeDocument/2006/relationships/hyperlink" Target="mailto:lcrincon@sdis.gov.co" TargetMode="External"/><Relationship Id="rId4" Type="http://schemas.openxmlformats.org/officeDocument/2006/relationships/hyperlink" Target="mailto:jtibocha@sdis.gov.co" TargetMode="External"/><Relationship Id="rId9" Type="http://schemas.openxmlformats.org/officeDocument/2006/relationships/hyperlink" Target="mailto:cmelo@sdis.gov.co" TargetMode="External"/><Relationship Id="rId14" Type="http://schemas.openxmlformats.org/officeDocument/2006/relationships/hyperlink" Target="mailto:jlgonzalez@desarrolloeconomico.gov.co" TargetMode="External"/><Relationship Id="rId22"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mailto:lcrincon@sdis.gov.co" TargetMode="External"/><Relationship Id="rId13" Type="http://schemas.openxmlformats.org/officeDocument/2006/relationships/hyperlink" Target="mailto:cmelo@sdis.gov.co" TargetMode="External"/><Relationship Id="rId18" Type="http://schemas.openxmlformats.org/officeDocument/2006/relationships/comments" Target="../comments1.xml"/><Relationship Id="rId3" Type="http://schemas.openxmlformats.org/officeDocument/2006/relationships/hyperlink" Target="mailto:jdelgadillop@habitatbogota.gov.co" TargetMode="External"/><Relationship Id="rId7" Type="http://schemas.openxmlformats.org/officeDocument/2006/relationships/hyperlink" Target="mailto:msanchez@sdis.gov.co" TargetMode="External"/><Relationship Id="rId12" Type="http://schemas.openxmlformats.org/officeDocument/2006/relationships/hyperlink" Target="mailto:yenifer.moreno@gobiernobogota.gov.co" TargetMode="External"/><Relationship Id="rId17" Type="http://schemas.openxmlformats.org/officeDocument/2006/relationships/vmlDrawing" Target="../drawings/vmlDrawing1.vml"/><Relationship Id="rId2" Type="http://schemas.openxmlformats.org/officeDocument/2006/relationships/hyperlink" Target="mailto:jdelgadillop@habitatbogota.gov.co" TargetMode="External"/><Relationship Id="rId16" Type="http://schemas.openxmlformats.org/officeDocument/2006/relationships/hyperlink" Target="mailto:cmelo@sdis.gov.co" TargetMode="External"/><Relationship Id="rId1" Type="http://schemas.openxmlformats.org/officeDocument/2006/relationships/hyperlink" Target="mailto:jdelgadillop@habitatbogota.gov.co" TargetMode="External"/><Relationship Id="rId6" Type="http://schemas.openxmlformats.org/officeDocument/2006/relationships/hyperlink" Target="mailto:msanchez@sdis.gov.co" TargetMode="External"/><Relationship Id="rId11" Type="http://schemas.openxmlformats.org/officeDocument/2006/relationships/hyperlink" Target="mailto:yenifer.moreno@gobiernobogota.gov.co" TargetMode="External"/><Relationship Id="rId5" Type="http://schemas.openxmlformats.org/officeDocument/2006/relationships/hyperlink" Target="mailto:jtibocha@sdis.gov.co" TargetMode="External"/><Relationship Id="rId15" Type="http://schemas.openxmlformats.org/officeDocument/2006/relationships/hyperlink" Target="mailto:cmelo@sdis.gov.co" TargetMode="External"/><Relationship Id="rId10" Type="http://schemas.openxmlformats.org/officeDocument/2006/relationships/hyperlink" Target="mailto:nbeltrann@sdis.gov.co" TargetMode="External"/><Relationship Id="rId4" Type="http://schemas.openxmlformats.org/officeDocument/2006/relationships/hyperlink" Target="mailto:jtibocha@sdis.gov.co" TargetMode="External"/><Relationship Id="rId9" Type="http://schemas.openxmlformats.org/officeDocument/2006/relationships/hyperlink" Target="mailto:lcrincon@sdis.gov.co" TargetMode="External"/><Relationship Id="rId14" Type="http://schemas.openxmlformats.org/officeDocument/2006/relationships/hyperlink" Target="mailto:cmelo@sdis.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U672"/>
  <sheetViews>
    <sheetView showGridLines="0" tabSelected="1" topLeftCell="A2" zoomScale="90" zoomScaleNormal="90" zoomScaleSheetLayoutView="80" workbookViewId="0">
      <selection activeCell="A11" sqref="A11"/>
    </sheetView>
  </sheetViews>
  <sheetFormatPr baseColWidth="10" defaultColWidth="10.85546875" defaultRowHeight="12.75" x14ac:dyDescent="0.2"/>
  <cols>
    <col min="1" max="1" width="9.28515625" style="539" customWidth="1"/>
    <col min="2" max="2" width="29.140625" style="53" bestFit="1" customWidth="1"/>
    <col min="3" max="3" width="37.140625" style="53" customWidth="1"/>
    <col min="4" max="4" width="52.85546875" style="53" customWidth="1"/>
    <col min="5" max="5" width="43.42578125" style="53" customWidth="1"/>
    <col min="6" max="6" width="11.85546875" style="53" customWidth="1"/>
    <col min="7" max="7" width="13" style="53" customWidth="1"/>
    <col min="8" max="8" width="16.7109375" style="53" customWidth="1"/>
    <col min="9" max="9" width="10.140625" style="53" customWidth="1"/>
    <col min="10" max="10" width="11.140625" style="308" customWidth="1"/>
    <col min="11" max="11" width="13.85546875" style="309" customWidth="1"/>
    <col min="12" max="12" width="12.5703125" style="309" customWidth="1"/>
    <col min="13" max="13" width="13.140625" style="53" customWidth="1"/>
    <col min="14" max="14" width="12.42578125" style="53" customWidth="1"/>
    <col min="15" max="15" width="26.7109375" style="285" customWidth="1"/>
    <col min="16" max="16" width="29.42578125" style="285" customWidth="1"/>
    <col min="17" max="20" width="9.140625" style="53" customWidth="1"/>
    <col min="21" max="21" width="13.140625" style="145" customWidth="1"/>
    <col min="22" max="22" width="11.85546875" style="145" customWidth="1"/>
    <col min="23" max="23" width="14.28515625" style="516" customWidth="1"/>
    <col min="24" max="24" width="15.7109375" style="516" customWidth="1"/>
    <col min="25" max="27" width="9.140625" style="53" customWidth="1"/>
    <col min="28" max="28" width="7.5703125" style="53" customWidth="1"/>
    <col min="29" max="31" width="9.140625" style="53" customWidth="1"/>
    <col min="32" max="32" width="7.7109375" style="53" customWidth="1"/>
    <col min="33" max="33" width="15.85546875" style="53" customWidth="1"/>
    <col min="34" max="34" width="30.5703125" style="53" customWidth="1"/>
    <col min="35" max="35" width="22.140625" style="53" customWidth="1"/>
    <col min="36" max="36" width="14.7109375" style="53" customWidth="1"/>
    <col min="37" max="37" width="20.7109375" style="53" customWidth="1"/>
    <col min="38" max="38" width="48.5703125" style="53" customWidth="1"/>
    <col min="39" max="39" width="39.28515625" style="53" customWidth="1"/>
    <col min="40" max="16384" width="10.85546875" style="53"/>
  </cols>
  <sheetData>
    <row r="1" spans="1:151" s="59" customFormat="1" ht="27" hidden="1" customHeight="1" x14ac:dyDescent="0.2">
      <c r="A1" s="538"/>
      <c r="B1" s="302"/>
      <c r="C1" s="302"/>
      <c r="D1" s="302"/>
      <c r="E1" s="302"/>
      <c r="F1" s="303"/>
      <c r="G1" s="460" t="s">
        <v>72</v>
      </c>
      <c r="H1" s="461"/>
      <c r="I1" s="461"/>
      <c r="J1" s="462"/>
      <c r="K1" s="462"/>
      <c r="L1" s="462"/>
      <c r="M1" s="461"/>
      <c r="N1" s="461"/>
      <c r="O1" s="461"/>
      <c r="P1" s="461"/>
      <c r="Q1" s="461"/>
      <c r="R1" s="461"/>
      <c r="S1" s="461"/>
      <c r="T1" s="461"/>
      <c r="U1" s="461"/>
      <c r="V1" s="461"/>
      <c r="W1" s="461"/>
      <c r="X1" s="461"/>
      <c r="Y1" s="461"/>
      <c r="Z1" s="461"/>
      <c r="AA1" s="461"/>
      <c r="AB1" s="461"/>
      <c r="AC1" s="461"/>
      <c r="AD1" s="461"/>
      <c r="AE1" s="461"/>
      <c r="AF1" s="461"/>
      <c r="AG1" s="461"/>
      <c r="AH1" s="461"/>
      <c r="AI1" s="461"/>
      <c r="AJ1" s="461"/>
      <c r="AK1" s="461"/>
      <c r="AL1" s="461"/>
      <c r="AM1" s="463"/>
      <c r="AN1" s="53"/>
      <c r="AO1" s="53"/>
      <c r="AP1" s="53"/>
      <c r="AQ1" s="53"/>
      <c r="AR1" s="53"/>
      <c r="AS1" s="53"/>
      <c r="AT1" s="53"/>
      <c r="AU1" s="53"/>
    </row>
    <row r="2" spans="1:151" s="59" customFormat="1" x14ac:dyDescent="0.2">
      <c r="A2" s="539"/>
      <c r="B2" s="527" t="s">
        <v>76</v>
      </c>
      <c r="C2" s="14"/>
      <c r="D2" s="490" t="s">
        <v>453</v>
      </c>
      <c r="E2" s="490"/>
      <c r="F2" s="491"/>
      <c r="G2" s="464"/>
      <c r="H2" s="465"/>
      <c r="I2" s="465"/>
      <c r="J2" s="466"/>
      <c r="K2" s="466"/>
      <c r="L2" s="466"/>
      <c r="M2" s="465"/>
      <c r="N2" s="465"/>
      <c r="O2" s="465"/>
      <c r="P2" s="465"/>
      <c r="Q2" s="465"/>
      <c r="R2" s="465"/>
      <c r="S2" s="465"/>
      <c r="T2" s="465"/>
      <c r="U2" s="465"/>
      <c r="V2" s="465"/>
      <c r="W2" s="465"/>
      <c r="X2" s="465"/>
      <c r="Y2" s="465"/>
      <c r="Z2" s="465"/>
      <c r="AA2" s="465"/>
      <c r="AB2" s="465"/>
      <c r="AC2" s="465"/>
      <c r="AD2" s="465"/>
      <c r="AE2" s="465"/>
      <c r="AF2" s="465"/>
      <c r="AG2" s="465"/>
      <c r="AH2" s="465"/>
      <c r="AI2" s="465"/>
      <c r="AJ2" s="465"/>
      <c r="AK2" s="465"/>
      <c r="AL2" s="465"/>
      <c r="AM2" s="467"/>
      <c r="AN2" s="53"/>
      <c r="AO2" s="53"/>
      <c r="AP2" s="53"/>
      <c r="AQ2" s="53"/>
      <c r="AR2" s="53"/>
      <c r="AS2" s="53"/>
      <c r="AT2" s="53"/>
      <c r="AU2" s="53"/>
    </row>
    <row r="3" spans="1:151" s="59" customFormat="1" x14ac:dyDescent="0.2">
      <c r="A3" s="539"/>
      <c r="B3" s="527" t="s">
        <v>73</v>
      </c>
      <c r="C3" s="15"/>
      <c r="D3" s="474" t="s">
        <v>855</v>
      </c>
      <c r="E3" s="474"/>
      <c r="F3" s="475"/>
      <c r="G3" s="464"/>
      <c r="H3" s="465"/>
      <c r="I3" s="465"/>
      <c r="J3" s="466"/>
      <c r="K3" s="466"/>
      <c r="L3" s="466"/>
      <c r="M3" s="465"/>
      <c r="N3" s="465"/>
      <c r="O3" s="465"/>
      <c r="P3" s="465"/>
      <c r="Q3" s="465"/>
      <c r="R3" s="465"/>
      <c r="S3" s="465"/>
      <c r="T3" s="465"/>
      <c r="U3" s="465"/>
      <c r="V3" s="465"/>
      <c r="W3" s="465"/>
      <c r="X3" s="465"/>
      <c r="Y3" s="465"/>
      <c r="Z3" s="465"/>
      <c r="AA3" s="465"/>
      <c r="AB3" s="465"/>
      <c r="AC3" s="465"/>
      <c r="AD3" s="465"/>
      <c r="AE3" s="465"/>
      <c r="AF3" s="465"/>
      <c r="AG3" s="465"/>
      <c r="AH3" s="465"/>
      <c r="AI3" s="465"/>
      <c r="AJ3" s="465"/>
      <c r="AK3" s="465"/>
      <c r="AL3" s="465"/>
      <c r="AM3" s="467"/>
      <c r="AN3" s="53"/>
      <c r="AO3" s="53"/>
      <c r="AP3" s="53"/>
      <c r="AQ3" s="53"/>
      <c r="AR3" s="53"/>
      <c r="AS3" s="53"/>
      <c r="AT3" s="53"/>
      <c r="AU3" s="53"/>
    </row>
    <row r="4" spans="1:151" s="59" customFormat="1" x14ac:dyDescent="0.2">
      <c r="A4" s="539"/>
      <c r="B4" s="527" t="s">
        <v>74</v>
      </c>
      <c r="C4" s="15"/>
      <c r="D4" s="474" t="s">
        <v>1542</v>
      </c>
      <c r="E4" s="474"/>
      <c r="F4" s="475"/>
      <c r="G4" s="464"/>
      <c r="H4" s="465"/>
      <c r="I4" s="465"/>
      <c r="J4" s="466"/>
      <c r="K4" s="466"/>
      <c r="L4" s="466"/>
      <c r="M4" s="465"/>
      <c r="N4" s="465"/>
      <c r="O4" s="465"/>
      <c r="P4" s="465"/>
      <c r="Q4" s="465"/>
      <c r="R4" s="465"/>
      <c r="S4" s="465"/>
      <c r="T4" s="465"/>
      <c r="U4" s="465"/>
      <c r="V4" s="465"/>
      <c r="W4" s="465"/>
      <c r="X4" s="465"/>
      <c r="Y4" s="465"/>
      <c r="Z4" s="465"/>
      <c r="AA4" s="465"/>
      <c r="AB4" s="465"/>
      <c r="AC4" s="465"/>
      <c r="AD4" s="465"/>
      <c r="AE4" s="465"/>
      <c r="AF4" s="465"/>
      <c r="AG4" s="465"/>
      <c r="AH4" s="465"/>
      <c r="AI4" s="465"/>
      <c r="AJ4" s="465"/>
      <c r="AK4" s="465"/>
      <c r="AL4" s="465"/>
      <c r="AM4" s="467"/>
      <c r="AN4" s="53"/>
      <c r="AO4" s="53"/>
      <c r="AP4" s="53"/>
      <c r="AQ4" s="53"/>
      <c r="AR4" s="53"/>
      <c r="AS4" s="53"/>
      <c r="AT4" s="53"/>
      <c r="AU4" s="53"/>
    </row>
    <row r="5" spans="1:151" s="59" customFormat="1" x14ac:dyDescent="0.2">
      <c r="A5" s="539"/>
      <c r="B5" s="472" t="s">
        <v>75</v>
      </c>
      <c r="C5" s="473"/>
      <c r="D5" s="17">
        <v>43577</v>
      </c>
      <c r="E5" s="16" t="s">
        <v>1481</v>
      </c>
      <c r="F5" s="18"/>
      <c r="G5" s="464"/>
      <c r="H5" s="465"/>
      <c r="I5" s="465"/>
      <c r="J5" s="466"/>
      <c r="K5" s="466"/>
      <c r="L5" s="466"/>
      <c r="M5" s="465"/>
      <c r="N5" s="465"/>
      <c r="O5" s="465"/>
      <c r="P5" s="465"/>
      <c r="Q5" s="465"/>
      <c r="R5" s="465"/>
      <c r="S5" s="465"/>
      <c r="T5" s="465"/>
      <c r="U5" s="465"/>
      <c r="V5" s="465"/>
      <c r="W5" s="465"/>
      <c r="X5" s="465"/>
      <c r="Y5" s="465"/>
      <c r="Z5" s="465"/>
      <c r="AA5" s="465"/>
      <c r="AB5" s="465"/>
      <c r="AC5" s="465"/>
      <c r="AD5" s="465"/>
      <c r="AE5" s="465"/>
      <c r="AF5" s="465"/>
      <c r="AG5" s="465"/>
      <c r="AH5" s="465"/>
      <c r="AI5" s="465"/>
      <c r="AJ5" s="465"/>
      <c r="AK5" s="465"/>
      <c r="AL5" s="465"/>
      <c r="AM5" s="467"/>
      <c r="AN5" s="53"/>
      <c r="AO5" s="53"/>
      <c r="AP5" s="53"/>
      <c r="AQ5" s="53"/>
      <c r="AR5" s="53"/>
      <c r="AS5" s="53"/>
      <c r="AT5" s="53"/>
      <c r="AU5" s="53"/>
    </row>
    <row r="6" spans="1:151" s="59" customFormat="1" ht="13.5" thickBot="1" x14ac:dyDescent="0.25">
      <c r="A6" s="539"/>
      <c r="B6" s="304"/>
      <c r="C6" s="304"/>
      <c r="D6" s="305"/>
      <c r="E6" s="305"/>
      <c r="F6" s="306"/>
      <c r="G6" s="468"/>
      <c r="H6" s="469"/>
      <c r="I6" s="469"/>
      <c r="J6" s="470"/>
      <c r="K6" s="470"/>
      <c r="L6" s="470"/>
      <c r="M6" s="469"/>
      <c r="N6" s="469"/>
      <c r="O6" s="469"/>
      <c r="P6" s="469"/>
      <c r="Q6" s="469"/>
      <c r="R6" s="469"/>
      <c r="S6" s="469"/>
      <c r="T6" s="469"/>
      <c r="U6" s="469"/>
      <c r="V6" s="469"/>
      <c r="W6" s="469"/>
      <c r="X6" s="469"/>
      <c r="Y6" s="469"/>
      <c r="Z6" s="469"/>
      <c r="AA6" s="469"/>
      <c r="AB6" s="469"/>
      <c r="AC6" s="469"/>
      <c r="AD6" s="469"/>
      <c r="AE6" s="469"/>
      <c r="AF6" s="469"/>
      <c r="AG6" s="469"/>
      <c r="AH6" s="469"/>
      <c r="AI6" s="469"/>
      <c r="AJ6" s="469"/>
      <c r="AK6" s="469"/>
      <c r="AL6" s="469"/>
      <c r="AM6" s="471"/>
      <c r="AN6" s="53"/>
      <c r="AO6" s="53"/>
      <c r="AP6" s="53"/>
      <c r="AQ6" s="53"/>
      <c r="AR6" s="53"/>
      <c r="AS6" s="53"/>
      <c r="AT6" s="53"/>
      <c r="AU6" s="53"/>
    </row>
    <row r="7" spans="1:151" s="19" customFormat="1" ht="15" x14ac:dyDescent="0.2">
      <c r="A7" s="539"/>
      <c r="B7" s="498" t="s">
        <v>142</v>
      </c>
      <c r="C7" s="499"/>
      <c r="D7" s="499"/>
      <c r="E7" s="499"/>
      <c r="F7" s="499"/>
      <c r="G7" s="499"/>
      <c r="H7" s="499"/>
      <c r="I7" s="499"/>
      <c r="J7" s="500"/>
      <c r="K7" s="500"/>
      <c r="L7" s="500"/>
      <c r="M7" s="499"/>
      <c r="N7" s="499"/>
      <c r="O7" s="499"/>
      <c r="P7" s="499"/>
      <c r="Q7" s="499"/>
      <c r="R7" s="499"/>
      <c r="S7" s="499"/>
      <c r="T7" s="499"/>
      <c r="U7" s="499"/>
      <c r="V7" s="499"/>
      <c r="W7" s="499"/>
      <c r="X7" s="499"/>
      <c r="Y7" s="499"/>
      <c r="Z7" s="499"/>
      <c r="AA7" s="499"/>
      <c r="AB7" s="310"/>
      <c r="AC7" s="476" t="s">
        <v>123</v>
      </c>
      <c r="AD7" s="477"/>
      <c r="AE7" s="478"/>
      <c r="AF7" s="482" t="s">
        <v>448</v>
      </c>
      <c r="AG7" s="483"/>
      <c r="AH7" s="483"/>
      <c r="AI7" s="483"/>
      <c r="AJ7" s="483"/>
      <c r="AK7" s="483"/>
      <c r="AL7" s="484"/>
      <c r="AM7" s="488"/>
      <c r="AN7" s="53"/>
      <c r="AO7" s="53"/>
      <c r="AP7" s="53"/>
      <c r="AQ7" s="53"/>
      <c r="AR7" s="53"/>
      <c r="AS7" s="53"/>
      <c r="AT7" s="53"/>
      <c r="AU7" s="53"/>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c r="CB7" s="59"/>
      <c r="CC7" s="59"/>
      <c r="CD7" s="59"/>
      <c r="CE7" s="59"/>
      <c r="CF7" s="59"/>
      <c r="CG7" s="59"/>
      <c r="CH7" s="59"/>
      <c r="CI7" s="59"/>
      <c r="CJ7" s="59"/>
      <c r="CK7" s="59"/>
      <c r="CL7" s="59"/>
      <c r="CM7" s="59"/>
      <c r="CN7" s="59"/>
      <c r="CO7" s="59"/>
      <c r="CP7" s="59"/>
      <c r="CQ7" s="59"/>
      <c r="CR7" s="59"/>
      <c r="CS7" s="59"/>
      <c r="CT7" s="59"/>
      <c r="CU7" s="59"/>
      <c r="CV7" s="59"/>
      <c r="CW7" s="59"/>
      <c r="CX7" s="59"/>
      <c r="CY7" s="59"/>
      <c r="CZ7" s="59"/>
      <c r="DA7" s="59"/>
      <c r="DB7" s="59"/>
      <c r="DC7" s="59"/>
      <c r="DD7" s="59"/>
      <c r="DE7" s="59"/>
      <c r="DF7" s="59"/>
      <c r="DG7" s="59"/>
      <c r="DH7" s="59"/>
      <c r="DI7" s="59"/>
      <c r="DJ7" s="59"/>
      <c r="DK7" s="59"/>
      <c r="DL7" s="59"/>
      <c r="DM7" s="59"/>
      <c r="DN7" s="59"/>
      <c r="DO7" s="59"/>
      <c r="DP7" s="59"/>
      <c r="DQ7" s="59"/>
      <c r="DR7" s="59"/>
      <c r="DS7" s="59"/>
      <c r="DT7" s="59"/>
      <c r="DU7" s="59"/>
      <c r="DV7" s="59"/>
      <c r="DW7" s="59"/>
      <c r="DX7" s="59"/>
      <c r="DY7" s="59"/>
      <c r="DZ7" s="59"/>
      <c r="EA7" s="59"/>
      <c r="EB7" s="59"/>
      <c r="EC7" s="59"/>
      <c r="ED7" s="59"/>
      <c r="EE7" s="59"/>
      <c r="EF7" s="59"/>
      <c r="EG7" s="59"/>
      <c r="EH7" s="59"/>
      <c r="EI7" s="59"/>
      <c r="EJ7" s="59"/>
      <c r="EK7" s="59"/>
      <c r="EL7" s="59"/>
      <c r="EM7" s="59"/>
      <c r="EN7" s="59"/>
      <c r="EO7" s="59"/>
      <c r="EP7" s="59"/>
      <c r="EQ7" s="59"/>
      <c r="ER7" s="59"/>
      <c r="ES7" s="59"/>
      <c r="ET7" s="59"/>
      <c r="EU7" s="59"/>
    </row>
    <row r="8" spans="1:151" s="19" customFormat="1" ht="15" x14ac:dyDescent="0.2">
      <c r="A8" s="539"/>
      <c r="B8" s="501"/>
      <c r="C8" s="502"/>
      <c r="D8" s="502"/>
      <c r="E8" s="502"/>
      <c r="F8" s="502"/>
      <c r="G8" s="502"/>
      <c r="H8" s="502"/>
      <c r="I8" s="502"/>
      <c r="J8" s="503"/>
      <c r="K8" s="503"/>
      <c r="L8" s="503"/>
      <c r="M8" s="502"/>
      <c r="N8" s="502"/>
      <c r="O8" s="502"/>
      <c r="P8" s="502"/>
      <c r="Q8" s="502"/>
      <c r="R8" s="502"/>
      <c r="S8" s="502"/>
      <c r="T8" s="502"/>
      <c r="U8" s="502"/>
      <c r="V8" s="502"/>
      <c r="W8" s="502"/>
      <c r="X8" s="502"/>
      <c r="Y8" s="502"/>
      <c r="Z8" s="502"/>
      <c r="AA8" s="502"/>
      <c r="AB8" s="311"/>
      <c r="AC8" s="479"/>
      <c r="AD8" s="480"/>
      <c r="AE8" s="481"/>
      <c r="AF8" s="485"/>
      <c r="AG8" s="486"/>
      <c r="AH8" s="486"/>
      <c r="AI8" s="486"/>
      <c r="AJ8" s="486"/>
      <c r="AK8" s="486"/>
      <c r="AL8" s="487"/>
      <c r="AM8" s="489"/>
      <c r="AN8" s="53"/>
      <c r="AO8" s="53"/>
      <c r="AP8" s="53"/>
      <c r="AQ8" s="53"/>
      <c r="AR8" s="53"/>
      <c r="AS8" s="53"/>
      <c r="AT8" s="53"/>
      <c r="AU8" s="53"/>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c r="EK8" s="59"/>
      <c r="EL8" s="59"/>
      <c r="EM8" s="59"/>
      <c r="EN8" s="59"/>
      <c r="EO8" s="59"/>
      <c r="EP8" s="59"/>
      <c r="EQ8" s="59"/>
      <c r="ER8" s="59"/>
      <c r="ES8" s="59"/>
      <c r="ET8" s="59"/>
      <c r="EU8" s="59"/>
    </row>
    <row r="9" spans="1:151" s="19" customFormat="1" ht="16.5" thickBot="1" x14ac:dyDescent="0.25">
      <c r="A9" s="539"/>
      <c r="B9" s="454" t="s">
        <v>124</v>
      </c>
      <c r="C9" s="455"/>
      <c r="D9" s="456"/>
      <c r="E9" s="457" t="s">
        <v>125</v>
      </c>
      <c r="F9" s="494"/>
      <c r="G9" s="492" t="s">
        <v>450</v>
      </c>
      <c r="H9" s="492"/>
      <c r="I9" s="492"/>
      <c r="J9" s="493"/>
      <c r="K9" s="493"/>
      <c r="L9" s="493"/>
      <c r="M9" s="510" t="s">
        <v>88</v>
      </c>
      <c r="N9" s="511"/>
      <c r="O9" s="495" t="s">
        <v>694</v>
      </c>
      <c r="P9" s="496"/>
      <c r="Q9" s="496"/>
      <c r="R9" s="496"/>
      <c r="S9" s="496"/>
      <c r="T9" s="497"/>
      <c r="U9" s="457" t="s">
        <v>135</v>
      </c>
      <c r="V9" s="458"/>
      <c r="W9" s="458"/>
      <c r="X9" s="458"/>
      <c r="Y9" s="458"/>
      <c r="Z9" s="458"/>
      <c r="AA9" s="458"/>
      <c r="AB9" s="459"/>
      <c r="AC9" s="504"/>
      <c r="AD9" s="505"/>
      <c r="AE9" s="506"/>
      <c r="AF9" s="507" t="s">
        <v>140</v>
      </c>
      <c r="AG9" s="508"/>
      <c r="AH9" s="508"/>
      <c r="AI9" s="508"/>
      <c r="AJ9" s="508"/>
      <c r="AK9" s="508"/>
      <c r="AL9" s="509"/>
      <c r="AM9" s="489"/>
      <c r="AN9" s="53"/>
      <c r="AO9" s="53"/>
      <c r="AP9" s="53"/>
      <c r="AQ9" s="53"/>
      <c r="AR9" s="53"/>
      <c r="AS9" s="53"/>
      <c r="AT9" s="53"/>
      <c r="AU9" s="53"/>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c r="DQ9" s="59"/>
      <c r="DR9" s="59"/>
      <c r="DS9" s="59"/>
      <c r="DT9" s="59"/>
      <c r="DU9" s="59"/>
      <c r="DV9" s="59"/>
      <c r="DW9" s="59"/>
      <c r="DX9" s="59"/>
      <c r="DY9" s="59"/>
      <c r="DZ9" s="59"/>
      <c r="EA9" s="59"/>
      <c r="EB9" s="59"/>
      <c r="EC9" s="59"/>
      <c r="ED9" s="59"/>
      <c r="EE9" s="59"/>
      <c r="EF9" s="59"/>
      <c r="EG9" s="59"/>
      <c r="EH9" s="59"/>
      <c r="EI9" s="59"/>
      <c r="EJ9" s="59"/>
      <c r="EK9" s="59"/>
      <c r="EL9" s="59"/>
      <c r="EM9" s="59"/>
      <c r="EN9" s="59"/>
      <c r="EO9" s="59"/>
      <c r="EP9" s="59"/>
      <c r="EQ9" s="59"/>
      <c r="ER9" s="59"/>
      <c r="ES9" s="59"/>
      <c r="ET9" s="59"/>
      <c r="EU9" s="59"/>
    </row>
    <row r="10" spans="1:151" s="19" customFormat="1" ht="54" customHeight="1" thickBot="1" x14ac:dyDescent="0.25">
      <c r="A10" s="528" t="s">
        <v>1543</v>
      </c>
      <c r="B10" s="528" t="s">
        <v>797</v>
      </c>
      <c r="C10" s="48" t="s">
        <v>849</v>
      </c>
      <c r="D10" s="48" t="s">
        <v>850</v>
      </c>
      <c r="E10" s="48" t="s">
        <v>77</v>
      </c>
      <c r="F10" s="48" t="s">
        <v>87</v>
      </c>
      <c r="G10" s="48" t="s">
        <v>80</v>
      </c>
      <c r="H10" s="48" t="s">
        <v>449</v>
      </c>
      <c r="I10" s="48" t="s">
        <v>81</v>
      </c>
      <c r="J10" s="48" t="s">
        <v>82</v>
      </c>
      <c r="K10" s="48" t="s">
        <v>83</v>
      </c>
      <c r="L10" s="48" t="s">
        <v>452</v>
      </c>
      <c r="M10" s="48" t="s">
        <v>79</v>
      </c>
      <c r="N10" s="48" t="s">
        <v>78</v>
      </c>
      <c r="O10" s="254" t="s">
        <v>693</v>
      </c>
      <c r="P10" s="254" t="s">
        <v>126</v>
      </c>
      <c r="Q10" s="48" t="s">
        <v>127</v>
      </c>
      <c r="R10" s="48" t="s">
        <v>128</v>
      </c>
      <c r="S10" s="48" t="s">
        <v>129</v>
      </c>
      <c r="T10" s="48" t="s">
        <v>130</v>
      </c>
      <c r="U10" s="48" t="s">
        <v>131</v>
      </c>
      <c r="V10" s="46" t="s">
        <v>136</v>
      </c>
      <c r="W10" s="48" t="s">
        <v>132</v>
      </c>
      <c r="X10" s="46" t="s">
        <v>137</v>
      </c>
      <c r="Y10" s="48" t="s">
        <v>133</v>
      </c>
      <c r="Z10" s="46" t="s">
        <v>138</v>
      </c>
      <c r="AA10" s="48" t="s">
        <v>134</v>
      </c>
      <c r="AB10" s="46" t="s">
        <v>139</v>
      </c>
      <c r="AC10" s="49" t="s">
        <v>120</v>
      </c>
      <c r="AD10" s="50" t="s">
        <v>121</v>
      </c>
      <c r="AE10" s="51" t="s">
        <v>122</v>
      </c>
      <c r="AF10" s="47" t="s">
        <v>115</v>
      </c>
      <c r="AG10" s="48" t="s">
        <v>451</v>
      </c>
      <c r="AH10" s="48" t="s">
        <v>116</v>
      </c>
      <c r="AI10" s="48" t="s">
        <v>84</v>
      </c>
      <c r="AJ10" s="48" t="s">
        <v>119</v>
      </c>
      <c r="AK10" s="48" t="s">
        <v>117</v>
      </c>
      <c r="AL10" s="48" t="s">
        <v>118</v>
      </c>
      <c r="AM10" s="52" t="s">
        <v>143</v>
      </c>
      <c r="AN10" s="53"/>
      <c r="AO10" s="53"/>
      <c r="AP10" s="53"/>
      <c r="AQ10" s="53"/>
      <c r="AR10" s="53"/>
      <c r="AS10" s="53"/>
      <c r="AT10" s="53"/>
      <c r="AU10" s="53"/>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c r="DQ10" s="59"/>
      <c r="DR10" s="59"/>
      <c r="DS10" s="59"/>
      <c r="DT10" s="59"/>
      <c r="DU10" s="59"/>
      <c r="DV10" s="59"/>
      <c r="DW10" s="59"/>
      <c r="DX10" s="59"/>
      <c r="DY10" s="59"/>
      <c r="DZ10" s="59"/>
      <c r="EA10" s="59"/>
      <c r="EB10" s="59"/>
      <c r="EC10" s="59"/>
      <c r="ED10" s="59"/>
      <c r="EE10" s="59"/>
      <c r="EF10" s="59"/>
      <c r="EG10" s="59"/>
      <c r="EH10" s="59"/>
      <c r="EI10" s="59"/>
      <c r="EJ10" s="59"/>
      <c r="EK10" s="59"/>
      <c r="EL10" s="59"/>
      <c r="EM10" s="59"/>
      <c r="EN10" s="59"/>
      <c r="EO10" s="59"/>
      <c r="EP10" s="59"/>
      <c r="EQ10" s="59"/>
      <c r="ER10" s="59"/>
      <c r="ES10" s="59"/>
      <c r="ET10" s="59"/>
      <c r="EU10" s="59"/>
    </row>
    <row r="11" spans="1:151" s="69" customFormat="1" ht="111" customHeight="1" x14ac:dyDescent="0.2">
      <c r="A11" s="540" t="s">
        <v>1593</v>
      </c>
      <c r="B11" s="529" t="s">
        <v>454</v>
      </c>
      <c r="C11" s="362" t="s">
        <v>1082</v>
      </c>
      <c r="D11" s="362" t="s">
        <v>1083</v>
      </c>
      <c r="E11" s="362" t="s">
        <v>1196</v>
      </c>
      <c r="F11" s="359">
        <v>0.89</v>
      </c>
      <c r="G11" s="359" t="s">
        <v>679</v>
      </c>
      <c r="H11" s="359" t="s">
        <v>489</v>
      </c>
      <c r="I11" s="359" t="s">
        <v>670</v>
      </c>
      <c r="J11" s="359" t="s">
        <v>1084</v>
      </c>
      <c r="K11" s="359" t="s">
        <v>1085</v>
      </c>
      <c r="L11" s="359" t="s">
        <v>1086</v>
      </c>
      <c r="M11" s="365">
        <v>43101</v>
      </c>
      <c r="N11" s="365">
        <v>43981</v>
      </c>
      <c r="O11" s="362" t="s">
        <v>1087</v>
      </c>
      <c r="P11" s="366" t="s">
        <v>1088</v>
      </c>
      <c r="Q11" s="360" t="s">
        <v>1027</v>
      </c>
      <c r="R11" s="360">
        <v>0.4</v>
      </c>
      <c r="S11" s="360">
        <v>0.3</v>
      </c>
      <c r="T11" s="360">
        <v>0.3</v>
      </c>
      <c r="U11" s="360" t="s">
        <v>1027</v>
      </c>
      <c r="V11" s="360" t="s">
        <v>1027</v>
      </c>
      <c r="W11" s="360">
        <v>0.5</v>
      </c>
      <c r="X11" s="360">
        <v>1.25</v>
      </c>
      <c r="Y11" s="362"/>
      <c r="Z11" s="362"/>
      <c r="AA11" s="362"/>
      <c r="AB11" s="362"/>
      <c r="AC11" s="362" t="s">
        <v>513</v>
      </c>
      <c r="AD11" s="362" t="s">
        <v>514</v>
      </c>
      <c r="AE11" s="362"/>
      <c r="AF11" s="359">
        <v>1108</v>
      </c>
      <c r="AG11" s="359" t="s">
        <v>521</v>
      </c>
      <c r="AH11" s="362" t="s">
        <v>668</v>
      </c>
      <c r="AI11" s="382">
        <v>54732000000</v>
      </c>
      <c r="AJ11" s="359" t="s">
        <v>1027</v>
      </c>
      <c r="AK11" s="359" t="s">
        <v>1027</v>
      </c>
      <c r="AL11" s="359" t="s">
        <v>1307</v>
      </c>
      <c r="AM11" s="362" t="s">
        <v>1473</v>
      </c>
      <c r="AN11" s="65"/>
      <c r="AO11" s="65"/>
      <c r="AP11" s="65"/>
      <c r="AQ11" s="65"/>
      <c r="AR11" s="65"/>
      <c r="AS11" s="65"/>
      <c r="AT11" s="65"/>
      <c r="AU11" s="65"/>
      <c r="AV11" s="68"/>
    </row>
    <row r="12" spans="1:151" s="69" customFormat="1" ht="111" customHeight="1" x14ac:dyDescent="0.2">
      <c r="A12" s="540" t="s">
        <v>1544</v>
      </c>
      <c r="B12" s="529" t="s">
        <v>454</v>
      </c>
      <c r="C12" s="60" t="s">
        <v>457</v>
      </c>
      <c r="D12" s="60" t="s">
        <v>458</v>
      </c>
      <c r="E12" s="70" t="s">
        <v>771</v>
      </c>
      <c r="F12" s="359">
        <v>0.89</v>
      </c>
      <c r="G12" s="62" t="s">
        <v>679</v>
      </c>
      <c r="H12" s="62" t="s">
        <v>489</v>
      </c>
      <c r="I12" s="62" t="s">
        <v>670</v>
      </c>
      <c r="J12" s="315" t="s">
        <v>1352</v>
      </c>
      <c r="K12" s="316" t="s">
        <v>1353</v>
      </c>
      <c r="L12" s="315" t="s">
        <v>1354</v>
      </c>
      <c r="M12" s="66">
        <v>42522</v>
      </c>
      <c r="N12" s="66">
        <v>43981</v>
      </c>
      <c r="O12" s="60" t="s">
        <v>768</v>
      </c>
      <c r="P12" s="98" t="s">
        <v>1049</v>
      </c>
      <c r="Q12" s="99">
        <v>1</v>
      </c>
      <c r="R12" s="99">
        <v>1</v>
      </c>
      <c r="S12" s="99">
        <v>1</v>
      </c>
      <c r="T12" s="99">
        <v>1</v>
      </c>
      <c r="U12" s="99">
        <v>1</v>
      </c>
      <c r="V12" s="99">
        <v>1</v>
      </c>
      <c r="W12" s="513">
        <v>1</v>
      </c>
      <c r="X12" s="513">
        <v>1</v>
      </c>
      <c r="Y12" s="60"/>
      <c r="Z12" s="60"/>
      <c r="AA12" s="60"/>
      <c r="AB12" s="60"/>
      <c r="AC12" s="60" t="s">
        <v>513</v>
      </c>
      <c r="AD12" s="60" t="s">
        <v>514</v>
      </c>
      <c r="AE12" s="60"/>
      <c r="AF12" s="62">
        <v>1101</v>
      </c>
      <c r="AG12" s="62" t="s">
        <v>519</v>
      </c>
      <c r="AH12" s="60" t="s">
        <v>520</v>
      </c>
      <c r="AI12" s="286">
        <v>3539000000</v>
      </c>
      <c r="AJ12" s="289" t="s">
        <v>670</v>
      </c>
      <c r="AK12" s="248">
        <v>2031000000</v>
      </c>
      <c r="AL12" s="290" t="s">
        <v>1541</v>
      </c>
      <c r="AM12" s="299" t="s">
        <v>1319</v>
      </c>
      <c r="AN12" s="65"/>
      <c r="AO12" s="65"/>
      <c r="AP12" s="65"/>
      <c r="AQ12" s="65"/>
      <c r="AR12" s="65"/>
      <c r="AS12" s="65"/>
      <c r="AT12" s="65"/>
      <c r="AU12" s="65"/>
      <c r="AV12" s="68"/>
    </row>
    <row r="13" spans="1:151" s="69" customFormat="1" ht="113.25" customHeight="1" x14ac:dyDescent="0.2">
      <c r="A13" s="540" t="s">
        <v>1594</v>
      </c>
      <c r="B13" s="529" t="s">
        <v>454</v>
      </c>
      <c r="C13" s="362" t="s">
        <v>457</v>
      </c>
      <c r="D13" s="362" t="s">
        <v>458</v>
      </c>
      <c r="E13" s="362" t="s">
        <v>1131</v>
      </c>
      <c r="F13" s="359">
        <v>0.89</v>
      </c>
      <c r="G13" s="359" t="s">
        <v>679</v>
      </c>
      <c r="H13" s="359" t="s">
        <v>489</v>
      </c>
      <c r="I13" s="359" t="s">
        <v>670</v>
      </c>
      <c r="J13" s="359" t="s">
        <v>1084</v>
      </c>
      <c r="K13" s="359" t="s">
        <v>1085</v>
      </c>
      <c r="L13" s="359" t="s">
        <v>1086</v>
      </c>
      <c r="M13" s="365">
        <v>43101</v>
      </c>
      <c r="N13" s="365">
        <v>43981</v>
      </c>
      <c r="O13" s="362" t="s">
        <v>1089</v>
      </c>
      <c r="P13" s="362" t="s">
        <v>1133</v>
      </c>
      <c r="Q13" s="359" t="s">
        <v>621</v>
      </c>
      <c r="R13" s="367">
        <v>4</v>
      </c>
      <c r="S13" s="367">
        <v>4</v>
      </c>
      <c r="T13" s="367">
        <v>4</v>
      </c>
      <c r="U13" s="359" t="s">
        <v>621</v>
      </c>
      <c r="V13" s="360" t="s">
        <v>621</v>
      </c>
      <c r="W13" s="367">
        <v>4</v>
      </c>
      <c r="X13" s="518">
        <v>1</v>
      </c>
      <c r="Y13" s="362"/>
      <c r="Z13" s="362"/>
      <c r="AA13" s="362"/>
      <c r="AB13" s="362"/>
      <c r="AC13" s="362" t="s">
        <v>513</v>
      </c>
      <c r="AD13" s="362" t="s">
        <v>514</v>
      </c>
      <c r="AE13" s="362"/>
      <c r="AF13" s="359">
        <v>1108</v>
      </c>
      <c r="AG13" s="359" t="s">
        <v>521</v>
      </c>
      <c r="AH13" s="362" t="s">
        <v>668</v>
      </c>
      <c r="AI13" s="382">
        <v>54732000000</v>
      </c>
      <c r="AJ13" s="359" t="s">
        <v>1027</v>
      </c>
      <c r="AK13" s="359" t="s">
        <v>1027</v>
      </c>
      <c r="AL13" s="359" t="s">
        <v>1308</v>
      </c>
      <c r="AM13" s="362" t="s">
        <v>1473</v>
      </c>
      <c r="AN13" s="65"/>
      <c r="AO13" s="65"/>
      <c r="AP13" s="65"/>
      <c r="AQ13" s="65"/>
      <c r="AR13" s="65"/>
      <c r="AS13" s="65"/>
      <c r="AT13" s="65"/>
      <c r="AU13" s="65"/>
      <c r="AV13" s="68"/>
    </row>
    <row r="14" spans="1:151" s="69" customFormat="1" ht="113.25" customHeight="1" x14ac:dyDescent="0.2">
      <c r="A14" s="540" t="s">
        <v>1595</v>
      </c>
      <c r="B14" s="529" t="s">
        <v>454</v>
      </c>
      <c r="C14" s="362" t="s">
        <v>457</v>
      </c>
      <c r="D14" s="362" t="s">
        <v>458</v>
      </c>
      <c r="E14" s="362" t="s">
        <v>1465</v>
      </c>
      <c r="F14" s="359">
        <v>0.89</v>
      </c>
      <c r="G14" s="359" t="s">
        <v>679</v>
      </c>
      <c r="H14" s="359" t="s">
        <v>489</v>
      </c>
      <c r="I14" s="359" t="s">
        <v>670</v>
      </c>
      <c r="J14" s="359" t="s">
        <v>1084</v>
      </c>
      <c r="K14" s="359" t="s">
        <v>1085</v>
      </c>
      <c r="L14" s="359" t="s">
        <v>1086</v>
      </c>
      <c r="M14" s="365">
        <v>43101</v>
      </c>
      <c r="N14" s="365">
        <v>43981</v>
      </c>
      <c r="O14" s="362" t="s">
        <v>1482</v>
      </c>
      <c r="P14" s="362" t="s">
        <v>1483</v>
      </c>
      <c r="Q14" s="359" t="s">
        <v>621</v>
      </c>
      <c r="R14" s="359">
        <v>12</v>
      </c>
      <c r="S14" s="359">
        <v>12</v>
      </c>
      <c r="T14" s="359">
        <v>12</v>
      </c>
      <c r="U14" s="359" t="s">
        <v>621</v>
      </c>
      <c r="V14" s="360" t="s">
        <v>621</v>
      </c>
      <c r="W14" s="359">
        <v>12</v>
      </c>
      <c r="X14" s="518">
        <v>1</v>
      </c>
      <c r="Y14" s="362"/>
      <c r="Z14" s="362"/>
      <c r="AA14" s="362"/>
      <c r="AB14" s="362"/>
      <c r="AC14" s="362" t="s">
        <v>513</v>
      </c>
      <c r="AD14" s="362" t="s">
        <v>514</v>
      </c>
      <c r="AE14" s="362"/>
      <c r="AF14" s="359">
        <v>1108</v>
      </c>
      <c r="AG14" s="359" t="s">
        <v>521</v>
      </c>
      <c r="AH14" s="362" t="s">
        <v>668</v>
      </c>
      <c r="AI14" s="382">
        <v>54732000000</v>
      </c>
      <c r="AJ14" s="359" t="s">
        <v>1027</v>
      </c>
      <c r="AK14" s="359" t="s">
        <v>1027</v>
      </c>
      <c r="AL14" s="359" t="s">
        <v>1466</v>
      </c>
      <c r="AM14" s="362" t="s">
        <v>1473</v>
      </c>
      <c r="AN14" s="65"/>
      <c r="AO14" s="65"/>
      <c r="AP14" s="65"/>
      <c r="AQ14" s="65"/>
      <c r="AR14" s="65"/>
      <c r="AS14" s="65"/>
      <c r="AT14" s="65"/>
      <c r="AU14" s="65"/>
      <c r="AV14" s="68"/>
    </row>
    <row r="15" spans="1:151" s="69" customFormat="1" ht="113.25" customHeight="1" x14ac:dyDescent="0.2">
      <c r="A15" s="540" t="s">
        <v>1596</v>
      </c>
      <c r="B15" s="529" t="s">
        <v>454</v>
      </c>
      <c r="C15" s="362" t="s">
        <v>457</v>
      </c>
      <c r="D15" s="362" t="s">
        <v>458</v>
      </c>
      <c r="E15" s="362" t="s">
        <v>1092</v>
      </c>
      <c r="F15" s="359">
        <v>0.89</v>
      </c>
      <c r="G15" s="359" t="s">
        <v>679</v>
      </c>
      <c r="H15" s="359" t="s">
        <v>489</v>
      </c>
      <c r="I15" s="359" t="s">
        <v>670</v>
      </c>
      <c r="J15" s="359" t="s">
        <v>1084</v>
      </c>
      <c r="K15" s="359" t="s">
        <v>1085</v>
      </c>
      <c r="L15" s="359" t="s">
        <v>1086</v>
      </c>
      <c r="M15" s="365">
        <v>43101</v>
      </c>
      <c r="N15" s="365">
        <v>43981</v>
      </c>
      <c r="O15" s="362" t="s">
        <v>1093</v>
      </c>
      <c r="P15" s="362" t="s">
        <v>1484</v>
      </c>
      <c r="Q15" s="359" t="s">
        <v>621</v>
      </c>
      <c r="R15" s="360">
        <v>1</v>
      </c>
      <c r="S15" s="360">
        <v>1</v>
      </c>
      <c r="T15" s="360">
        <v>1</v>
      </c>
      <c r="U15" s="359" t="s">
        <v>621</v>
      </c>
      <c r="V15" s="360" t="s">
        <v>621</v>
      </c>
      <c r="W15" s="360">
        <v>1</v>
      </c>
      <c r="X15" s="518">
        <v>1</v>
      </c>
      <c r="Y15" s="362"/>
      <c r="Z15" s="362"/>
      <c r="AA15" s="362"/>
      <c r="AB15" s="362"/>
      <c r="AC15" s="362" t="s">
        <v>513</v>
      </c>
      <c r="AD15" s="362" t="s">
        <v>514</v>
      </c>
      <c r="AE15" s="362"/>
      <c r="AF15" s="359">
        <v>1108</v>
      </c>
      <c r="AG15" s="359" t="s">
        <v>521</v>
      </c>
      <c r="AH15" s="362" t="s">
        <v>668</v>
      </c>
      <c r="AI15" s="382">
        <v>54732000000</v>
      </c>
      <c r="AJ15" s="359" t="s">
        <v>1027</v>
      </c>
      <c r="AK15" s="359" t="s">
        <v>1027</v>
      </c>
      <c r="AL15" s="368" t="s">
        <v>1485</v>
      </c>
      <c r="AM15" s="362" t="s">
        <v>1473</v>
      </c>
      <c r="AN15" s="65"/>
      <c r="AO15" s="65"/>
      <c r="AP15" s="65"/>
      <c r="AQ15" s="65"/>
      <c r="AR15" s="65"/>
      <c r="AS15" s="65"/>
      <c r="AT15" s="65"/>
      <c r="AU15" s="65"/>
      <c r="AV15" s="68"/>
    </row>
    <row r="16" spans="1:151" s="69" customFormat="1" ht="113.25" customHeight="1" x14ac:dyDescent="0.2">
      <c r="A16" s="540" t="s">
        <v>1597</v>
      </c>
      <c r="B16" s="529" t="s">
        <v>454</v>
      </c>
      <c r="C16" s="362" t="s">
        <v>457</v>
      </c>
      <c r="D16" s="362" t="s">
        <v>458</v>
      </c>
      <c r="E16" s="362" t="s">
        <v>1393</v>
      </c>
      <c r="F16" s="359">
        <v>0.89</v>
      </c>
      <c r="G16" s="359" t="s">
        <v>679</v>
      </c>
      <c r="H16" s="359" t="s">
        <v>489</v>
      </c>
      <c r="I16" s="359" t="s">
        <v>670</v>
      </c>
      <c r="J16" s="359" t="s">
        <v>1084</v>
      </c>
      <c r="K16" s="359" t="s">
        <v>1085</v>
      </c>
      <c r="L16" s="359" t="s">
        <v>1086</v>
      </c>
      <c r="M16" s="365">
        <v>43101</v>
      </c>
      <c r="N16" s="365">
        <v>43981</v>
      </c>
      <c r="O16" s="362" t="s">
        <v>1135</v>
      </c>
      <c r="P16" s="362" t="s">
        <v>1136</v>
      </c>
      <c r="Q16" s="359" t="s">
        <v>621</v>
      </c>
      <c r="R16" s="367">
        <v>6</v>
      </c>
      <c r="S16" s="367">
        <v>6</v>
      </c>
      <c r="T16" s="367">
        <v>6</v>
      </c>
      <c r="U16" s="359" t="s">
        <v>621</v>
      </c>
      <c r="V16" s="359" t="s">
        <v>621</v>
      </c>
      <c r="W16" s="359">
        <v>6</v>
      </c>
      <c r="X16" s="518">
        <v>1</v>
      </c>
      <c r="Y16" s="362"/>
      <c r="Z16" s="362"/>
      <c r="AA16" s="362"/>
      <c r="AB16" s="362"/>
      <c r="AC16" s="362" t="s">
        <v>513</v>
      </c>
      <c r="AD16" s="362" t="s">
        <v>514</v>
      </c>
      <c r="AE16" s="362"/>
      <c r="AF16" s="359">
        <v>1108</v>
      </c>
      <c r="AG16" s="359" t="s">
        <v>521</v>
      </c>
      <c r="AH16" s="362" t="s">
        <v>668</v>
      </c>
      <c r="AI16" s="382">
        <v>54732000000</v>
      </c>
      <c r="AJ16" s="359" t="s">
        <v>1027</v>
      </c>
      <c r="AK16" s="359" t="s">
        <v>1027</v>
      </c>
      <c r="AL16" s="359" t="s">
        <v>1394</v>
      </c>
      <c r="AM16" s="362" t="s">
        <v>1473</v>
      </c>
      <c r="AN16" s="65"/>
      <c r="AO16" s="65"/>
      <c r="AP16" s="65"/>
      <c r="AQ16" s="65"/>
      <c r="AR16" s="65"/>
      <c r="AS16" s="65"/>
      <c r="AT16" s="65"/>
      <c r="AU16" s="65"/>
      <c r="AV16" s="68"/>
    </row>
    <row r="17" spans="1:48" s="69" customFormat="1" ht="113.25" customHeight="1" x14ac:dyDescent="0.2">
      <c r="A17" s="540" t="s">
        <v>1598</v>
      </c>
      <c r="B17" s="529" t="s">
        <v>454</v>
      </c>
      <c r="C17" s="362" t="s">
        <v>457</v>
      </c>
      <c r="D17" s="362" t="s">
        <v>458</v>
      </c>
      <c r="E17" s="362" t="s">
        <v>1095</v>
      </c>
      <c r="F17" s="359">
        <v>0.89</v>
      </c>
      <c r="G17" s="359" t="s">
        <v>679</v>
      </c>
      <c r="H17" s="359" t="s">
        <v>489</v>
      </c>
      <c r="I17" s="359" t="s">
        <v>670</v>
      </c>
      <c r="J17" s="359" t="s">
        <v>1084</v>
      </c>
      <c r="K17" s="359" t="s">
        <v>1085</v>
      </c>
      <c r="L17" s="359" t="s">
        <v>1086</v>
      </c>
      <c r="M17" s="365">
        <v>43101</v>
      </c>
      <c r="N17" s="365">
        <v>43981</v>
      </c>
      <c r="O17" s="362" t="s">
        <v>1137</v>
      </c>
      <c r="P17" s="362" t="s">
        <v>1138</v>
      </c>
      <c r="Q17" s="359" t="s">
        <v>621</v>
      </c>
      <c r="R17" s="360">
        <v>1</v>
      </c>
      <c r="S17" s="360">
        <v>1</v>
      </c>
      <c r="T17" s="360">
        <v>1</v>
      </c>
      <c r="U17" s="359" t="s">
        <v>621</v>
      </c>
      <c r="V17" s="359" t="s">
        <v>621</v>
      </c>
      <c r="W17" s="360">
        <v>1</v>
      </c>
      <c r="X17" s="518">
        <v>1</v>
      </c>
      <c r="Y17" s="362"/>
      <c r="Z17" s="362"/>
      <c r="AA17" s="362"/>
      <c r="AB17" s="362"/>
      <c r="AC17" s="362" t="s">
        <v>513</v>
      </c>
      <c r="AD17" s="362" t="s">
        <v>514</v>
      </c>
      <c r="AE17" s="362"/>
      <c r="AF17" s="359">
        <v>1108</v>
      </c>
      <c r="AG17" s="359" t="s">
        <v>521</v>
      </c>
      <c r="AH17" s="362" t="s">
        <v>668</v>
      </c>
      <c r="AI17" s="382">
        <v>54732000000</v>
      </c>
      <c r="AJ17" s="359" t="s">
        <v>1027</v>
      </c>
      <c r="AK17" s="359" t="s">
        <v>1027</v>
      </c>
      <c r="AL17" s="359" t="s">
        <v>1395</v>
      </c>
      <c r="AM17" s="362" t="s">
        <v>1473</v>
      </c>
      <c r="AN17" s="65"/>
      <c r="AO17" s="65"/>
      <c r="AP17" s="65"/>
      <c r="AQ17" s="65"/>
      <c r="AR17" s="65"/>
      <c r="AS17" s="65"/>
      <c r="AT17" s="65"/>
      <c r="AU17" s="65"/>
      <c r="AV17" s="68"/>
    </row>
    <row r="18" spans="1:48" s="69" customFormat="1" ht="89.25" customHeight="1" x14ac:dyDescent="0.2">
      <c r="A18" s="540" t="s">
        <v>1545</v>
      </c>
      <c r="B18" s="529" t="s">
        <v>454</v>
      </c>
      <c r="C18" s="60" t="s">
        <v>461</v>
      </c>
      <c r="D18" s="60" t="s">
        <v>462</v>
      </c>
      <c r="E18" s="60" t="s">
        <v>772</v>
      </c>
      <c r="F18" s="359">
        <v>0.89</v>
      </c>
      <c r="G18" s="62" t="s">
        <v>679</v>
      </c>
      <c r="H18" s="62" t="s">
        <v>489</v>
      </c>
      <c r="I18" s="62" t="s">
        <v>670</v>
      </c>
      <c r="J18" s="315" t="s">
        <v>1352</v>
      </c>
      <c r="K18" s="316" t="s">
        <v>1353</v>
      </c>
      <c r="L18" s="315" t="s">
        <v>1354</v>
      </c>
      <c r="M18" s="66">
        <v>43009</v>
      </c>
      <c r="N18" s="66">
        <v>43100</v>
      </c>
      <c r="O18" s="60" t="s">
        <v>773</v>
      </c>
      <c r="P18" s="60" t="s">
        <v>776</v>
      </c>
      <c r="Q18" s="99">
        <v>1</v>
      </c>
      <c r="R18" s="99">
        <v>1</v>
      </c>
      <c r="S18" s="99">
        <v>1</v>
      </c>
      <c r="T18" s="99">
        <v>1</v>
      </c>
      <c r="U18" s="99">
        <v>1</v>
      </c>
      <c r="V18" s="99">
        <v>1</v>
      </c>
      <c r="W18" s="513">
        <v>1</v>
      </c>
      <c r="X18" s="513">
        <v>1</v>
      </c>
      <c r="Y18" s="60"/>
      <c r="Z18" s="60"/>
      <c r="AA18" s="60"/>
      <c r="AB18" s="60"/>
      <c r="AC18" s="60" t="s">
        <v>513</v>
      </c>
      <c r="AD18" s="60" t="s">
        <v>514</v>
      </c>
      <c r="AE18" s="60"/>
      <c r="AF18" s="62">
        <v>1101</v>
      </c>
      <c r="AG18" s="62" t="s">
        <v>519</v>
      </c>
      <c r="AH18" s="60" t="s">
        <v>520</v>
      </c>
      <c r="AI18" s="286">
        <v>3539000000</v>
      </c>
      <c r="AJ18" s="289" t="s">
        <v>670</v>
      </c>
      <c r="AK18" s="248">
        <v>2031000000</v>
      </c>
      <c r="AL18" s="290" t="s">
        <v>1320</v>
      </c>
      <c r="AM18" s="299" t="s">
        <v>1319</v>
      </c>
      <c r="AN18" s="65"/>
      <c r="AO18" s="65"/>
      <c r="AP18" s="65"/>
      <c r="AQ18" s="65"/>
      <c r="AR18" s="65"/>
      <c r="AS18" s="65"/>
      <c r="AT18" s="65"/>
      <c r="AU18" s="65"/>
      <c r="AV18" s="68"/>
    </row>
    <row r="19" spans="1:48" s="69" customFormat="1" ht="91.5" customHeight="1" x14ac:dyDescent="0.2">
      <c r="A19" s="540" t="s">
        <v>1546</v>
      </c>
      <c r="B19" s="529" t="s">
        <v>454</v>
      </c>
      <c r="C19" s="60" t="s">
        <v>457</v>
      </c>
      <c r="D19" s="60" t="s">
        <v>458</v>
      </c>
      <c r="E19" s="60" t="s">
        <v>769</v>
      </c>
      <c r="F19" s="359">
        <v>0.89</v>
      </c>
      <c r="G19" s="62" t="s">
        <v>679</v>
      </c>
      <c r="H19" s="62" t="s">
        <v>489</v>
      </c>
      <c r="I19" s="62" t="s">
        <v>670</v>
      </c>
      <c r="J19" s="315" t="s">
        <v>1352</v>
      </c>
      <c r="K19" s="316" t="s">
        <v>1353</v>
      </c>
      <c r="L19" s="315" t="s">
        <v>1354</v>
      </c>
      <c r="M19" s="66">
        <v>43101</v>
      </c>
      <c r="N19" s="66">
        <v>43981</v>
      </c>
      <c r="O19" s="98" t="s">
        <v>774</v>
      </c>
      <c r="P19" s="60" t="s">
        <v>1043</v>
      </c>
      <c r="Q19" s="60" t="s">
        <v>621</v>
      </c>
      <c r="R19" s="60">
        <v>150</v>
      </c>
      <c r="S19" s="60">
        <v>150</v>
      </c>
      <c r="T19" s="60">
        <v>150</v>
      </c>
      <c r="U19" s="60" t="s">
        <v>621</v>
      </c>
      <c r="V19" s="60" t="s">
        <v>621</v>
      </c>
      <c r="W19" s="514">
        <v>213</v>
      </c>
      <c r="X19" s="513">
        <v>1.42</v>
      </c>
      <c r="Y19" s="60"/>
      <c r="Z19" s="60"/>
      <c r="AA19" s="60"/>
      <c r="AB19" s="60"/>
      <c r="AC19" s="60" t="s">
        <v>513</v>
      </c>
      <c r="AD19" s="60" t="s">
        <v>514</v>
      </c>
      <c r="AE19" s="60"/>
      <c r="AF19" s="62">
        <v>1101</v>
      </c>
      <c r="AG19" s="62" t="s">
        <v>519</v>
      </c>
      <c r="AH19" s="60" t="s">
        <v>770</v>
      </c>
      <c r="AI19" s="286">
        <v>463000000</v>
      </c>
      <c r="AJ19" s="291" t="s">
        <v>670</v>
      </c>
      <c r="AK19" s="286">
        <v>236000000</v>
      </c>
      <c r="AL19" s="290" t="s">
        <v>1321</v>
      </c>
      <c r="AM19" s="299" t="s">
        <v>1319</v>
      </c>
      <c r="AN19" s="65"/>
      <c r="AO19" s="65"/>
      <c r="AP19" s="65"/>
      <c r="AQ19" s="65"/>
      <c r="AR19" s="65"/>
      <c r="AS19" s="65"/>
      <c r="AT19" s="65"/>
      <c r="AU19" s="65"/>
      <c r="AV19" s="68"/>
    </row>
    <row r="20" spans="1:48" s="69" customFormat="1" ht="123.75" customHeight="1" x14ac:dyDescent="0.2">
      <c r="A20" s="540" t="s">
        <v>1547</v>
      </c>
      <c r="B20" s="529" t="s">
        <v>454</v>
      </c>
      <c r="C20" s="60" t="s">
        <v>457</v>
      </c>
      <c r="D20" s="60" t="s">
        <v>458</v>
      </c>
      <c r="E20" s="60" t="s">
        <v>775</v>
      </c>
      <c r="F20" s="359">
        <v>0.89</v>
      </c>
      <c r="G20" s="62" t="s">
        <v>679</v>
      </c>
      <c r="H20" s="62" t="s">
        <v>489</v>
      </c>
      <c r="I20" s="62" t="s">
        <v>670</v>
      </c>
      <c r="J20" s="315" t="s">
        <v>1352</v>
      </c>
      <c r="K20" s="316" t="s">
        <v>1353</v>
      </c>
      <c r="L20" s="315" t="s">
        <v>1354</v>
      </c>
      <c r="M20" s="66">
        <v>42979</v>
      </c>
      <c r="N20" s="66">
        <v>43830</v>
      </c>
      <c r="O20" s="98" t="s">
        <v>1050</v>
      </c>
      <c r="P20" s="98" t="s">
        <v>1004</v>
      </c>
      <c r="Q20" s="99">
        <v>1</v>
      </c>
      <c r="R20" s="99">
        <v>1</v>
      </c>
      <c r="S20" s="99">
        <v>1</v>
      </c>
      <c r="T20" s="99">
        <v>1</v>
      </c>
      <c r="U20" s="99">
        <v>1</v>
      </c>
      <c r="V20" s="99">
        <v>1</v>
      </c>
      <c r="W20" s="513">
        <v>0</v>
      </c>
      <c r="X20" s="513">
        <v>0</v>
      </c>
      <c r="Y20" s="60"/>
      <c r="Z20" s="60"/>
      <c r="AA20" s="60"/>
      <c r="AB20" s="60"/>
      <c r="AC20" s="60" t="s">
        <v>513</v>
      </c>
      <c r="AD20" s="60" t="s">
        <v>514</v>
      </c>
      <c r="AE20" s="60"/>
      <c r="AF20" s="62">
        <v>1101</v>
      </c>
      <c r="AG20" s="62" t="s">
        <v>519</v>
      </c>
      <c r="AH20" s="98" t="s">
        <v>520</v>
      </c>
      <c r="AI20" s="286">
        <v>3539000000</v>
      </c>
      <c r="AJ20" s="289" t="s">
        <v>670</v>
      </c>
      <c r="AK20" s="248">
        <v>2031000000</v>
      </c>
      <c r="AL20" s="290" t="s">
        <v>1322</v>
      </c>
      <c r="AM20" s="299" t="s">
        <v>1319</v>
      </c>
      <c r="AN20" s="65"/>
      <c r="AO20" s="65"/>
      <c r="AP20" s="65"/>
      <c r="AQ20" s="65"/>
      <c r="AR20" s="65"/>
      <c r="AS20" s="65"/>
      <c r="AT20" s="65"/>
      <c r="AU20" s="65"/>
      <c r="AV20" s="68"/>
    </row>
    <row r="21" spans="1:48" s="69" customFormat="1" ht="100.5" customHeight="1" x14ac:dyDescent="0.2">
      <c r="A21" s="540" t="s">
        <v>1548</v>
      </c>
      <c r="B21" s="529" t="s">
        <v>454</v>
      </c>
      <c r="C21" s="60" t="s">
        <v>457</v>
      </c>
      <c r="D21" s="60" t="s">
        <v>458</v>
      </c>
      <c r="E21" s="60" t="s">
        <v>1040</v>
      </c>
      <c r="F21" s="359">
        <v>0.89</v>
      </c>
      <c r="G21" s="62" t="s">
        <v>679</v>
      </c>
      <c r="H21" s="62" t="s">
        <v>489</v>
      </c>
      <c r="I21" s="62" t="s">
        <v>670</v>
      </c>
      <c r="J21" s="84" t="s">
        <v>964</v>
      </c>
      <c r="K21" s="84" t="s">
        <v>1355</v>
      </c>
      <c r="L21" s="84" t="s">
        <v>1356</v>
      </c>
      <c r="M21" s="66">
        <v>42736</v>
      </c>
      <c r="N21" s="66">
        <v>43981</v>
      </c>
      <c r="O21" s="60" t="s">
        <v>691</v>
      </c>
      <c r="P21" s="60" t="s">
        <v>828</v>
      </c>
      <c r="Q21" s="100">
        <v>10181</v>
      </c>
      <c r="R21" s="100">
        <v>10181</v>
      </c>
      <c r="S21" s="100">
        <v>10181</v>
      </c>
      <c r="T21" s="100">
        <v>10181</v>
      </c>
      <c r="U21" s="62">
        <v>8.6869999999999994</v>
      </c>
      <c r="V21" s="67">
        <v>0.85</v>
      </c>
      <c r="W21" s="62">
        <v>6217</v>
      </c>
      <c r="X21" s="67">
        <v>0.61</v>
      </c>
      <c r="Y21" s="60"/>
      <c r="Z21" s="60"/>
      <c r="AA21" s="60"/>
      <c r="AB21" s="60"/>
      <c r="AC21" s="60" t="s">
        <v>513</v>
      </c>
      <c r="AD21" s="60" t="s">
        <v>514</v>
      </c>
      <c r="AE21" s="60"/>
      <c r="AF21" s="62">
        <v>1108</v>
      </c>
      <c r="AG21" s="62" t="s">
        <v>521</v>
      </c>
      <c r="AH21" s="60" t="s">
        <v>668</v>
      </c>
      <c r="AI21" s="382">
        <v>54732000000</v>
      </c>
      <c r="AJ21" s="67">
        <v>1</v>
      </c>
      <c r="AK21" s="382">
        <v>25279000000</v>
      </c>
      <c r="AL21" s="148" t="s">
        <v>1298</v>
      </c>
      <c r="AM21" s="60" t="s">
        <v>1474</v>
      </c>
      <c r="AN21" s="65"/>
      <c r="AO21" s="65"/>
      <c r="AP21" s="65"/>
      <c r="AQ21" s="65"/>
      <c r="AR21" s="65"/>
      <c r="AS21" s="65"/>
      <c r="AT21" s="65"/>
      <c r="AU21" s="65"/>
      <c r="AV21" s="68"/>
    </row>
    <row r="22" spans="1:48" s="69" customFormat="1" ht="85.5" customHeight="1" x14ac:dyDescent="0.2">
      <c r="A22" s="540" t="s">
        <v>1549</v>
      </c>
      <c r="B22" s="529" t="s">
        <v>454</v>
      </c>
      <c r="C22" s="60" t="s">
        <v>457</v>
      </c>
      <c r="D22" s="60" t="s">
        <v>458</v>
      </c>
      <c r="E22" s="60" t="s">
        <v>1035</v>
      </c>
      <c r="F22" s="359">
        <v>0.89</v>
      </c>
      <c r="G22" s="62" t="s">
        <v>679</v>
      </c>
      <c r="H22" s="62" t="s">
        <v>489</v>
      </c>
      <c r="I22" s="62" t="s">
        <v>670</v>
      </c>
      <c r="J22" s="84" t="s">
        <v>964</v>
      </c>
      <c r="K22" s="84" t="s">
        <v>1355</v>
      </c>
      <c r="L22" s="84" t="s">
        <v>1356</v>
      </c>
      <c r="M22" s="66">
        <v>42736</v>
      </c>
      <c r="N22" s="66">
        <v>43981</v>
      </c>
      <c r="O22" s="60" t="s">
        <v>691</v>
      </c>
      <c r="P22" s="60" t="s">
        <v>829</v>
      </c>
      <c r="Q22" s="62">
        <v>946</v>
      </c>
      <c r="R22" s="62">
        <v>946</v>
      </c>
      <c r="S22" s="62">
        <v>946</v>
      </c>
      <c r="T22" s="62">
        <v>946</v>
      </c>
      <c r="U22" s="62">
        <v>581</v>
      </c>
      <c r="V22" s="67">
        <v>0.61</v>
      </c>
      <c r="W22" s="62">
        <v>622</v>
      </c>
      <c r="X22" s="67">
        <v>0.65700000000000003</v>
      </c>
      <c r="Y22" s="60"/>
      <c r="Z22" s="60"/>
      <c r="AA22" s="60"/>
      <c r="AB22" s="60"/>
      <c r="AC22" s="60" t="s">
        <v>513</v>
      </c>
      <c r="AD22" s="60" t="s">
        <v>514</v>
      </c>
      <c r="AE22" s="60"/>
      <c r="AF22" s="62">
        <v>1108</v>
      </c>
      <c r="AG22" s="62" t="s">
        <v>521</v>
      </c>
      <c r="AH22" s="60" t="s">
        <v>669</v>
      </c>
      <c r="AI22" s="152">
        <v>27261000000</v>
      </c>
      <c r="AJ22" s="67">
        <v>1</v>
      </c>
      <c r="AK22" s="152">
        <v>12143000000</v>
      </c>
      <c r="AL22" s="148" t="s">
        <v>1199</v>
      </c>
      <c r="AM22" s="60" t="s">
        <v>1474</v>
      </c>
      <c r="AN22" s="65"/>
      <c r="AO22" s="65"/>
      <c r="AP22" s="65"/>
      <c r="AQ22" s="65"/>
      <c r="AR22" s="65"/>
      <c r="AS22" s="65"/>
      <c r="AT22" s="65"/>
      <c r="AU22" s="65"/>
      <c r="AV22" s="68"/>
    </row>
    <row r="23" spans="1:48" s="69" customFormat="1" ht="62.25" customHeight="1" x14ac:dyDescent="0.2">
      <c r="A23" s="540" t="s">
        <v>1550</v>
      </c>
      <c r="B23" s="529" t="s">
        <v>454</v>
      </c>
      <c r="C23" s="60" t="s">
        <v>457</v>
      </c>
      <c r="D23" s="60" t="s">
        <v>458</v>
      </c>
      <c r="E23" s="60" t="s">
        <v>1036</v>
      </c>
      <c r="F23" s="359">
        <v>0.89</v>
      </c>
      <c r="G23" s="62" t="s">
        <v>679</v>
      </c>
      <c r="H23" s="62" t="s">
        <v>489</v>
      </c>
      <c r="I23" s="62" t="s">
        <v>670</v>
      </c>
      <c r="J23" s="84" t="s">
        <v>964</v>
      </c>
      <c r="K23" s="84" t="s">
        <v>1355</v>
      </c>
      <c r="L23" s="84" t="s">
        <v>1356</v>
      </c>
      <c r="M23" s="66">
        <v>42736</v>
      </c>
      <c r="N23" s="66">
        <v>43981</v>
      </c>
      <c r="O23" s="60" t="s">
        <v>692</v>
      </c>
      <c r="P23" s="60" t="s">
        <v>830</v>
      </c>
      <c r="Q23" s="62">
        <v>550</v>
      </c>
      <c r="R23" s="62">
        <v>750</v>
      </c>
      <c r="S23" s="62">
        <v>750</v>
      </c>
      <c r="T23" s="62">
        <v>750</v>
      </c>
      <c r="U23" s="62">
        <v>742</v>
      </c>
      <c r="V23" s="67">
        <v>1.35</v>
      </c>
      <c r="W23" s="62">
        <v>962</v>
      </c>
      <c r="X23" s="67">
        <v>1.28</v>
      </c>
      <c r="Y23" s="60"/>
      <c r="Z23" s="60"/>
      <c r="AA23" s="60"/>
      <c r="AB23" s="60"/>
      <c r="AC23" s="60" t="s">
        <v>513</v>
      </c>
      <c r="AD23" s="60" t="s">
        <v>514</v>
      </c>
      <c r="AE23" s="60"/>
      <c r="AF23" s="62">
        <v>1108</v>
      </c>
      <c r="AG23" s="62" t="s">
        <v>521</v>
      </c>
      <c r="AH23" s="60" t="s">
        <v>1166</v>
      </c>
      <c r="AI23" s="152">
        <v>6721000000</v>
      </c>
      <c r="AJ23" s="67">
        <v>1</v>
      </c>
      <c r="AK23" s="152">
        <v>3571000000</v>
      </c>
      <c r="AL23" s="148" t="s">
        <v>1198</v>
      </c>
      <c r="AM23" s="60" t="s">
        <v>1474</v>
      </c>
      <c r="AN23" s="65"/>
      <c r="AO23" s="65"/>
      <c r="AP23" s="65"/>
      <c r="AQ23" s="65"/>
      <c r="AR23" s="65"/>
      <c r="AS23" s="65"/>
      <c r="AT23" s="65"/>
      <c r="AU23" s="65"/>
      <c r="AV23" s="68"/>
    </row>
    <row r="24" spans="1:48" s="69" customFormat="1" ht="62.25" customHeight="1" x14ac:dyDescent="0.2">
      <c r="A24" s="540" t="s">
        <v>1551</v>
      </c>
      <c r="B24" s="529" t="s">
        <v>454</v>
      </c>
      <c r="C24" s="60" t="s">
        <v>457</v>
      </c>
      <c r="D24" s="60" t="s">
        <v>458</v>
      </c>
      <c r="E24" s="60" t="s">
        <v>1037</v>
      </c>
      <c r="F24" s="359">
        <v>0.89</v>
      </c>
      <c r="G24" s="62" t="s">
        <v>679</v>
      </c>
      <c r="H24" s="62" t="s">
        <v>489</v>
      </c>
      <c r="I24" s="62" t="s">
        <v>670</v>
      </c>
      <c r="J24" s="84" t="s">
        <v>964</v>
      </c>
      <c r="K24" s="84" t="s">
        <v>1355</v>
      </c>
      <c r="L24" s="84" t="s">
        <v>1356</v>
      </c>
      <c r="M24" s="66">
        <v>42736</v>
      </c>
      <c r="N24" s="66">
        <v>43981</v>
      </c>
      <c r="O24" s="60" t="s">
        <v>691</v>
      </c>
      <c r="P24" s="60" t="s">
        <v>851</v>
      </c>
      <c r="Q24" s="100">
        <v>3810</v>
      </c>
      <c r="R24" s="100">
        <v>12150</v>
      </c>
      <c r="S24" s="100">
        <v>12150</v>
      </c>
      <c r="T24" s="100">
        <v>12150</v>
      </c>
      <c r="U24" s="62">
        <v>12.112</v>
      </c>
      <c r="V24" s="67">
        <v>3.15</v>
      </c>
      <c r="W24" s="62">
        <v>17455</v>
      </c>
      <c r="X24" s="67">
        <v>1.43</v>
      </c>
      <c r="Y24" s="60"/>
      <c r="Z24" s="60"/>
      <c r="AA24" s="60"/>
      <c r="AB24" s="60"/>
      <c r="AC24" s="60" t="s">
        <v>513</v>
      </c>
      <c r="AD24" s="60" t="s">
        <v>514</v>
      </c>
      <c r="AE24" s="60"/>
      <c r="AF24" s="62">
        <v>1108</v>
      </c>
      <c r="AG24" s="62" t="s">
        <v>521</v>
      </c>
      <c r="AH24" s="60" t="s">
        <v>1167</v>
      </c>
      <c r="AI24" s="152">
        <v>39030000000</v>
      </c>
      <c r="AJ24" s="67">
        <v>1</v>
      </c>
      <c r="AK24" s="152">
        <v>21900000000</v>
      </c>
      <c r="AL24" s="148" t="s">
        <v>1396</v>
      </c>
      <c r="AM24" s="60" t="s">
        <v>1474</v>
      </c>
      <c r="AN24" s="65"/>
      <c r="AO24" s="65"/>
      <c r="AP24" s="65"/>
      <c r="AQ24" s="65"/>
      <c r="AR24" s="65"/>
      <c r="AS24" s="65"/>
      <c r="AT24" s="65"/>
      <c r="AU24" s="65"/>
      <c r="AV24" s="68"/>
    </row>
    <row r="25" spans="1:48" s="69" customFormat="1" ht="99" customHeight="1" x14ac:dyDescent="0.2">
      <c r="A25" s="540" t="s">
        <v>1552</v>
      </c>
      <c r="B25" s="529" t="s">
        <v>454</v>
      </c>
      <c r="C25" s="60" t="s">
        <v>457</v>
      </c>
      <c r="D25" s="60" t="s">
        <v>458</v>
      </c>
      <c r="E25" s="60" t="s">
        <v>929</v>
      </c>
      <c r="F25" s="359">
        <v>0.89</v>
      </c>
      <c r="G25" s="62" t="s">
        <v>679</v>
      </c>
      <c r="H25" s="62" t="s">
        <v>489</v>
      </c>
      <c r="I25" s="62" t="s">
        <v>670</v>
      </c>
      <c r="J25" s="62" t="s">
        <v>615</v>
      </c>
      <c r="K25" s="62" t="s">
        <v>1357</v>
      </c>
      <c r="L25" s="62" t="s">
        <v>616</v>
      </c>
      <c r="M25" s="66">
        <v>42522</v>
      </c>
      <c r="N25" s="66">
        <v>43981</v>
      </c>
      <c r="O25" s="60" t="s">
        <v>930</v>
      </c>
      <c r="P25" s="60" t="s">
        <v>931</v>
      </c>
      <c r="Q25" s="67">
        <v>1</v>
      </c>
      <c r="R25" s="67">
        <v>1</v>
      </c>
      <c r="S25" s="67">
        <v>1</v>
      </c>
      <c r="T25" s="67">
        <v>1</v>
      </c>
      <c r="U25" s="67">
        <v>1</v>
      </c>
      <c r="V25" s="67">
        <v>1</v>
      </c>
      <c r="W25" s="67">
        <v>1</v>
      </c>
      <c r="X25" s="67">
        <v>1</v>
      </c>
      <c r="Y25" s="60"/>
      <c r="Z25" s="60"/>
      <c r="AA25" s="60"/>
      <c r="AB25" s="60"/>
      <c r="AC25" s="60" t="s">
        <v>522</v>
      </c>
      <c r="AD25" s="60" t="s">
        <v>514</v>
      </c>
      <c r="AE25" s="60" t="s">
        <v>951</v>
      </c>
      <c r="AF25" s="62">
        <v>1113</v>
      </c>
      <c r="AG25" s="62" t="s">
        <v>613</v>
      </c>
      <c r="AH25" s="60" t="s">
        <v>932</v>
      </c>
      <c r="AI25" s="192">
        <v>203606596543</v>
      </c>
      <c r="AJ25" s="193" t="s">
        <v>670</v>
      </c>
      <c r="AK25" s="192" t="s">
        <v>670</v>
      </c>
      <c r="AL25" s="194" t="s">
        <v>1285</v>
      </c>
      <c r="AM25" s="194" t="s">
        <v>1286</v>
      </c>
      <c r="AN25" s="65"/>
      <c r="AO25" s="65"/>
      <c r="AP25" s="65"/>
      <c r="AQ25" s="65"/>
      <c r="AR25" s="65"/>
      <c r="AS25" s="65"/>
      <c r="AT25" s="65"/>
      <c r="AU25" s="65"/>
      <c r="AV25" s="68"/>
    </row>
    <row r="26" spans="1:48" s="65" customFormat="1" ht="130.5" customHeight="1" x14ac:dyDescent="0.2">
      <c r="A26" s="540" t="s">
        <v>1553</v>
      </c>
      <c r="B26" s="530" t="s">
        <v>454</v>
      </c>
      <c r="C26" s="71" t="s">
        <v>457</v>
      </c>
      <c r="D26" s="71" t="s">
        <v>458</v>
      </c>
      <c r="E26" s="71" t="s">
        <v>701</v>
      </c>
      <c r="F26" s="359">
        <v>0.89</v>
      </c>
      <c r="G26" s="62" t="s">
        <v>827</v>
      </c>
      <c r="H26" s="71" t="s">
        <v>509</v>
      </c>
      <c r="I26" s="71" t="s">
        <v>670</v>
      </c>
      <c r="J26" s="315" t="s">
        <v>1540</v>
      </c>
      <c r="K26" s="316" t="s">
        <v>1374</v>
      </c>
      <c r="L26" s="315" t="s">
        <v>1539</v>
      </c>
      <c r="M26" s="66">
        <v>42736</v>
      </c>
      <c r="N26" s="66">
        <v>43981</v>
      </c>
      <c r="O26" s="71" t="s">
        <v>740</v>
      </c>
      <c r="P26" s="71" t="s">
        <v>702</v>
      </c>
      <c r="Q26" s="67" t="s">
        <v>1048</v>
      </c>
      <c r="R26" s="67">
        <v>1</v>
      </c>
      <c r="S26" s="67">
        <v>1</v>
      </c>
      <c r="T26" s="67">
        <v>1</v>
      </c>
      <c r="U26" s="336">
        <v>0</v>
      </c>
      <c r="V26" s="336">
        <v>0</v>
      </c>
      <c r="W26" s="67">
        <v>1</v>
      </c>
      <c r="X26" s="67">
        <v>1</v>
      </c>
      <c r="Y26" s="62"/>
      <c r="Z26" s="62"/>
      <c r="AA26" s="62"/>
      <c r="AB26" s="62"/>
      <c r="AC26" s="71" t="s">
        <v>559</v>
      </c>
      <c r="AD26" s="71" t="s">
        <v>600</v>
      </c>
      <c r="AE26" s="62"/>
      <c r="AF26" s="62">
        <v>1048</v>
      </c>
      <c r="AG26" s="71" t="s">
        <v>601</v>
      </c>
      <c r="AH26" s="71" t="s">
        <v>602</v>
      </c>
      <c r="AI26" s="195">
        <v>435606000</v>
      </c>
      <c r="AJ26" s="196" t="s">
        <v>1270</v>
      </c>
      <c r="AK26" s="195">
        <v>878310</v>
      </c>
      <c r="AL26" s="197" t="s">
        <v>1271</v>
      </c>
      <c r="AM26" s="198" t="s">
        <v>1272</v>
      </c>
    </row>
    <row r="27" spans="1:48" s="69" customFormat="1" ht="62.25" customHeight="1" x14ac:dyDescent="0.2">
      <c r="A27" s="540" t="s">
        <v>1554</v>
      </c>
      <c r="B27" s="531" t="s">
        <v>454</v>
      </c>
      <c r="C27" s="102" t="s">
        <v>457</v>
      </c>
      <c r="D27" s="102" t="s">
        <v>458</v>
      </c>
      <c r="E27" s="102" t="s">
        <v>671</v>
      </c>
      <c r="F27" s="359">
        <v>0.89</v>
      </c>
      <c r="G27" s="103" t="s">
        <v>826</v>
      </c>
      <c r="H27" s="103" t="s">
        <v>495</v>
      </c>
      <c r="I27" s="103" t="s">
        <v>670</v>
      </c>
      <c r="J27" s="319" t="s">
        <v>1365</v>
      </c>
      <c r="K27" s="320">
        <v>6605400</v>
      </c>
      <c r="L27" s="315" t="s">
        <v>1364</v>
      </c>
      <c r="M27" s="104">
        <v>42917</v>
      </c>
      <c r="N27" s="104">
        <v>44196</v>
      </c>
      <c r="O27" s="102" t="s">
        <v>858</v>
      </c>
      <c r="P27" s="102" t="s">
        <v>859</v>
      </c>
      <c r="Q27" s="103">
        <v>6</v>
      </c>
      <c r="R27" s="103">
        <v>6</v>
      </c>
      <c r="S27" s="451">
        <v>250</v>
      </c>
      <c r="T27" s="451">
        <v>200</v>
      </c>
      <c r="U27" s="103">
        <v>6</v>
      </c>
      <c r="V27" s="155">
        <f>+U27/Q27</f>
        <v>1</v>
      </c>
      <c r="W27" s="199">
        <v>303</v>
      </c>
      <c r="X27" s="200">
        <v>50.5</v>
      </c>
      <c r="Y27" s="102"/>
      <c r="Z27" s="102"/>
      <c r="AA27" s="102"/>
      <c r="AB27" s="102"/>
      <c r="AC27" s="102" t="s">
        <v>651</v>
      </c>
      <c r="AD27" s="102" t="s">
        <v>652</v>
      </c>
      <c r="AE27" s="102" t="s">
        <v>653</v>
      </c>
      <c r="AF27" s="103">
        <v>1146</v>
      </c>
      <c r="AG27" s="103" t="s">
        <v>527</v>
      </c>
      <c r="AH27" s="256" t="s">
        <v>1223</v>
      </c>
      <c r="AI27" s="201">
        <v>14750204299.201588</v>
      </c>
      <c r="AJ27" s="202" t="s">
        <v>1027</v>
      </c>
      <c r="AK27" s="202" t="s">
        <v>1027</v>
      </c>
      <c r="AL27" s="203" t="s">
        <v>1221</v>
      </c>
      <c r="AM27" s="257" t="s">
        <v>1222</v>
      </c>
      <c r="AN27" s="65"/>
      <c r="AO27" s="65"/>
      <c r="AP27" s="65"/>
      <c r="AQ27" s="65"/>
      <c r="AR27" s="65"/>
      <c r="AS27" s="65"/>
      <c r="AT27" s="65"/>
      <c r="AU27" s="65"/>
      <c r="AV27" s="68"/>
    </row>
    <row r="28" spans="1:48" s="69" customFormat="1" ht="100.5" customHeight="1" x14ac:dyDescent="0.2">
      <c r="A28" s="540" t="s">
        <v>1555</v>
      </c>
      <c r="B28" s="531" t="s">
        <v>454</v>
      </c>
      <c r="C28" s="102" t="s">
        <v>457</v>
      </c>
      <c r="D28" s="102" t="s">
        <v>458</v>
      </c>
      <c r="E28" s="102" t="s">
        <v>654</v>
      </c>
      <c r="F28" s="359">
        <v>0.89</v>
      </c>
      <c r="G28" s="103" t="s">
        <v>826</v>
      </c>
      <c r="H28" s="103" t="s">
        <v>495</v>
      </c>
      <c r="I28" s="103" t="s">
        <v>670</v>
      </c>
      <c r="J28" s="319" t="s">
        <v>1365</v>
      </c>
      <c r="K28" s="320">
        <v>6605400</v>
      </c>
      <c r="L28" s="315" t="s">
        <v>1364</v>
      </c>
      <c r="M28" s="104">
        <v>42917</v>
      </c>
      <c r="N28" s="104">
        <v>44196</v>
      </c>
      <c r="O28" s="102" t="s">
        <v>860</v>
      </c>
      <c r="P28" s="102" t="s">
        <v>861</v>
      </c>
      <c r="Q28" s="103">
        <v>1</v>
      </c>
      <c r="R28" s="103">
        <v>1</v>
      </c>
      <c r="S28" s="451">
        <v>40</v>
      </c>
      <c r="T28" s="451">
        <v>10</v>
      </c>
      <c r="U28" s="103">
        <v>5</v>
      </c>
      <c r="V28" s="155">
        <f>U28/Q28</f>
        <v>5</v>
      </c>
      <c r="W28" s="199">
        <v>19</v>
      </c>
      <c r="X28" s="200">
        <v>19</v>
      </c>
      <c r="Y28" s="102"/>
      <c r="Z28" s="102"/>
      <c r="AA28" s="102"/>
      <c r="AB28" s="102"/>
      <c r="AC28" s="102" t="s">
        <v>651</v>
      </c>
      <c r="AD28" s="102" t="s">
        <v>652</v>
      </c>
      <c r="AE28" s="102" t="s">
        <v>653</v>
      </c>
      <c r="AF28" s="103">
        <v>1146</v>
      </c>
      <c r="AG28" s="102" t="s">
        <v>527</v>
      </c>
      <c r="AH28" s="256" t="s">
        <v>1223</v>
      </c>
      <c r="AI28" s="201">
        <v>14750204299.201588</v>
      </c>
      <c r="AJ28" s="202" t="s">
        <v>670</v>
      </c>
      <c r="AK28" s="202" t="s">
        <v>670</v>
      </c>
      <c r="AL28" s="204" t="s">
        <v>1224</v>
      </c>
      <c r="AM28" s="257" t="s">
        <v>1225</v>
      </c>
      <c r="AN28" s="65"/>
      <c r="AO28" s="65"/>
      <c r="AP28" s="65"/>
      <c r="AQ28" s="65"/>
      <c r="AR28" s="65"/>
      <c r="AS28" s="65"/>
      <c r="AT28" s="65"/>
      <c r="AU28" s="65"/>
      <c r="AV28" s="68"/>
    </row>
    <row r="29" spans="1:48" s="65" customFormat="1" ht="71.25" customHeight="1" x14ac:dyDescent="0.2">
      <c r="A29" s="540" t="s">
        <v>1556</v>
      </c>
      <c r="B29" s="531" t="s">
        <v>454</v>
      </c>
      <c r="C29" s="102" t="s">
        <v>457</v>
      </c>
      <c r="D29" s="102" t="s">
        <v>458</v>
      </c>
      <c r="E29" s="102" t="s">
        <v>656</v>
      </c>
      <c r="F29" s="359">
        <v>0.89</v>
      </c>
      <c r="G29" s="103" t="s">
        <v>826</v>
      </c>
      <c r="H29" s="103" t="s">
        <v>495</v>
      </c>
      <c r="I29" s="103" t="s">
        <v>670</v>
      </c>
      <c r="J29" s="319" t="s">
        <v>1365</v>
      </c>
      <c r="K29" s="320">
        <v>6605400</v>
      </c>
      <c r="L29" s="315" t="s">
        <v>1364</v>
      </c>
      <c r="M29" s="104">
        <v>42917</v>
      </c>
      <c r="N29" s="104">
        <v>44196</v>
      </c>
      <c r="O29" s="102" t="s">
        <v>868</v>
      </c>
      <c r="P29" s="102" t="s">
        <v>869</v>
      </c>
      <c r="Q29" s="103">
        <v>96</v>
      </c>
      <c r="R29" s="103">
        <v>96</v>
      </c>
      <c r="S29" s="451">
        <v>100</v>
      </c>
      <c r="T29" s="451">
        <v>50</v>
      </c>
      <c r="U29" s="103">
        <v>96</v>
      </c>
      <c r="V29" s="155">
        <f>+U29/Q29</f>
        <v>1</v>
      </c>
      <c r="W29" s="199">
        <v>117</v>
      </c>
      <c r="X29" s="205">
        <v>1.22</v>
      </c>
      <c r="Y29" s="102"/>
      <c r="Z29" s="102"/>
      <c r="AA29" s="102"/>
      <c r="AB29" s="102"/>
      <c r="AC29" s="102" t="s">
        <v>651</v>
      </c>
      <c r="AD29" s="102" t="s">
        <v>652</v>
      </c>
      <c r="AE29" s="102" t="s">
        <v>653</v>
      </c>
      <c r="AF29" s="103">
        <v>1146</v>
      </c>
      <c r="AG29" s="102" t="s">
        <v>527</v>
      </c>
      <c r="AH29" s="256" t="s">
        <v>1223</v>
      </c>
      <c r="AI29" s="201">
        <v>14750204299.201588</v>
      </c>
      <c r="AJ29" s="202" t="s">
        <v>670</v>
      </c>
      <c r="AK29" s="202" t="s">
        <v>670</v>
      </c>
      <c r="AL29" s="204" t="s">
        <v>1226</v>
      </c>
      <c r="AM29" s="257" t="s">
        <v>1227</v>
      </c>
    </row>
    <row r="30" spans="1:48" s="65" customFormat="1" ht="89.25" customHeight="1" x14ac:dyDescent="0.2">
      <c r="A30" s="540" t="s">
        <v>1557</v>
      </c>
      <c r="B30" s="531" t="s">
        <v>454</v>
      </c>
      <c r="C30" s="102" t="s">
        <v>457</v>
      </c>
      <c r="D30" s="102" t="s">
        <v>458</v>
      </c>
      <c r="E30" s="105" t="s">
        <v>657</v>
      </c>
      <c r="F30" s="359">
        <v>0.89</v>
      </c>
      <c r="G30" s="103" t="s">
        <v>826</v>
      </c>
      <c r="H30" s="103" t="s">
        <v>495</v>
      </c>
      <c r="I30" s="103" t="s">
        <v>670</v>
      </c>
      <c r="J30" s="319" t="s">
        <v>1365</v>
      </c>
      <c r="K30" s="320">
        <v>6605400</v>
      </c>
      <c r="L30" s="315" t="s">
        <v>1364</v>
      </c>
      <c r="M30" s="104">
        <v>42917</v>
      </c>
      <c r="N30" s="104">
        <v>44196</v>
      </c>
      <c r="O30" s="105" t="s">
        <v>862</v>
      </c>
      <c r="P30" s="105" t="s">
        <v>863</v>
      </c>
      <c r="Q30" s="106">
        <v>3</v>
      </c>
      <c r="R30" s="106">
        <v>3</v>
      </c>
      <c r="S30" s="452">
        <v>20</v>
      </c>
      <c r="T30" s="452">
        <v>10</v>
      </c>
      <c r="U30" s="103">
        <v>3</v>
      </c>
      <c r="V30" s="155">
        <f>+U30/Q30</f>
        <v>1</v>
      </c>
      <c r="W30" s="199">
        <v>14</v>
      </c>
      <c r="X30" s="205">
        <v>4.66</v>
      </c>
      <c r="Y30" s="102"/>
      <c r="Z30" s="102"/>
      <c r="AA30" s="102"/>
      <c r="AB30" s="102"/>
      <c r="AC30" s="102" t="s">
        <v>651</v>
      </c>
      <c r="AD30" s="102" t="s">
        <v>652</v>
      </c>
      <c r="AE30" s="102" t="s">
        <v>653</v>
      </c>
      <c r="AF30" s="103">
        <v>1146</v>
      </c>
      <c r="AG30" s="102" t="s">
        <v>527</v>
      </c>
      <c r="AH30" s="256" t="s">
        <v>1223</v>
      </c>
      <c r="AI30" s="201">
        <v>14750204299.201588</v>
      </c>
      <c r="AJ30" s="202" t="s">
        <v>670</v>
      </c>
      <c r="AK30" s="202" t="s">
        <v>670</v>
      </c>
      <c r="AL30" s="206" t="s">
        <v>1228</v>
      </c>
      <c r="AM30" s="257" t="s">
        <v>1229</v>
      </c>
    </row>
    <row r="31" spans="1:48" s="65" customFormat="1" ht="62.25" customHeight="1" x14ac:dyDescent="0.2">
      <c r="A31" s="540" t="s">
        <v>1558</v>
      </c>
      <c r="B31" s="531" t="s">
        <v>454</v>
      </c>
      <c r="C31" s="102" t="s">
        <v>457</v>
      </c>
      <c r="D31" s="102" t="s">
        <v>458</v>
      </c>
      <c r="E31" s="102" t="s">
        <v>658</v>
      </c>
      <c r="F31" s="359">
        <v>0.89</v>
      </c>
      <c r="G31" s="103" t="s">
        <v>826</v>
      </c>
      <c r="H31" s="103" t="s">
        <v>495</v>
      </c>
      <c r="I31" s="103" t="s">
        <v>670</v>
      </c>
      <c r="J31" s="319" t="s">
        <v>1365</v>
      </c>
      <c r="K31" s="320">
        <v>6605400</v>
      </c>
      <c r="L31" s="315" t="s">
        <v>1364</v>
      </c>
      <c r="M31" s="104">
        <v>42917</v>
      </c>
      <c r="N31" s="104">
        <v>44196</v>
      </c>
      <c r="O31" s="102" t="s">
        <v>864</v>
      </c>
      <c r="P31" s="102" t="s">
        <v>865</v>
      </c>
      <c r="Q31" s="103">
        <v>2</v>
      </c>
      <c r="R31" s="103">
        <v>2</v>
      </c>
      <c r="S31" s="451">
        <v>10</v>
      </c>
      <c r="T31" s="451">
        <v>10</v>
      </c>
      <c r="U31" s="103">
        <v>2</v>
      </c>
      <c r="V31" s="155">
        <f>+U31/Q31</f>
        <v>1</v>
      </c>
      <c r="W31" s="199">
        <v>14</v>
      </c>
      <c r="X31" s="205">
        <v>7</v>
      </c>
      <c r="Y31" s="102"/>
      <c r="Z31" s="102"/>
      <c r="AA31" s="102"/>
      <c r="AB31" s="102"/>
      <c r="AC31" s="102" t="s">
        <v>651</v>
      </c>
      <c r="AD31" s="102" t="s">
        <v>652</v>
      </c>
      <c r="AE31" s="102" t="s">
        <v>653</v>
      </c>
      <c r="AF31" s="103">
        <v>1146</v>
      </c>
      <c r="AG31" s="102" t="s">
        <v>527</v>
      </c>
      <c r="AH31" s="256" t="s">
        <v>1223</v>
      </c>
      <c r="AI31" s="201">
        <v>14750204299.201588</v>
      </c>
      <c r="AJ31" s="202" t="s">
        <v>670</v>
      </c>
      <c r="AK31" s="202" t="s">
        <v>670</v>
      </c>
      <c r="AL31" s="204" t="s">
        <v>1230</v>
      </c>
      <c r="AM31" s="257" t="s">
        <v>1231</v>
      </c>
    </row>
    <row r="32" spans="1:48" s="65" customFormat="1" ht="62.25" customHeight="1" x14ac:dyDescent="0.2">
      <c r="A32" s="540" t="s">
        <v>1559</v>
      </c>
      <c r="B32" s="531" t="s">
        <v>454</v>
      </c>
      <c r="C32" s="102" t="s">
        <v>457</v>
      </c>
      <c r="D32" s="102" t="s">
        <v>458</v>
      </c>
      <c r="E32" s="102" t="s">
        <v>659</v>
      </c>
      <c r="F32" s="359">
        <v>0.89</v>
      </c>
      <c r="G32" s="103" t="s">
        <v>826</v>
      </c>
      <c r="H32" s="103" t="s">
        <v>495</v>
      </c>
      <c r="I32" s="103" t="s">
        <v>670</v>
      </c>
      <c r="J32" s="319" t="s">
        <v>1365</v>
      </c>
      <c r="K32" s="320">
        <v>6605400</v>
      </c>
      <c r="L32" s="315" t="s">
        <v>1364</v>
      </c>
      <c r="M32" s="104">
        <v>42917</v>
      </c>
      <c r="N32" s="104">
        <v>44196</v>
      </c>
      <c r="O32" s="102" t="s">
        <v>866</v>
      </c>
      <c r="P32" s="102" t="s">
        <v>867</v>
      </c>
      <c r="Q32" s="103">
        <v>1</v>
      </c>
      <c r="R32" s="103">
        <v>1</v>
      </c>
      <c r="S32" s="451">
        <v>5</v>
      </c>
      <c r="T32" s="451">
        <v>5</v>
      </c>
      <c r="U32" s="103">
        <v>1</v>
      </c>
      <c r="V32" s="155">
        <f>+U32/Q32</f>
        <v>1</v>
      </c>
      <c r="W32" s="199">
        <v>9</v>
      </c>
      <c r="X32" s="205">
        <v>9</v>
      </c>
      <c r="Y32" s="102"/>
      <c r="Z32" s="102"/>
      <c r="AA32" s="102"/>
      <c r="AB32" s="102"/>
      <c r="AC32" s="102" t="s">
        <v>651</v>
      </c>
      <c r="AD32" s="102" t="s">
        <v>652</v>
      </c>
      <c r="AE32" s="102" t="s">
        <v>653</v>
      </c>
      <c r="AF32" s="103">
        <v>1146</v>
      </c>
      <c r="AG32" s="102" t="s">
        <v>527</v>
      </c>
      <c r="AH32" s="256" t="s">
        <v>1223</v>
      </c>
      <c r="AI32" s="201">
        <v>14750204299.201588</v>
      </c>
      <c r="AJ32" s="202" t="s">
        <v>670</v>
      </c>
      <c r="AK32" s="202" t="s">
        <v>670</v>
      </c>
      <c r="AL32" s="206" t="s">
        <v>1232</v>
      </c>
      <c r="AM32" s="257" t="s">
        <v>1231</v>
      </c>
    </row>
    <row r="33" spans="1:48" s="69" customFormat="1" ht="62.25" customHeight="1" x14ac:dyDescent="0.2">
      <c r="A33" s="540" t="s">
        <v>1560</v>
      </c>
      <c r="B33" s="529" t="s">
        <v>454</v>
      </c>
      <c r="C33" s="60" t="s">
        <v>457</v>
      </c>
      <c r="D33" s="60" t="s">
        <v>458</v>
      </c>
      <c r="E33" s="60" t="s">
        <v>801</v>
      </c>
      <c r="F33" s="359">
        <v>0.89</v>
      </c>
      <c r="G33" s="62" t="s">
        <v>679</v>
      </c>
      <c r="H33" s="62" t="s">
        <v>489</v>
      </c>
      <c r="I33" s="62" t="s">
        <v>670</v>
      </c>
      <c r="J33" s="62" t="s">
        <v>501</v>
      </c>
      <c r="K33" s="62" t="s">
        <v>1351</v>
      </c>
      <c r="L33" s="62" t="s">
        <v>502</v>
      </c>
      <c r="M33" s="66">
        <v>42522</v>
      </c>
      <c r="N33" s="66">
        <v>43981</v>
      </c>
      <c r="O33" s="60" t="s">
        <v>1397</v>
      </c>
      <c r="P33" s="60" t="s">
        <v>802</v>
      </c>
      <c r="Q33" s="67">
        <v>1</v>
      </c>
      <c r="R33" s="67">
        <v>1</v>
      </c>
      <c r="S33" s="67">
        <v>1</v>
      </c>
      <c r="T33" s="67">
        <v>1</v>
      </c>
      <c r="U33" s="67">
        <v>1</v>
      </c>
      <c r="V33" s="67">
        <v>1</v>
      </c>
      <c r="W33" s="222">
        <v>1</v>
      </c>
      <c r="X33" s="222">
        <v>1</v>
      </c>
      <c r="Y33" s="60"/>
      <c r="Z33" s="60"/>
      <c r="AA33" s="60"/>
      <c r="AB33" s="60"/>
      <c r="AC33" s="60" t="s">
        <v>538</v>
      </c>
      <c r="AD33" s="60" t="s">
        <v>514</v>
      </c>
      <c r="AE33" s="60"/>
      <c r="AF33" s="62">
        <v>1099</v>
      </c>
      <c r="AG33" s="62" t="s">
        <v>539</v>
      </c>
      <c r="AH33" s="60" t="s">
        <v>1189</v>
      </c>
      <c r="AI33" s="251">
        <v>123274366038.32611</v>
      </c>
      <c r="AJ33" s="221" t="s">
        <v>621</v>
      </c>
      <c r="AK33" s="221" t="s">
        <v>621</v>
      </c>
      <c r="AL33" s="250" t="s">
        <v>1302</v>
      </c>
      <c r="AM33" s="249" t="s">
        <v>1303</v>
      </c>
      <c r="AN33" s="65"/>
      <c r="AO33" s="65"/>
      <c r="AP33" s="65"/>
      <c r="AQ33" s="65"/>
      <c r="AR33" s="65"/>
      <c r="AS33" s="65"/>
      <c r="AT33" s="65"/>
      <c r="AU33" s="65"/>
      <c r="AV33" s="68"/>
    </row>
    <row r="34" spans="1:48" s="69" customFormat="1" ht="62.25" customHeight="1" x14ac:dyDescent="0.2">
      <c r="A34" s="540" t="s">
        <v>1561</v>
      </c>
      <c r="B34" s="529" t="s">
        <v>454</v>
      </c>
      <c r="C34" s="60" t="s">
        <v>457</v>
      </c>
      <c r="D34" s="60" t="s">
        <v>458</v>
      </c>
      <c r="E34" s="60" t="s">
        <v>803</v>
      </c>
      <c r="F34" s="359">
        <v>0.89</v>
      </c>
      <c r="G34" s="62" t="s">
        <v>679</v>
      </c>
      <c r="H34" s="62" t="s">
        <v>489</v>
      </c>
      <c r="I34" s="62" t="s">
        <v>670</v>
      </c>
      <c r="J34" s="62" t="s">
        <v>501</v>
      </c>
      <c r="K34" s="62" t="s">
        <v>1351</v>
      </c>
      <c r="L34" s="62" t="s">
        <v>502</v>
      </c>
      <c r="M34" s="66">
        <v>43132</v>
      </c>
      <c r="N34" s="66">
        <v>43981</v>
      </c>
      <c r="O34" s="60" t="s">
        <v>804</v>
      </c>
      <c r="P34" s="60" t="s">
        <v>805</v>
      </c>
      <c r="Q34" s="62" t="s">
        <v>621</v>
      </c>
      <c r="R34" s="62">
        <v>33.299999999999997</v>
      </c>
      <c r="S34" s="62">
        <v>33.299999999999997</v>
      </c>
      <c r="T34" s="62">
        <v>33.299999999999997</v>
      </c>
      <c r="U34" s="62" t="s">
        <v>621</v>
      </c>
      <c r="V34" s="62" t="s">
        <v>621</v>
      </c>
      <c r="W34" s="360">
        <v>0</v>
      </c>
      <c r="X34" s="360">
        <v>0</v>
      </c>
      <c r="Y34" s="60"/>
      <c r="Z34" s="60"/>
      <c r="AA34" s="60"/>
      <c r="AB34" s="60"/>
      <c r="AC34" s="60" t="s">
        <v>538</v>
      </c>
      <c r="AD34" s="60" t="s">
        <v>514</v>
      </c>
      <c r="AE34" s="60"/>
      <c r="AF34" s="62">
        <v>1099</v>
      </c>
      <c r="AG34" s="62" t="s">
        <v>539</v>
      </c>
      <c r="AH34" s="55" t="s">
        <v>807</v>
      </c>
      <c r="AI34" s="251">
        <v>9592464645.3903809</v>
      </c>
      <c r="AJ34" s="221" t="s">
        <v>621</v>
      </c>
      <c r="AK34" s="221" t="s">
        <v>621</v>
      </c>
      <c r="AL34" s="366" t="s">
        <v>1537</v>
      </c>
      <c r="AM34" s="249" t="s">
        <v>1303</v>
      </c>
      <c r="AN34" s="65"/>
      <c r="AO34" s="65"/>
      <c r="AP34" s="65"/>
      <c r="AQ34" s="65"/>
      <c r="AR34" s="65"/>
      <c r="AS34" s="65"/>
      <c r="AT34" s="65"/>
      <c r="AU34" s="65"/>
      <c r="AV34" s="68"/>
    </row>
    <row r="35" spans="1:48" s="69" customFormat="1" ht="102" customHeight="1" x14ac:dyDescent="0.2">
      <c r="A35" s="540" t="s">
        <v>1562</v>
      </c>
      <c r="B35" s="529" t="s">
        <v>454</v>
      </c>
      <c r="C35" s="60" t="s">
        <v>457</v>
      </c>
      <c r="D35" s="60" t="s">
        <v>458</v>
      </c>
      <c r="E35" s="60" t="s">
        <v>808</v>
      </c>
      <c r="F35" s="359">
        <v>0.89</v>
      </c>
      <c r="G35" s="62" t="s">
        <v>679</v>
      </c>
      <c r="H35" s="62" t="s">
        <v>489</v>
      </c>
      <c r="I35" s="62" t="s">
        <v>670</v>
      </c>
      <c r="J35" s="62" t="s">
        <v>501</v>
      </c>
      <c r="K35" s="62" t="s">
        <v>1351</v>
      </c>
      <c r="L35" s="62" t="s">
        <v>502</v>
      </c>
      <c r="M35" s="66">
        <v>42736</v>
      </c>
      <c r="N35" s="66">
        <v>43981</v>
      </c>
      <c r="O35" s="60" t="s">
        <v>1398</v>
      </c>
      <c r="P35" s="60" t="s">
        <v>809</v>
      </c>
      <c r="Q35" s="67">
        <v>1</v>
      </c>
      <c r="R35" s="67">
        <v>1</v>
      </c>
      <c r="S35" s="67">
        <v>1</v>
      </c>
      <c r="T35" s="67">
        <v>1</v>
      </c>
      <c r="U35" s="67">
        <v>1</v>
      </c>
      <c r="V35" s="67">
        <v>1</v>
      </c>
      <c r="W35" s="360">
        <v>1</v>
      </c>
      <c r="X35" s="360">
        <v>1</v>
      </c>
      <c r="Y35" s="60"/>
      <c r="Z35" s="60"/>
      <c r="AA35" s="60"/>
      <c r="AB35" s="60"/>
      <c r="AC35" s="60" t="s">
        <v>538</v>
      </c>
      <c r="AD35" s="60" t="s">
        <v>514</v>
      </c>
      <c r="AE35" s="60"/>
      <c r="AF35" s="62">
        <v>1099</v>
      </c>
      <c r="AG35" s="62" t="s">
        <v>539</v>
      </c>
      <c r="AH35" s="55" t="s">
        <v>810</v>
      </c>
      <c r="AI35" s="251">
        <v>199641276776.21756</v>
      </c>
      <c r="AJ35" s="221" t="s">
        <v>621</v>
      </c>
      <c r="AK35" s="221" t="s">
        <v>621</v>
      </c>
      <c r="AL35" s="250" t="s">
        <v>1399</v>
      </c>
      <c r="AM35" s="249" t="s">
        <v>1400</v>
      </c>
      <c r="AN35" s="65"/>
      <c r="AO35" s="65"/>
      <c r="AP35" s="65"/>
      <c r="AQ35" s="65"/>
      <c r="AR35" s="65"/>
      <c r="AS35" s="65"/>
      <c r="AT35" s="65"/>
      <c r="AU35" s="65"/>
      <c r="AV35" s="68"/>
    </row>
    <row r="36" spans="1:48" s="65" customFormat="1" ht="97.5" customHeight="1" x14ac:dyDescent="0.2">
      <c r="A36" s="540" t="s">
        <v>1563</v>
      </c>
      <c r="B36" s="529" t="s">
        <v>454</v>
      </c>
      <c r="C36" s="60" t="s">
        <v>457</v>
      </c>
      <c r="D36" s="60" t="s">
        <v>458</v>
      </c>
      <c r="E36" s="60" t="s">
        <v>812</v>
      </c>
      <c r="F36" s="359">
        <v>0.89</v>
      </c>
      <c r="G36" s="62" t="s">
        <v>679</v>
      </c>
      <c r="H36" s="62" t="s">
        <v>489</v>
      </c>
      <c r="I36" s="62" t="s">
        <v>670</v>
      </c>
      <c r="J36" s="62" t="s">
        <v>501</v>
      </c>
      <c r="K36" s="62" t="s">
        <v>1351</v>
      </c>
      <c r="L36" s="62" t="s">
        <v>502</v>
      </c>
      <c r="M36" s="66">
        <v>43132</v>
      </c>
      <c r="N36" s="66">
        <v>43981</v>
      </c>
      <c r="O36" s="60" t="s">
        <v>813</v>
      </c>
      <c r="P36" s="60" t="s">
        <v>814</v>
      </c>
      <c r="Q36" s="62" t="s">
        <v>621</v>
      </c>
      <c r="R36" s="62">
        <v>33.299999999999997</v>
      </c>
      <c r="S36" s="62">
        <v>33.299999999999997</v>
      </c>
      <c r="T36" s="62">
        <v>33.299999999999997</v>
      </c>
      <c r="U36" s="62" t="s">
        <v>621</v>
      </c>
      <c r="V36" s="62" t="s">
        <v>621</v>
      </c>
      <c r="W36" s="222">
        <v>0</v>
      </c>
      <c r="X36" s="222">
        <v>0</v>
      </c>
      <c r="Y36" s="60"/>
      <c r="Z36" s="60"/>
      <c r="AA36" s="60"/>
      <c r="AB36" s="60"/>
      <c r="AC36" s="60" t="s">
        <v>538</v>
      </c>
      <c r="AD36" s="60" t="s">
        <v>514</v>
      </c>
      <c r="AE36" s="60"/>
      <c r="AF36" s="62">
        <v>1099</v>
      </c>
      <c r="AG36" s="62" t="s">
        <v>539</v>
      </c>
      <c r="AH36" s="55" t="s">
        <v>807</v>
      </c>
      <c r="AI36" s="251">
        <v>9592464645.3903809</v>
      </c>
      <c r="AJ36" s="221" t="s">
        <v>621</v>
      </c>
      <c r="AK36" s="221" t="s">
        <v>621</v>
      </c>
      <c r="AL36" s="366" t="s">
        <v>1537</v>
      </c>
      <c r="AM36" s="362" t="s">
        <v>1303</v>
      </c>
    </row>
    <row r="37" spans="1:48" s="65" customFormat="1" ht="175.5" customHeight="1" x14ac:dyDescent="0.2">
      <c r="A37" s="540" t="s">
        <v>1564</v>
      </c>
      <c r="B37" s="529" t="s">
        <v>454</v>
      </c>
      <c r="C37" s="60" t="s">
        <v>457</v>
      </c>
      <c r="D37" s="60" t="s">
        <v>458</v>
      </c>
      <c r="E37" s="60" t="s">
        <v>815</v>
      </c>
      <c r="F37" s="359">
        <v>0.89</v>
      </c>
      <c r="G37" s="62" t="s">
        <v>679</v>
      </c>
      <c r="H37" s="62" t="s">
        <v>489</v>
      </c>
      <c r="I37" s="62" t="s">
        <v>670</v>
      </c>
      <c r="J37" s="62" t="s">
        <v>501</v>
      </c>
      <c r="K37" s="62" t="s">
        <v>1351</v>
      </c>
      <c r="L37" s="62" t="s">
        <v>502</v>
      </c>
      <c r="M37" s="66">
        <v>42522</v>
      </c>
      <c r="N37" s="66">
        <v>43981</v>
      </c>
      <c r="O37" s="60" t="s">
        <v>1005</v>
      </c>
      <c r="P37" s="60" t="s">
        <v>816</v>
      </c>
      <c r="Q37" s="67">
        <v>1</v>
      </c>
      <c r="R37" s="67">
        <v>1</v>
      </c>
      <c r="S37" s="67">
        <v>1</v>
      </c>
      <c r="T37" s="67">
        <v>1</v>
      </c>
      <c r="U37" s="67">
        <v>1</v>
      </c>
      <c r="V37" s="67">
        <v>1</v>
      </c>
      <c r="W37" s="222">
        <v>1</v>
      </c>
      <c r="X37" s="222">
        <v>1</v>
      </c>
      <c r="Y37" s="60"/>
      <c r="Z37" s="60"/>
      <c r="AA37" s="60"/>
      <c r="AB37" s="60"/>
      <c r="AC37" s="60" t="s">
        <v>538</v>
      </c>
      <c r="AD37" s="60" t="s">
        <v>514</v>
      </c>
      <c r="AE37" s="60"/>
      <c r="AF37" s="62">
        <v>1099</v>
      </c>
      <c r="AG37" s="62" t="s">
        <v>539</v>
      </c>
      <c r="AH37" s="60" t="s">
        <v>817</v>
      </c>
      <c r="AI37" s="251">
        <v>15167613818</v>
      </c>
      <c r="AJ37" s="221" t="s">
        <v>621</v>
      </c>
      <c r="AK37" s="221" t="s">
        <v>621</v>
      </c>
      <c r="AL37" s="250" t="s">
        <v>1401</v>
      </c>
      <c r="AM37" s="249" t="s">
        <v>1400</v>
      </c>
    </row>
    <row r="38" spans="1:48" s="65" customFormat="1" ht="123" customHeight="1" x14ac:dyDescent="0.2">
      <c r="A38" s="540" t="s">
        <v>1565</v>
      </c>
      <c r="B38" s="531" t="s">
        <v>454</v>
      </c>
      <c r="C38" s="102" t="s">
        <v>459</v>
      </c>
      <c r="D38" s="102" t="s">
        <v>460</v>
      </c>
      <c r="E38" s="102" t="s">
        <v>660</v>
      </c>
      <c r="F38" s="359">
        <v>0.89</v>
      </c>
      <c r="G38" s="103" t="s">
        <v>826</v>
      </c>
      <c r="H38" s="103" t="s">
        <v>495</v>
      </c>
      <c r="I38" s="103" t="s">
        <v>670</v>
      </c>
      <c r="J38" s="319" t="s">
        <v>1365</v>
      </c>
      <c r="K38" s="320">
        <v>6605400</v>
      </c>
      <c r="L38" s="315" t="s">
        <v>1364</v>
      </c>
      <c r="M38" s="104">
        <v>42917</v>
      </c>
      <c r="N38" s="104">
        <v>44196</v>
      </c>
      <c r="O38" s="102" t="s">
        <v>870</v>
      </c>
      <c r="P38" s="102" t="s">
        <v>871</v>
      </c>
      <c r="Q38" s="103">
        <v>6</v>
      </c>
      <c r="R38" s="103">
        <v>6</v>
      </c>
      <c r="S38" s="103">
        <v>6</v>
      </c>
      <c r="T38" s="103">
        <v>6</v>
      </c>
      <c r="U38" s="103">
        <v>3</v>
      </c>
      <c r="V38" s="155">
        <f>+U38/Q38</f>
        <v>0.5</v>
      </c>
      <c r="W38" s="451">
        <v>9</v>
      </c>
      <c r="X38" s="453">
        <f>W38/R38</f>
        <v>1.5</v>
      </c>
      <c r="Y38" s="102"/>
      <c r="Z38" s="102"/>
      <c r="AA38" s="102"/>
      <c r="AB38" s="102"/>
      <c r="AC38" s="102" t="s">
        <v>661</v>
      </c>
      <c r="AD38" s="102" t="s">
        <v>662</v>
      </c>
      <c r="AE38" s="102" t="s">
        <v>663</v>
      </c>
      <c r="AF38" s="103">
        <v>1147</v>
      </c>
      <c r="AG38" s="102" t="s">
        <v>664</v>
      </c>
      <c r="AH38" s="258" t="s">
        <v>1233</v>
      </c>
      <c r="AI38" s="259">
        <v>4564526652</v>
      </c>
      <c r="AJ38" s="202" t="s">
        <v>670</v>
      </c>
      <c r="AK38" s="202" t="s">
        <v>670</v>
      </c>
      <c r="AL38" s="204" t="s">
        <v>1234</v>
      </c>
      <c r="AM38" s="257" t="s">
        <v>1235</v>
      </c>
    </row>
    <row r="39" spans="1:48" s="69" customFormat="1" ht="90.75" customHeight="1" x14ac:dyDescent="0.2">
      <c r="A39" s="540" t="s">
        <v>1566</v>
      </c>
      <c r="B39" s="532" t="s">
        <v>454</v>
      </c>
      <c r="C39" s="70" t="s">
        <v>459</v>
      </c>
      <c r="D39" s="70" t="s">
        <v>460</v>
      </c>
      <c r="E39" s="70" t="s">
        <v>614</v>
      </c>
      <c r="F39" s="359">
        <v>0.89</v>
      </c>
      <c r="G39" s="62" t="s">
        <v>826</v>
      </c>
      <c r="H39" s="62" t="s">
        <v>494</v>
      </c>
      <c r="I39" s="70" t="s">
        <v>670</v>
      </c>
      <c r="J39" s="315" t="s">
        <v>943</v>
      </c>
      <c r="K39" s="316" t="s">
        <v>856</v>
      </c>
      <c r="L39" s="315" t="s">
        <v>944</v>
      </c>
      <c r="M39" s="66">
        <v>42736</v>
      </c>
      <c r="N39" s="66">
        <v>43981</v>
      </c>
      <c r="O39" s="70" t="s">
        <v>1006</v>
      </c>
      <c r="P39" s="445" t="s">
        <v>1532</v>
      </c>
      <c r="Q39" s="72">
        <v>1</v>
      </c>
      <c r="R39" s="72">
        <v>1</v>
      </c>
      <c r="S39" s="72">
        <v>1</v>
      </c>
      <c r="T39" s="72">
        <v>1</v>
      </c>
      <c r="U39" s="72">
        <v>1</v>
      </c>
      <c r="V39" s="72">
        <f>+U39/Q39</f>
        <v>1</v>
      </c>
      <c r="W39" s="72">
        <f>+V39/R39</f>
        <v>1</v>
      </c>
      <c r="X39" s="72">
        <f>+W39/S39</f>
        <v>1</v>
      </c>
      <c r="Y39" s="72"/>
      <c r="Z39" s="72"/>
      <c r="AA39" s="72"/>
      <c r="AB39" s="72"/>
      <c r="AC39" s="74" t="s">
        <v>515</v>
      </c>
      <c r="AD39" s="74" t="s">
        <v>526</v>
      </c>
      <c r="AE39" s="74" t="s">
        <v>997</v>
      </c>
      <c r="AF39" s="74">
        <v>1017</v>
      </c>
      <c r="AG39" s="74" t="s">
        <v>998</v>
      </c>
      <c r="AH39" s="74" t="s">
        <v>1020</v>
      </c>
      <c r="AI39" s="207">
        <f>+AK39</f>
        <v>200086327.05278957</v>
      </c>
      <c r="AJ39" s="153">
        <v>1</v>
      </c>
      <c r="AK39" s="207">
        <v>200086327.05278957</v>
      </c>
      <c r="AL39" s="208" t="s">
        <v>1219</v>
      </c>
      <c r="AM39" s="60" t="s">
        <v>1433</v>
      </c>
      <c r="AN39" s="65"/>
      <c r="AO39" s="65"/>
      <c r="AP39" s="65"/>
      <c r="AQ39" s="65"/>
      <c r="AR39" s="65"/>
      <c r="AS39" s="65"/>
      <c r="AT39" s="65"/>
      <c r="AU39" s="65"/>
      <c r="AV39" s="68"/>
    </row>
    <row r="40" spans="1:48" s="69" customFormat="1" ht="123.75" customHeight="1" x14ac:dyDescent="0.2">
      <c r="A40" s="540" t="s">
        <v>1599</v>
      </c>
      <c r="B40" s="529" t="s">
        <v>454</v>
      </c>
      <c r="C40" s="60" t="s">
        <v>459</v>
      </c>
      <c r="D40" s="60" t="s">
        <v>460</v>
      </c>
      <c r="E40" s="60" t="s">
        <v>1096</v>
      </c>
      <c r="F40" s="359">
        <v>0.89</v>
      </c>
      <c r="G40" s="62" t="s">
        <v>1097</v>
      </c>
      <c r="H40" s="62" t="s">
        <v>1098</v>
      </c>
      <c r="I40" s="62" t="s">
        <v>670</v>
      </c>
      <c r="J40" s="359" t="s">
        <v>1512</v>
      </c>
      <c r="K40" s="359" t="s">
        <v>1513</v>
      </c>
      <c r="L40" s="359" t="s">
        <v>1514</v>
      </c>
      <c r="M40" s="66">
        <v>43252</v>
      </c>
      <c r="N40" s="66">
        <v>43981</v>
      </c>
      <c r="O40" s="60" t="s">
        <v>1102</v>
      </c>
      <c r="P40" s="60" t="s">
        <v>1103</v>
      </c>
      <c r="Q40" s="62" t="s">
        <v>621</v>
      </c>
      <c r="R40" s="62">
        <v>40</v>
      </c>
      <c r="S40" s="62">
        <v>30</v>
      </c>
      <c r="T40" s="62">
        <v>30</v>
      </c>
      <c r="U40" s="62" t="s">
        <v>621</v>
      </c>
      <c r="V40" s="62" t="s">
        <v>621</v>
      </c>
      <c r="W40" s="360">
        <v>0.4</v>
      </c>
      <c r="X40" s="67">
        <v>1</v>
      </c>
      <c r="Y40" s="60"/>
      <c r="Z40" s="60"/>
      <c r="AA40" s="60"/>
      <c r="AB40" s="60"/>
      <c r="AC40" s="362" t="s">
        <v>1515</v>
      </c>
      <c r="AD40" s="362" t="s">
        <v>1516</v>
      </c>
      <c r="AE40" s="362" t="s">
        <v>1517</v>
      </c>
      <c r="AF40" s="362">
        <v>1156</v>
      </c>
      <c r="AG40" s="362" t="s">
        <v>1517</v>
      </c>
      <c r="AH40" s="362" t="s">
        <v>1518</v>
      </c>
      <c r="AI40" s="416" t="s">
        <v>1519</v>
      </c>
      <c r="AJ40" s="413" t="s">
        <v>621</v>
      </c>
      <c r="AK40" s="413" t="s">
        <v>621</v>
      </c>
      <c r="AL40" s="415" t="s">
        <v>1521</v>
      </c>
      <c r="AM40" s="414" t="s">
        <v>1520</v>
      </c>
      <c r="AN40" s="65"/>
      <c r="AO40" s="65"/>
      <c r="AP40" s="65"/>
      <c r="AQ40" s="65"/>
      <c r="AR40" s="65"/>
      <c r="AS40" s="65"/>
      <c r="AT40" s="65"/>
      <c r="AU40" s="65"/>
      <c r="AV40" s="68"/>
    </row>
    <row r="41" spans="1:48" s="69" customFormat="1" ht="90.75" customHeight="1" x14ac:dyDescent="0.2">
      <c r="A41" s="540" t="s">
        <v>1600</v>
      </c>
      <c r="B41" s="533" t="s">
        <v>454</v>
      </c>
      <c r="C41" s="383" t="s">
        <v>459</v>
      </c>
      <c r="D41" s="384" t="s">
        <v>460</v>
      </c>
      <c r="E41" s="385" t="s">
        <v>1104</v>
      </c>
      <c r="F41" s="359">
        <v>0.89</v>
      </c>
      <c r="G41" s="372" t="s">
        <v>1105</v>
      </c>
      <c r="H41" s="372" t="s">
        <v>492</v>
      </c>
      <c r="I41" s="372" t="s">
        <v>670</v>
      </c>
      <c r="J41" s="372" t="s">
        <v>1346</v>
      </c>
      <c r="K41" s="386" t="s">
        <v>1347</v>
      </c>
      <c r="L41" s="359" t="s">
        <v>1042</v>
      </c>
      <c r="M41" s="423" t="s">
        <v>1475</v>
      </c>
      <c r="N41" s="387">
        <v>43981</v>
      </c>
      <c r="O41" s="388" t="s">
        <v>1106</v>
      </c>
      <c r="P41" s="388" t="s">
        <v>1107</v>
      </c>
      <c r="Q41" s="424" t="s">
        <v>621</v>
      </c>
      <c r="R41" s="372">
        <v>100</v>
      </c>
      <c r="S41" s="372">
        <v>30</v>
      </c>
      <c r="T41" s="372" t="s">
        <v>621</v>
      </c>
      <c r="U41" s="372" t="s">
        <v>621</v>
      </c>
      <c r="V41" s="389" t="s">
        <v>621</v>
      </c>
      <c r="W41" s="372">
        <v>66</v>
      </c>
      <c r="X41" s="389">
        <v>0.66</v>
      </c>
      <c r="Y41" s="372"/>
      <c r="Z41" s="372"/>
      <c r="AA41" s="372"/>
      <c r="AB41" s="372"/>
      <c r="AC41" s="372" t="s">
        <v>522</v>
      </c>
      <c r="AD41" s="372" t="s">
        <v>523</v>
      </c>
      <c r="AE41" s="383" t="s">
        <v>1108</v>
      </c>
      <c r="AF41" s="372">
        <v>1011</v>
      </c>
      <c r="AG41" s="372" t="s">
        <v>1108</v>
      </c>
      <c r="AH41" s="372" t="s">
        <v>1109</v>
      </c>
      <c r="AI41" s="390">
        <v>4289122</v>
      </c>
      <c r="AJ41" s="389" t="s">
        <v>621</v>
      </c>
      <c r="AK41" s="427" t="s">
        <v>621</v>
      </c>
      <c r="AL41" s="425" t="s">
        <v>1296</v>
      </c>
      <c r="AM41" s="426"/>
      <c r="AN41" s="65"/>
      <c r="AO41" s="65"/>
      <c r="AP41" s="65"/>
      <c r="AQ41" s="65"/>
      <c r="AR41" s="65"/>
      <c r="AS41" s="65"/>
      <c r="AT41" s="65"/>
      <c r="AU41" s="65"/>
      <c r="AV41" s="68"/>
    </row>
    <row r="42" spans="1:48" s="69" customFormat="1" ht="90.75" customHeight="1" x14ac:dyDescent="0.2">
      <c r="A42" s="540" t="s">
        <v>1601</v>
      </c>
      <c r="B42" s="533" t="s">
        <v>454</v>
      </c>
      <c r="C42" s="383" t="s">
        <v>459</v>
      </c>
      <c r="D42" s="383" t="s">
        <v>482</v>
      </c>
      <c r="E42" s="372" t="s">
        <v>1110</v>
      </c>
      <c r="F42" s="359">
        <v>0.89</v>
      </c>
      <c r="G42" s="372" t="s">
        <v>1105</v>
      </c>
      <c r="H42" s="372" t="s">
        <v>492</v>
      </c>
      <c r="I42" s="372" t="s">
        <v>670</v>
      </c>
      <c r="J42" s="372" t="s">
        <v>1346</v>
      </c>
      <c r="K42" s="386" t="s">
        <v>1347</v>
      </c>
      <c r="L42" s="359" t="s">
        <v>1042</v>
      </c>
      <c r="M42" s="387">
        <v>43151</v>
      </c>
      <c r="N42" s="387">
        <v>43434</v>
      </c>
      <c r="O42" s="391" t="s">
        <v>1522</v>
      </c>
      <c r="P42" s="372" t="s">
        <v>1112</v>
      </c>
      <c r="Q42" s="372" t="s">
        <v>621</v>
      </c>
      <c r="R42" s="372">
        <v>1</v>
      </c>
      <c r="S42" s="372" t="s">
        <v>621</v>
      </c>
      <c r="T42" s="372" t="s">
        <v>621</v>
      </c>
      <c r="U42" s="372" t="s">
        <v>621</v>
      </c>
      <c r="V42" s="389" t="s">
        <v>621</v>
      </c>
      <c r="W42" s="215">
        <v>1</v>
      </c>
      <c r="X42" s="337">
        <v>1</v>
      </c>
      <c r="Y42" s="372"/>
      <c r="Z42" s="372"/>
      <c r="AA42" s="372"/>
      <c r="AB42" s="372"/>
      <c r="AC42" s="372" t="s">
        <v>516</v>
      </c>
      <c r="AD42" s="372" t="s">
        <v>517</v>
      </c>
      <c r="AE42" s="392" t="s">
        <v>928</v>
      </c>
      <c r="AF42" s="372">
        <v>987</v>
      </c>
      <c r="AG42" s="392" t="s">
        <v>1113</v>
      </c>
      <c r="AH42" s="391" t="s">
        <v>1114</v>
      </c>
      <c r="AI42" s="428">
        <v>25000000</v>
      </c>
      <c r="AJ42" s="215" t="s">
        <v>621</v>
      </c>
      <c r="AK42" s="428">
        <v>25000000</v>
      </c>
      <c r="AL42" s="218" t="s">
        <v>1246</v>
      </c>
      <c r="AM42" s="391"/>
      <c r="AN42" s="65"/>
      <c r="AO42" s="65"/>
      <c r="AP42" s="65"/>
      <c r="AQ42" s="65"/>
      <c r="AR42" s="65"/>
      <c r="AS42" s="65"/>
      <c r="AT42" s="65"/>
      <c r="AU42" s="65"/>
      <c r="AV42" s="68"/>
    </row>
    <row r="43" spans="1:48" s="69" customFormat="1" ht="90.75" customHeight="1" x14ac:dyDescent="0.2">
      <c r="A43" s="540" t="s">
        <v>1602</v>
      </c>
      <c r="B43" s="533" t="s">
        <v>454</v>
      </c>
      <c r="C43" s="383" t="s">
        <v>459</v>
      </c>
      <c r="D43" s="392" t="s">
        <v>482</v>
      </c>
      <c r="E43" s="391" t="s">
        <v>1115</v>
      </c>
      <c r="F43" s="359">
        <v>0.89</v>
      </c>
      <c r="G43" s="372" t="s">
        <v>1105</v>
      </c>
      <c r="H43" s="372" t="s">
        <v>492</v>
      </c>
      <c r="I43" s="372" t="s">
        <v>670</v>
      </c>
      <c r="J43" s="372" t="s">
        <v>1346</v>
      </c>
      <c r="K43" s="386" t="s">
        <v>1347</v>
      </c>
      <c r="L43" s="359" t="s">
        <v>1042</v>
      </c>
      <c r="M43" s="387">
        <v>43151</v>
      </c>
      <c r="N43" s="387">
        <v>44012</v>
      </c>
      <c r="O43" s="391" t="s">
        <v>1523</v>
      </c>
      <c r="P43" s="391" t="s">
        <v>1117</v>
      </c>
      <c r="Q43" s="372" t="s">
        <v>621</v>
      </c>
      <c r="R43" s="372">
        <v>6</v>
      </c>
      <c r="S43" s="372">
        <v>6</v>
      </c>
      <c r="T43" s="372">
        <v>1</v>
      </c>
      <c r="U43" s="372" t="s">
        <v>621</v>
      </c>
      <c r="V43" s="389" t="s">
        <v>621</v>
      </c>
      <c r="W43" s="215">
        <v>6</v>
      </c>
      <c r="X43" s="337">
        <v>1</v>
      </c>
      <c r="Y43" s="372"/>
      <c r="Z43" s="372"/>
      <c r="AA43" s="372"/>
      <c r="AB43" s="372"/>
      <c r="AC43" s="372" t="s">
        <v>516</v>
      </c>
      <c r="AD43" s="372" t="s">
        <v>517</v>
      </c>
      <c r="AE43" s="392" t="s">
        <v>928</v>
      </c>
      <c r="AF43" s="372">
        <v>987</v>
      </c>
      <c r="AG43" s="392" t="s">
        <v>1113</v>
      </c>
      <c r="AH43" s="391" t="s">
        <v>1114</v>
      </c>
      <c r="AI43" s="428">
        <v>100000000</v>
      </c>
      <c r="AJ43" s="372" t="s">
        <v>621</v>
      </c>
      <c r="AK43" s="428">
        <v>100000000</v>
      </c>
      <c r="AL43" s="392" t="s">
        <v>1524</v>
      </c>
      <c r="AM43" s="391" t="s">
        <v>1476</v>
      </c>
      <c r="AN43" s="65"/>
      <c r="AO43" s="65"/>
      <c r="AP43" s="65"/>
      <c r="AQ43" s="65"/>
      <c r="AR43" s="65"/>
      <c r="AS43" s="65"/>
      <c r="AT43" s="65"/>
      <c r="AU43" s="65"/>
      <c r="AV43" s="68"/>
    </row>
    <row r="44" spans="1:48" s="69" customFormat="1" ht="110.25" customHeight="1" x14ac:dyDescent="0.2">
      <c r="A44" s="540" t="s">
        <v>1567</v>
      </c>
      <c r="B44" s="529" t="s">
        <v>454</v>
      </c>
      <c r="C44" s="60" t="s">
        <v>457</v>
      </c>
      <c r="D44" s="60" t="s">
        <v>458</v>
      </c>
      <c r="E44" s="60" t="s">
        <v>857</v>
      </c>
      <c r="F44" s="359">
        <v>0.89</v>
      </c>
      <c r="G44" s="62" t="s">
        <v>679</v>
      </c>
      <c r="H44" s="62" t="s">
        <v>489</v>
      </c>
      <c r="I44" s="62" t="s">
        <v>670</v>
      </c>
      <c r="J44" s="62" t="s">
        <v>501</v>
      </c>
      <c r="K44" s="62" t="s">
        <v>1351</v>
      </c>
      <c r="L44" s="62" t="s">
        <v>502</v>
      </c>
      <c r="M44" s="66">
        <v>42522</v>
      </c>
      <c r="N44" s="66">
        <v>43981</v>
      </c>
      <c r="O44" s="60" t="s">
        <v>1538</v>
      </c>
      <c r="P44" s="60" t="s">
        <v>1008</v>
      </c>
      <c r="Q44" s="67">
        <v>1</v>
      </c>
      <c r="R44" s="67">
        <v>1</v>
      </c>
      <c r="S44" s="67">
        <v>1</v>
      </c>
      <c r="T44" s="67">
        <v>1</v>
      </c>
      <c r="U44" s="67">
        <v>1</v>
      </c>
      <c r="V44" s="67">
        <v>1</v>
      </c>
      <c r="W44" s="360">
        <v>1</v>
      </c>
      <c r="X44" s="360">
        <v>1</v>
      </c>
      <c r="Y44" s="60"/>
      <c r="Z44" s="60"/>
      <c r="AA44" s="60"/>
      <c r="AB44" s="60"/>
      <c r="AC44" s="60" t="s">
        <v>538</v>
      </c>
      <c r="AD44" s="60" t="s">
        <v>514</v>
      </c>
      <c r="AE44" s="60"/>
      <c r="AF44" s="62">
        <v>1099</v>
      </c>
      <c r="AG44" s="62" t="s">
        <v>539</v>
      </c>
      <c r="AH44" s="249" t="s">
        <v>1301</v>
      </c>
      <c r="AI44" s="251">
        <v>339135582203.06592</v>
      </c>
      <c r="AJ44" s="221" t="s">
        <v>621</v>
      </c>
      <c r="AK44" s="221" t="s">
        <v>621</v>
      </c>
      <c r="AL44" s="250" t="s">
        <v>1402</v>
      </c>
      <c r="AM44" s="249" t="s">
        <v>1403</v>
      </c>
      <c r="AN44" s="65"/>
      <c r="AO44" s="65"/>
      <c r="AP44" s="65"/>
      <c r="AQ44" s="65"/>
      <c r="AR44" s="65"/>
      <c r="AS44" s="65"/>
      <c r="AT44" s="65"/>
      <c r="AU44" s="65"/>
      <c r="AV44" s="68"/>
    </row>
    <row r="45" spans="1:48" s="69" customFormat="1" ht="62.25" customHeight="1" x14ac:dyDescent="0.2">
      <c r="A45" s="540" t="s">
        <v>1568</v>
      </c>
      <c r="B45" s="529" t="s">
        <v>454</v>
      </c>
      <c r="C45" s="60" t="s">
        <v>459</v>
      </c>
      <c r="D45" s="60" t="s">
        <v>460</v>
      </c>
      <c r="E45" s="60" t="s">
        <v>933</v>
      </c>
      <c r="F45" s="359">
        <v>0.89</v>
      </c>
      <c r="G45" s="62" t="s">
        <v>679</v>
      </c>
      <c r="H45" s="62" t="s">
        <v>489</v>
      </c>
      <c r="I45" s="62" t="s">
        <v>670</v>
      </c>
      <c r="J45" s="62" t="s">
        <v>615</v>
      </c>
      <c r="K45" s="62" t="s">
        <v>1357</v>
      </c>
      <c r="L45" s="62" t="s">
        <v>616</v>
      </c>
      <c r="M45" s="66">
        <v>42522</v>
      </c>
      <c r="N45" s="66">
        <v>43981</v>
      </c>
      <c r="O45" s="60" t="s">
        <v>936</v>
      </c>
      <c r="P45" s="60" t="s">
        <v>934</v>
      </c>
      <c r="Q45" s="67">
        <v>1</v>
      </c>
      <c r="R45" s="67">
        <v>1</v>
      </c>
      <c r="S45" s="67">
        <v>1</v>
      </c>
      <c r="T45" s="67">
        <v>1</v>
      </c>
      <c r="U45" s="67">
        <v>1</v>
      </c>
      <c r="V45" s="67">
        <v>1</v>
      </c>
      <c r="W45" s="67">
        <v>1</v>
      </c>
      <c r="X45" s="67">
        <v>1</v>
      </c>
      <c r="Y45" s="60"/>
      <c r="Z45" s="60"/>
      <c r="AA45" s="60"/>
      <c r="AB45" s="60"/>
      <c r="AC45" s="60" t="s">
        <v>522</v>
      </c>
      <c r="AD45" s="60" t="s">
        <v>514</v>
      </c>
      <c r="AE45" s="60" t="s">
        <v>951</v>
      </c>
      <c r="AF45" s="62">
        <v>1113</v>
      </c>
      <c r="AG45" s="62" t="s">
        <v>613</v>
      </c>
      <c r="AH45" s="60" t="s">
        <v>935</v>
      </c>
      <c r="AI45" s="192">
        <v>2368640829</v>
      </c>
      <c r="AJ45" s="193" t="s">
        <v>670</v>
      </c>
      <c r="AK45" s="192" t="s">
        <v>670</v>
      </c>
      <c r="AL45" s="194" t="s">
        <v>1287</v>
      </c>
      <c r="AM45" s="194" t="s">
        <v>1288</v>
      </c>
      <c r="AN45" s="65"/>
      <c r="AO45" s="65"/>
      <c r="AP45" s="65"/>
      <c r="AQ45" s="65"/>
      <c r="AR45" s="65"/>
      <c r="AS45" s="65"/>
      <c r="AT45" s="65"/>
      <c r="AU45" s="65"/>
      <c r="AV45" s="68"/>
    </row>
    <row r="46" spans="1:48" s="69" customFormat="1" ht="102.75" customHeight="1" x14ac:dyDescent="0.2">
      <c r="A46" s="540" t="s">
        <v>1569</v>
      </c>
      <c r="B46" s="529" t="s">
        <v>454</v>
      </c>
      <c r="C46" s="60" t="s">
        <v>459</v>
      </c>
      <c r="D46" s="60" t="s">
        <v>460</v>
      </c>
      <c r="E46" s="60" t="s">
        <v>992</v>
      </c>
      <c r="F46" s="359">
        <v>0.89</v>
      </c>
      <c r="G46" s="62" t="s">
        <v>827</v>
      </c>
      <c r="H46" s="62" t="s">
        <v>626</v>
      </c>
      <c r="I46" s="62" t="s">
        <v>670</v>
      </c>
      <c r="J46" s="70" t="s">
        <v>1258</v>
      </c>
      <c r="K46" s="70" t="s">
        <v>1345</v>
      </c>
      <c r="L46" s="300" t="s">
        <v>1259</v>
      </c>
      <c r="M46" s="66">
        <v>42736</v>
      </c>
      <c r="N46" s="66">
        <v>43981</v>
      </c>
      <c r="O46" s="60" t="s">
        <v>993</v>
      </c>
      <c r="P46" s="60" t="s">
        <v>994</v>
      </c>
      <c r="Q46" s="62">
        <v>1</v>
      </c>
      <c r="R46" s="62">
        <v>2</v>
      </c>
      <c r="S46" s="62">
        <v>2</v>
      </c>
      <c r="T46" s="62">
        <v>2</v>
      </c>
      <c r="U46" s="62">
        <v>0</v>
      </c>
      <c r="V46" s="336">
        <v>0</v>
      </c>
      <c r="W46" s="442">
        <v>2</v>
      </c>
      <c r="X46" s="443">
        <v>1</v>
      </c>
      <c r="Y46" s="60"/>
      <c r="Z46" s="60"/>
      <c r="AA46" s="60"/>
      <c r="AB46" s="60"/>
      <c r="AC46" s="60" t="s">
        <v>559</v>
      </c>
      <c r="AD46" s="60" t="s">
        <v>627</v>
      </c>
      <c r="AE46" s="60"/>
      <c r="AF46" s="62">
        <v>800</v>
      </c>
      <c r="AG46" s="60" t="s">
        <v>995</v>
      </c>
      <c r="AH46" s="70" t="s">
        <v>632</v>
      </c>
      <c r="AI46" s="220">
        <v>30000000</v>
      </c>
      <c r="AJ46" s="67" t="s">
        <v>621</v>
      </c>
      <c r="AK46" s="444" t="s">
        <v>621</v>
      </c>
      <c r="AL46" s="70" t="s">
        <v>1260</v>
      </c>
      <c r="AM46" s="60"/>
      <c r="AN46" s="65"/>
      <c r="AO46" s="65"/>
      <c r="AP46" s="65"/>
      <c r="AQ46" s="65"/>
      <c r="AR46" s="65"/>
      <c r="AS46" s="65"/>
      <c r="AT46" s="65"/>
      <c r="AU46" s="65"/>
      <c r="AV46" s="68"/>
    </row>
    <row r="47" spans="1:48" s="69" customFormat="1" ht="114" customHeight="1" x14ac:dyDescent="0.2">
      <c r="A47" s="540" t="s">
        <v>1570</v>
      </c>
      <c r="B47" s="529" t="s">
        <v>454</v>
      </c>
      <c r="C47" s="60" t="s">
        <v>459</v>
      </c>
      <c r="D47" s="60" t="s">
        <v>460</v>
      </c>
      <c r="E47" s="60" t="s">
        <v>874</v>
      </c>
      <c r="F47" s="359">
        <v>0.89</v>
      </c>
      <c r="G47" s="62" t="s">
        <v>827</v>
      </c>
      <c r="H47" s="62" t="s">
        <v>626</v>
      </c>
      <c r="I47" s="62" t="s">
        <v>670</v>
      </c>
      <c r="J47" s="70" t="s">
        <v>1258</v>
      </c>
      <c r="K47" s="70" t="s">
        <v>1345</v>
      </c>
      <c r="L47" s="300" t="s">
        <v>1259</v>
      </c>
      <c r="M47" s="66">
        <v>42522</v>
      </c>
      <c r="N47" s="66">
        <v>43981</v>
      </c>
      <c r="O47" s="60" t="s">
        <v>1071</v>
      </c>
      <c r="P47" s="60" t="s">
        <v>1072</v>
      </c>
      <c r="Q47" s="67">
        <v>1</v>
      </c>
      <c r="R47" s="67">
        <v>1</v>
      </c>
      <c r="S47" s="67">
        <v>1</v>
      </c>
      <c r="T47" s="67">
        <v>1</v>
      </c>
      <c r="U47" s="62">
        <v>0</v>
      </c>
      <c r="V47" s="67">
        <v>0</v>
      </c>
      <c r="W47" s="62">
        <v>0</v>
      </c>
      <c r="X47" s="67">
        <v>0</v>
      </c>
      <c r="Y47" s="60"/>
      <c r="Z47" s="60"/>
      <c r="AA47" s="60"/>
      <c r="AB47" s="60"/>
      <c r="AC47" s="60" t="s">
        <v>559</v>
      </c>
      <c r="AD47" s="60" t="s">
        <v>627</v>
      </c>
      <c r="AE47" s="60"/>
      <c r="AF47" s="62">
        <v>800</v>
      </c>
      <c r="AG47" s="60" t="s">
        <v>995</v>
      </c>
      <c r="AH47" s="70" t="s">
        <v>631</v>
      </c>
      <c r="AI47" s="444">
        <v>6904000000</v>
      </c>
      <c r="AJ47" s="443" t="s">
        <v>621</v>
      </c>
      <c r="AK47" s="444" t="s">
        <v>621</v>
      </c>
      <c r="AL47" s="70" t="s">
        <v>1261</v>
      </c>
      <c r="AM47" s="60"/>
      <c r="AN47" s="65"/>
      <c r="AO47" s="65"/>
      <c r="AP47" s="65"/>
      <c r="AQ47" s="65"/>
      <c r="AR47" s="65"/>
      <c r="AS47" s="65"/>
      <c r="AT47" s="65"/>
      <c r="AU47" s="65"/>
      <c r="AV47" s="68"/>
    </row>
    <row r="48" spans="1:48" s="69" customFormat="1" ht="117" customHeight="1" x14ac:dyDescent="0.2">
      <c r="A48" s="540" t="s">
        <v>1571</v>
      </c>
      <c r="B48" s="532" t="s">
        <v>454</v>
      </c>
      <c r="C48" s="70" t="s">
        <v>459</v>
      </c>
      <c r="D48" s="70" t="s">
        <v>460</v>
      </c>
      <c r="E48" s="70" t="s">
        <v>789</v>
      </c>
      <c r="F48" s="359">
        <v>0.89</v>
      </c>
      <c r="G48" s="62" t="s">
        <v>826</v>
      </c>
      <c r="H48" s="62" t="s">
        <v>499</v>
      </c>
      <c r="I48" s="62" t="s">
        <v>670</v>
      </c>
      <c r="J48" s="313" t="s">
        <v>1369</v>
      </c>
      <c r="K48" s="314" t="s">
        <v>1370</v>
      </c>
      <c r="L48" s="315" t="s">
        <v>1371</v>
      </c>
      <c r="M48" s="66">
        <v>42797</v>
      </c>
      <c r="N48" s="66">
        <v>43910</v>
      </c>
      <c r="O48" s="71" t="s">
        <v>1023</v>
      </c>
      <c r="P48" s="71" t="s">
        <v>1024</v>
      </c>
      <c r="Q48" s="62">
        <v>1</v>
      </c>
      <c r="R48" s="62">
        <v>2</v>
      </c>
      <c r="S48" s="62">
        <v>2</v>
      </c>
      <c r="T48" s="62">
        <v>2</v>
      </c>
      <c r="U48" s="62">
        <v>1</v>
      </c>
      <c r="V48" s="67">
        <v>1</v>
      </c>
      <c r="W48" s="221">
        <v>1</v>
      </c>
      <c r="X48" s="222">
        <v>0.5</v>
      </c>
      <c r="Y48" s="62"/>
      <c r="Z48" s="62"/>
      <c r="AA48" s="62"/>
      <c r="AB48" s="62"/>
      <c r="AC48" s="62" t="s">
        <v>516</v>
      </c>
      <c r="AD48" s="62" t="s">
        <v>517</v>
      </c>
      <c r="AE48" s="62" t="s">
        <v>842</v>
      </c>
      <c r="AF48" s="62">
        <v>1006</v>
      </c>
      <c r="AG48" s="70" t="s">
        <v>635</v>
      </c>
      <c r="AH48" s="70" t="s">
        <v>1242</v>
      </c>
      <c r="AI48" s="223">
        <v>13794287482</v>
      </c>
      <c r="AJ48" s="351" t="s">
        <v>1027</v>
      </c>
      <c r="AK48" s="351" t="s">
        <v>1027</v>
      </c>
      <c r="AL48" s="71" t="s">
        <v>1244</v>
      </c>
      <c r="AM48" s="62" t="s">
        <v>1156</v>
      </c>
      <c r="AN48" s="65"/>
      <c r="AO48" s="65"/>
      <c r="AP48" s="65"/>
      <c r="AQ48" s="65"/>
      <c r="AR48" s="65"/>
      <c r="AS48" s="65"/>
      <c r="AT48" s="65"/>
      <c r="AU48" s="65"/>
      <c r="AV48" s="68"/>
    </row>
    <row r="49" spans="1:48" s="69" customFormat="1" ht="62.25" customHeight="1" x14ac:dyDescent="0.2">
      <c r="A49" s="540" t="s">
        <v>1572</v>
      </c>
      <c r="B49" s="529" t="s">
        <v>454</v>
      </c>
      <c r="C49" s="60" t="s">
        <v>461</v>
      </c>
      <c r="D49" s="60" t="s">
        <v>462</v>
      </c>
      <c r="E49" s="60" t="s">
        <v>800</v>
      </c>
      <c r="F49" s="359">
        <v>0.89</v>
      </c>
      <c r="G49" s="62" t="s">
        <v>679</v>
      </c>
      <c r="H49" s="62" t="s">
        <v>489</v>
      </c>
      <c r="I49" s="62" t="s">
        <v>670</v>
      </c>
      <c r="J49" s="84" t="s">
        <v>964</v>
      </c>
      <c r="K49" s="84" t="s">
        <v>1355</v>
      </c>
      <c r="L49" s="84" t="s">
        <v>1356</v>
      </c>
      <c r="M49" s="66">
        <v>42736</v>
      </c>
      <c r="N49" s="66">
        <v>43981</v>
      </c>
      <c r="O49" s="60" t="s">
        <v>1038</v>
      </c>
      <c r="P49" s="60" t="s">
        <v>1039</v>
      </c>
      <c r="Q49" s="67">
        <v>0.4</v>
      </c>
      <c r="R49" s="67">
        <v>0.6</v>
      </c>
      <c r="S49" s="67">
        <v>0.8</v>
      </c>
      <c r="T49" s="67">
        <v>1</v>
      </c>
      <c r="U49" s="67">
        <v>0.39</v>
      </c>
      <c r="V49" s="67" t="s">
        <v>1010</v>
      </c>
      <c r="W49" s="67">
        <v>0.6</v>
      </c>
      <c r="X49" s="67">
        <v>1</v>
      </c>
      <c r="Y49" s="60"/>
      <c r="Z49" s="60"/>
      <c r="AA49" s="60"/>
      <c r="AB49" s="60"/>
      <c r="AC49" s="60" t="s">
        <v>522</v>
      </c>
      <c r="AD49" s="60" t="s">
        <v>514</v>
      </c>
      <c r="AE49" s="60"/>
      <c r="AF49" s="62">
        <v>1108</v>
      </c>
      <c r="AG49" s="62" t="s">
        <v>521</v>
      </c>
      <c r="AH49" s="60" t="s">
        <v>463</v>
      </c>
      <c r="AI49" s="152">
        <v>2801000000</v>
      </c>
      <c r="AJ49" s="67">
        <v>1</v>
      </c>
      <c r="AK49" s="152">
        <v>1069000000</v>
      </c>
      <c r="AL49" s="148" t="s">
        <v>1169</v>
      </c>
      <c r="AM49" s="60" t="s">
        <v>1474</v>
      </c>
      <c r="AN49" s="65"/>
      <c r="AO49" s="65"/>
      <c r="AP49" s="65"/>
      <c r="AQ49" s="65"/>
      <c r="AR49" s="65"/>
      <c r="AS49" s="65"/>
      <c r="AT49" s="65"/>
      <c r="AU49" s="65"/>
      <c r="AV49" s="68"/>
    </row>
    <row r="50" spans="1:48" s="69" customFormat="1" ht="126" customHeight="1" x14ac:dyDescent="0.2">
      <c r="A50" s="540" t="s">
        <v>1573</v>
      </c>
      <c r="B50" s="529" t="s">
        <v>454</v>
      </c>
      <c r="C50" s="362" t="s">
        <v>461</v>
      </c>
      <c r="D50" s="362" t="s">
        <v>462</v>
      </c>
      <c r="E50" s="366" t="s">
        <v>1160</v>
      </c>
      <c r="F50" s="359">
        <v>0.89</v>
      </c>
      <c r="G50" s="359" t="s">
        <v>679</v>
      </c>
      <c r="H50" s="359" t="s">
        <v>489</v>
      </c>
      <c r="I50" s="359" t="s">
        <v>670</v>
      </c>
      <c r="J50" s="359" t="s">
        <v>699</v>
      </c>
      <c r="K50" s="359" t="s">
        <v>949</v>
      </c>
      <c r="L50" s="359" t="s">
        <v>948</v>
      </c>
      <c r="M50" s="365">
        <v>42736</v>
      </c>
      <c r="N50" s="365">
        <v>43981</v>
      </c>
      <c r="O50" s="362" t="s">
        <v>1022</v>
      </c>
      <c r="P50" s="401" t="s">
        <v>1052</v>
      </c>
      <c r="Q50" s="359">
        <v>200</v>
      </c>
      <c r="R50" s="359">
        <v>50</v>
      </c>
      <c r="S50" s="359">
        <v>50</v>
      </c>
      <c r="T50" s="359">
        <v>50</v>
      </c>
      <c r="U50" s="359">
        <v>64</v>
      </c>
      <c r="V50" s="402">
        <v>0.32</v>
      </c>
      <c r="W50" s="359">
        <v>195</v>
      </c>
      <c r="X50" s="402">
        <v>3.9</v>
      </c>
      <c r="Y50" s="362"/>
      <c r="Z50" s="362"/>
      <c r="AA50" s="362"/>
      <c r="AB50" s="362"/>
      <c r="AC50" s="362" t="s">
        <v>513</v>
      </c>
      <c r="AD50" s="362" t="s">
        <v>514</v>
      </c>
      <c r="AE50" s="362"/>
      <c r="AF50" s="359">
        <v>1086</v>
      </c>
      <c r="AG50" s="359" t="s">
        <v>535</v>
      </c>
      <c r="AH50" s="362" t="s">
        <v>536</v>
      </c>
      <c r="AI50" s="403">
        <v>1052516957</v>
      </c>
      <c r="AJ50" s="360" t="s">
        <v>621</v>
      </c>
      <c r="AK50" s="403" t="s">
        <v>621</v>
      </c>
      <c r="AL50" s="446" t="s">
        <v>1299</v>
      </c>
      <c r="AM50" s="447" t="s">
        <v>1479</v>
      </c>
      <c r="AN50" s="65"/>
      <c r="AO50" s="65"/>
      <c r="AP50" s="65"/>
      <c r="AQ50" s="65"/>
      <c r="AR50" s="65"/>
      <c r="AS50" s="65"/>
      <c r="AT50" s="65"/>
      <c r="AU50" s="65"/>
      <c r="AV50" s="68"/>
    </row>
    <row r="51" spans="1:48" s="69" customFormat="1" ht="110.25" customHeight="1" x14ac:dyDescent="0.2">
      <c r="A51" s="540" t="s">
        <v>1574</v>
      </c>
      <c r="B51" s="529" t="s">
        <v>454</v>
      </c>
      <c r="C51" s="362" t="s">
        <v>461</v>
      </c>
      <c r="D51" s="362" t="s">
        <v>462</v>
      </c>
      <c r="E51" s="362" t="s">
        <v>1404</v>
      </c>
      <c r="F51" s="359">
        <v>0.89</v>
      </c>
      <c r="G51" s="359" t="s">
        <v>679</v>
      </c>
      <c r="H51" s="359" t="s">
        <v>489</v>
      </c>
      <c r="I51" s="359" t="s">
        <v>670</v>
      </c>
      <c r="J51" s="359" t="s">
        <v>699</v>
      </c>
      <c r="K51" s="359" t="s">
        <v>949</v>
      </c>
      <c r="L51" s="359" t="s">
        <v>948</v>
      </c>
      <c r="M51" s="365">
        <v>42522</v>
      </c>
      <c r="N51" s="365">
        <v>43981</v>
      </c>
      <c r="O51" s="362" t="s">
        <v>1011</v>
      </c>
      <c r="P51" s="401" t="s">
        <v>1147</v>
      </c>
      <c r="Q51" s="359">
        <v>12</v>
      </c>
      <c r="R51" s="359">
        <v>12</v>
      </c>
      <c r="S51" s="359">
        <v>12</v>
      </c>
      <c r="T51" s="359">
        <v>12</v>
      </c>
      <c r="U51" s="359">
        <v>6</v>
      </c>
      <c r="V51" s="402">
        <v>0.5</v>
      </c>
      <c r="W51" s="359">
        <v>1</v>
      </c>
      <c r="X51" s="402">
        <v>0.08</v>
      </c>
      <c r="Y51" s="362"/>
      <c r="Z51" s="362"/>
      <c r="AA51" s="362"/>
      <c r="AB51" s="362"/>
      <c r="AC51" s="362" t="s">
        <v>513</v>
      </c>
      <c r="AD51" s="362" t="s">
        <v>514</v>
      </c>
      <c r="AE51" s="362"/>
      <c r="AF51" s="359">
        <v>1086</v>
      </c>
      <c r="AG51" s="359" t="s">
        <v>535</v>
      </c>
      <c r="AH51" s="362" t="s">
        <v>537</v>
      </c>
      <c r="AI51" s="403">
        <v>872341795</v>
      </c>
      <c r="AJ51" s="360" t="s">
        <v>621</v>
      </c>
      <c r="AK51" s="403" t="s">
        <v>621</v>
      </c>
      <c r="AL51" s="366" t="s">
        <v>1300</v>
      </c>
      <c r="AM51" s="404" t="s">
        <v>1480</v>
      </c>
      <c r="AN51" s="65"/>
      <c r="AO51" s="65"/>
      <c r="AP51" s="65"/>
      <c r="AQ51" s="65"/>
      <c r="AR51" s="65"/>
      <c r="AS51" s="65"/>
      <c r="AT51" s="65"/>
      <c r="AU51" s="65"/>
      <c r="AV51" s="68"/>
    </row>
    <row r="52" spans="1:48" s="69" customFormat="1" ht="111.75" customHeight="1" x14ac:dyDescent="0.2">
      <c r="A52" s="540" t="s">
        <v>1575</v>
      </c>
      <c r="B52" s="532" t="s">
        <v>454</v>
      </c>
      <c r="C52" s="70" t="s">
        <v>461</v>
      </c>
      <c r="D52" s="70" t="s">
        <v>462</v>
      </c>
      <c r="E52" s="85" t="s">
        <v>1000</v>
      </c>
      <c r="F52" s="359">
        <v>0.89</v>
      </c>
      <c r="G52" s="62" t="s">
        <v>679</v>
      </c>
      <c r="H52" s="62" t="s">
        <v>489</v>
      </c>
      <c r="I52" s="62" t="s">
        <v>670</v>
      </c>
      <c r="J52" s="315" t="s">
        <v>1032</v>
      </c>
      <c r="K52" s="316" t="s">
        <v>1033</v>
      </c>
      <c r="L52" s="315" t="s">
        <v>1034</v>
      </c>
      <c r="M52" s="66">
        <v>43101</v>
      </c>
      <c r="N52" s="66">
        <v>43981</v>
      </c>
      <c r="O52" s="70" t="s">
        <v>1003</v>
      </c>
      <c r="P52" s="70" t="s">
        <v>917</v>
      </c>
      <c r="Q52" s="62" t="s">
        <v>621</v>
      </c>
      <c r="R52" s="67">
        <v>0.5</v>
      </c>
      <c r="S52" s="67">
        <v>0.25</v>
      </c>
      <c r="T52" s="67">
        <v>0.25</v>
      </c>
      <c r="U52" s="62" t="s">
        <v>621</v>
      </c>
      <c r="V52" s="62" t="s">
        <v>621</v>
      </c>
      <c r="W52" s="62">
        <v>40</v>
      </c>
      <c r="X52" s="67">
        <v>0.8</v>
      </c>
      <c r="Y52" s="70"/>
      <c r="Z52" s="70"/>
      <c r="AA52" s="70"/>
      <c r="AB52" s="70"/>
      <c r="AC52" s="70" t="s">
        <v>513</v>
      </c>
      <c r="AD52" s="70" t="s">
        <v>540</v>
      </c>
      <c r="AE52" s="70" t="s">
        <v>540</v>
      </c>
      <c r="AF52" s="62">
        <v>1096</v>
      </c>
      <c r="AG52" s="62" t="s">
        <v>541</v>
      </c>
      <c r="AH52" s="85" t="s">
        <v>1001</v>
      </c>
      <c r="AI52" s="286">
        <v>733667000</v>
      </c>
      <c r="AJ52" s="221" t="s">
        <v>1027</v>
      </c>
      <c r="AK52" s="287" t="s">
        <v>806</v>
      </c>
      <c r="AL52" s="288" t="s">
        <v>1338</v>
      </c>
      <c r="AM52" s="249"/>
      <c r="AN52" s="65"/>
      <c r="AO52" s="65"/>
      <c r="AP52" s="65"/>
      <c r="AQ52" s="65"/>
      <c r="AR52" s="65"/>
      <c r="AS52" s="65"/>
      <c r="AT52" s="65"/>
      <c r="AU52" s="65"/>
      <c r="AV52" s="68"/>
    </row>
    <row r="53" spans="1:48" s="69" customFormat="1" ht="115.5" customHeight="1" x14ac:dyDescent="0.2">
      <c r="A53" s="540" t="s">
        <v>1576</v>
      </c>
      <c r="B53" s="529" t="s">
        <v>454</v>
      </c>
      <c r="C53" s="60" t="s">
        <v>461</v>
      </c>
      <c r="D53" s="60" t="s">
        <v>462</v>
      </c>
      <c r="E53" s="60" t="s">
        <v>782</v>
      </c>
      <c r="F53" s="359">
        <v>0.89</v>
      </c>
      <c r="G53" s="62" t="s">
        <v>683</v>
      </c>
      <c r="H53" s="62" t="s">
        <v>957</v>
      </c>
      <c r="I53" s="62" t="s">
        <v>670</v>
      </c>
      <c r="J53" s="62" t="s">
        <v>1280</v>
      </c>
      <c r="K53" s="62" t="s">
        <v>1281</v>
      </c>
      <c r="L53" s="62" t="s">
        <v>1282</v>
      </c>
      <c r="M53" s="66">
        <v>42375</v>
      </c>
      <c r="N53" s="66" t="s">
        <v>958</v>
      </c>
      <c r="O53" s="60" t="s">
        <v>959</v>
      </c>
      <c r="P53" s="75" t="s">
        <v>960</v>
      </c>
      <c r="Q53" s="67">
        <v>1</v>
      </c>
      <c r="R53" s="67">
        <v>1</v>
      </c>
      <c r="S53" s="67">
        <v>1</v>
      </c>
      <c r="T53" s="67">
        <v>1</v>
      </c>
      <c r="U53" s="67">
        <v>1</v>
      </c>
      <c r="V53" s="67">
        <v>1</v>
      </c>
      <c r="W53" s="407">
        <v>1</v>
      </c>
      <c r="X53" s="513">
        <v>1</v>
      </c>
      <c r="Y53" s="61"/>
      <c r="Z53" s="61"/>
      <c r="AA53" s="61"/>
      <c r="AB53" s="61"/>
      <c r="AC53" s="61" t="s">
        <v>582</v>
      </c>
      <c r="AD53" s="61" t="s">
        <v>583</v>
      </c>
      <c r="AE53" s="61" t="s">
        <v>961</v>
      </c>
      <c r="AF53" s="62">
        <v>1131</v>
      </c>
      <c r="AG53" s="61" t="s">
        <v>962</v>
      </c>
      <c r="AH53" s="61" t="s">
        <v>586</v>
      </c>
      <c r="AI53" s="408">
        <f>1320660207+1145206868</f>
        <v>2465867075</v>
      </c>
      <c r="AJ53" s="407">
        <f>AK53/AI53</f>
        <v>0.2493090151666022</v>
      </c>
      <c r="AK53" s="408">
        <f>(8338680*42)+(7348287*36)</f>
        <v>614762892</v>
      </c>
      <c r="AL53" s="359" t="s">
        <v>1496</v>
      </c>
      <c r="AM53" s="102"/>
      <c r="AN53" s="65"/>
      <c r="AO53" s="65"/>
      <c r="AP53" s="65"/>
      <c r="AQ53" s="65"/>
      <c r="AR53" s="65"/>
      <c r="AS53" s="65"/>
      <c r="AT53" s="65"/>
      <c r="AU53" s="65"/>
      <c r="AV53" s="68"/>
    </row>
    <row r="54" spans="1:48" s="69" customFormat="1" ht="130.5" customHeight="1" x14ac:dyDescent="0.2">
      <c r="A54" s="540" t="s">
        <v>1577</v>
      </c>
      <c r="B54" s="534" t="s">
        <v>454</v>
      </c>
      <c r="C54" s="83" t="s">
        <v>461</v>
      </c>
      <c r="D54" s="83" t="s">
        <v>462</v>
      </c>
      <c r="E54" s="85" t="s">
        <v>645</v>
      </c>
      <c r="F54" s="359">
        <v>0.89</v>
      </c>
      <c r="G54" s="84"/>
      <c r="H54" s="84"/>
      <c r="I54" s="84" t="s">
        <v>1383</v>
      </c>
      <c r="J54" s="322" t="s">
        <v>1380</v>
      </c>
      <c r="K54" s="323" t="s">
        <v>1381</v>
      </c>
      <c r="L54" s="315" t="s">
        <v>1382</v>
      </c>
      <c r="M54" s="86">
        <v>42736</v>
      </c>
      <c r="N54" s="86">
        <v>43982</v>
      </c>
      <c r="O54" s="83" t="s">
        <v>996</v>
      </c>
      <c r="P54" s="83" t="s">
        <v>700</v>
      </c>
      <c r="Q54" s="87">
        <v>1</v>
      </c>
      <c r="R54" s="87">
        <v>1</v>
      </c>
      <c r="S54" s="87">
        <v>1</v>
      </c>
      <c r="T54" s="87">
        <v>1</v>
      </c>
      <c r="U54" s="87">
        <v>1</v>
      </c>
      <c r="V54" s="87">
        <v>1</v>
      </c>
      <c r="W54" s="87">
        <v>1</v>
      </c>
      <c r="X54" s="87">
        <v>1</v>
      </c>
      <c r="Y54" s="83"/>
      <c r="Z54" s="83"/>
      <c r="AA54" s="83"/>
      <c r="AB54" s="83"/>
      <c r="AC54" s="83"/>
      <c r="AD54" s="83"/>
      <c r="AE54" s="83"/>
      <c r="AF54" s="84"/>
      <c r="AG54" s="83"/>
      <c r="AH54" s="372">
        <v>327</v>
      </c>
      <c r="AI54" s="157">
        <v>2340175602</v>
      </c>
      <c r="AJ54" s="158">
        <v>1</v>
      </c>
      <c r="AK54" s="157">
        <v>2115446087</v>
      </c>
      <c r="AL54" s="414" t="s">
        <v>1535</v>
      </c>
      <c r="AM54" s="102" t="s">
        <v>1536</v>
      </c>
      <c r="AN54" s="65"/>
      <c r="AO54" s="65"/>
      <c r="AP54" s="65"/>
      <c r="AQ54" s="65"/>
      <c r="AR54" s="65"/>
      <c r="AS54" s="65"/>
      <c r="AT54" s="65"/>
      <c r="AU54" s="65"/>
      <c r="AV54" s="68"/>
    </row>
    <row r="55" spans="1:48" s="69" customFormat="1" ht="123.75" customHeight="1" x14ac:dyDescent="0.2">
      <c r="A55" s="540" t="s">
        <v>1578</v>
      </c>
      <c r="B55" s="535" t="s">
        <v>454</v>
      </c>
      <c r="C55" s="108" t="s">
        <v>461</v>
      </c>
      <c r="D55" s="108" t="s">
        <v>462</v>
      </c>
      <c r="E55" s="108" t="s">
        <v>876</v>
      </c>
      <c r="F55" s="359">
        <v>0.89</v>
      </c>
      <c r="G55" s="109" t="s">
        <v>915</v>
      </c>
      <c r="H55" s="109" t="s">
        <v>500</v>
      </c>
      <c r="I55" s="109" t="s">
        <v>670</v>
      </c>
      <c r="J55" s="313" t="s">
        <v>1076</v>
      </c>
      <c r="K55" s="314">
        <v>3241000</v>
      </c>
      <c r="L55" s="315" t="s">
        <v>1041</v>
      </c>
      <c r="M55" s="110">
        <v>42887</v>
      </c>
      <c r="N55" s="110">
        <v>44196</v>
      </c>
      <c r="O55" s="108" t="s">
        <v>877</v>
      </c>
      <c r="P55" s="108" t="s">
        <v>918</v>
      </c>
      <c r="Q55" s="109">
        <v>25</v>
      </c>
      <c r="R55" s="109">
        <v>25</v>
      </c>
      <c r="S55" s="109">
        <v>25</v>
      </c>
      <c r="T55" s="109">
        <v>25</v>
      </c>
      <c r="U55" s="109">
        <v>25</v>
      </c>
      <c r="V55" s="160">
        <v>1</v>
      </c>
      <c r="W55" s="109">
        <v>25</v>
      </c>
      <c r="X55" s="160">
        <v>1</v>
      </c>
      <c r="Y55" s="109"/>
      <c r="Z55" s="109"/>
      <c r="AA55" s="109"/>
      <c r="AB55" s="109"/>
      <c r="AC55" s="108" t="s">
        <v>513</v>
      </c>
      <c r="AD55" s="108" t="s">
        <v>533</v>
      </c>
      <c r="AE55" s="142" t="s">
        <v>972</v>
      </c>
      <c r="AF55" s="109">
        <v>1049</v>
      </c>
      <c r="AG55" s="109" t="s">
        <v>534</v>
      </c>
      <c r="AH55" s="108" t="s">
        <v>1058</v>
      </c>
      <c r="AI55" s="260">
        <v>18815886313</v>
      </c>
      <c r="AJ55" s="227" t="s">
        <v>806</v>
      </c>
      <c r="AK55" s="109" t="s">
        <v>806</v>
      </c>
      <c r="AL55" s="108" t="s">
        <v>1248</v>
      </c>
      <c r="AM55" s="228" t="s">
        <v>1249</v>
      </c>
      <c r="AN55" s="65"/>
      <c r="AO55" s="65"/>
      <c r="AP55" s="65"/>
      <c r="AQ55" s="65"/>
      <c r="AR55" s="65"/>
      <c r="AS55" s="65"/>
      <c r="AT55" s="65"/>
      <c r="AU55" s="65"/>
      <c r="AV55" s="68"/>
    </row>
    <row r="56" spans="1:48" s="69" customFormat="1" ht="111.75" customHeight="1" x14ac:dyDescent="0.2">
      <c r="A56" s="540" t="s">
        <v>1579</v>
      </c>
      <c r="B56" s="535" t="s">
        <v>454</v>
      </c>
      <c r="C56" s="108" t="s">
        <v>461</v>
      </c>
      <c r="D56" s="108" t="s">
        <v>462</v>
      </c>
      <c r="E56" s="108" t="s">
        <v>880</v>
      </c>
      <c r="F56" s="359">
        <v>0.89</v>
      </c>
      <c r="G56" s="109" t="s">
        <v>915</v>
      </c>
      <c r="H56" s="109" t="s">
        <v>500</v>
      </c>
      <c r="I56" s="109" t="s">
        <v>670</v>
      </c>
      <c r="J56" s="313" t="s">
        <v>1076</v>
      </c>
      <c r="K56" s="314">
        <v>3241000</v>
      </c>
      <c r="L56" s="315" t="s">
        <v>1041</v>
      </c>
      <c r="M56" s="110">
        <v>42887</v>
      </c>
      <c r="N56" s="110">
        <v>44196</v>
      </c>
      <c r="O56" s="108" t="s">
        <v>878</v>
      </c>
      <c r="P56" s="108" t="s">
        <v>879</v>
      </c>
      <c r="Q56" s="109">
        <v>100</v>
      </c>
      <c r="R56" s="109">
        <v>100</v>
      </c>
      <c r="S56" s="109">
        <v>100</v>
      </c>
      <c r="T56" s="109">
        <v>100</v>
      </c>
      <c r="U56" s="109">
        <v>0</v>
      </c>
      <c r="V56" s="160">
        <v>0</v>
      </c>
      <c r="W56" s="109">
        <v>0</v>
      </c>
      <c r="X56" s="160">
        <v>0</v>
      </c>
      <c r="Y56" s="109"/>
      <c r="Z56" s="109"/>
      <c r="AA56" s="109"/>
      <c r="AB56" s="109"/>
      <c r="AC56" s="108" t="s">
        <v>513</v>
      </c>
      <c r="AD56" s="108" t="s">
        <v>533</v>
      </c>
      <c r="AE56" s="142" t="s">
        <v>972</v>
      </c>
      <c r="AF56" s="109">
        <v>1049</v>
      </c>
      <c r="AG56" s="109" t="s">
        <v>534</v>
      </c>
      <c r="AH56" s="108" t="s">
        <v>1059</v>
      </c>
      <c r="AI56" s="260">
        <v>303353501378</v>
      </c>
      <c r="AJ56" s="227" t="s">
        <v>806</v>
      </c>
      <c r="AK56" s="109" t="s">
        <v>806</v>
      </c>
      <c r="AL56" s="108" t="s">
        <v>1250</v>
      </c>
      <c r="AM56" s="228" t="s">
        <v>1251</v>
      </c>
      <c r="AN56" s="65"/>
      <c r="AO56" s="65"/>
      <c r="AP56" s="65"/>
      <c r="AQ56" s="65"/>
      <c r="AR56" s="65"/>
      <c r="AS56" s="65"/>
      <c r="AT56" s="65"/>
      <c r="AU56" s="65"/>
      <c r="AV56" s="68"/>
    </row>
    <row r="57" spans="1:48" s="69" customFormat="1" ht="87" customHeight="1" x14ac:dyDescent="0.2">
      <c r="A57" s="540" t="s">
        <v>1580</v>
      </c>
      <c r="B57" s="529" t="s">
        <v>454</v>
      </c>
      <c r="C57" s="60" t="s">
        <v>461</v>
      </c>
      <c r="D57" s="60" t="s">
        <v>462</v>
      </c>
      <c r="E57" s="60" t="s">
        <v>737</v>
      </c>
      <c r="F57" s="359">
        <v>0.89</v>
      </c>
      <c r="G57" s="62" t="s">
        <v>679</v>
      </c>
      <c r="H57" s="62" t="s">
        <v>489</v>
      </c>
      <c r="I57" s="62" t="s">
        <v>670</v>
      </c>
      <c r="J57" s="62" t="s">
        <v>625</v>
      </c>
      <c r="K57" s="62" t="s">
        <v>623</v>
      </c>
      <c r="L57" s="62" t="s">
        <v>624</v>
      </c>
      <c r="M57" s="66">
        <v>43101</v>
      </c>
      <c r="N57" s="66">
        <v>43981</v>
      </c>
      <c r="O57" s="60" t="s">
        <v>738</v>
      </c>
      <c r="P57" s="60" t="s">
        <v>739</v>
      </c>
      <c r="Q57" s="111" t="s">
        <v>621</v>
      </c>
      <c r="R57" s="111">
        <v>40</v>
      </c>
      <c r="S57" s="111">
        <v>40</v>
      </c>
      <c r="T57" s="111">
        <v>40</v>
      </c>
      <c r="U57" s="111" t="s">
        <v>621</v>
      </c>
      <c r="V57" s="111" t="s">
        <v>621</v>
      </c>
      <c r="W57" s="187">
        <v>40</v>
      </c>
      <c r="X57" s="67">
        <v>1</v>
      </c>
      <c r="Y57" s="60"/>
      <c r="Z57" s="60"/>
      <c r="AA57" s="60"/>
      <c r="AB57" s="60"/>
      <c r="AC57" s="60" t="s">
        <v>522</v>
      </c>
      <c r="AD57" s="60" t="s">
        <v>514</v>
      </c>
      <c r="AE57" s="60"/>
      <c r="AF57" s="62">
        <v>1108</v>
      </c>
      <c r="AG57" s="62" t="s">
        <v>521</v>
      </c>
      <c r="AH57" s="60" t="s">
        <v>463</v>
      </c>
      <c r="AI57" s="152">
        <v>2801000000</v>
      </c>
      <c r="AJ57" s="62" t="s">
        <v>1027</v>
      </c>
      <c r="AK57" s="62" t="s">
        <v>1027</v>
      </c>
      <c r="AL57" s="229" t="s">
        <v>1269</v>
      </c>
      <c r="AM57" s="362" t="s">
        <v>1473</v>
      </c>
      <c r="AN57" s="65"/>
      <c r="AO57" s="65"/>
      <c r="AP57" s="65"/>
      <c r="AQ57" s="65"/>
      <c r="AR57" s="65"/>
      <c r="AS57" s="65"/>
      <c r="AT57" s="65"/>
      <c r="AU57" s="65"/>
      <c r="AV57" s="68"/>
    </row>
    <row r="58" spans="1:48" s="69" customFormat="1" ht="117" customHeight="1" x14ac:dyDescent="0.2">
      <c r="A58" s="540" t="s">
        <v>1581</v>
      </c>
      <c r="B58" s="535" t="s">
        <v>454</v>
      </c>
      <c r="C58" s="108" t="s">
        <v>465</v>
      </c>
      <c r="D58" s="108" t="s">
        <v>464</v>
      </c>
      <c r="E58" s="108" t="s">
        <v>646</v>
      </c>
      <c r="F58" s="359">
        <v>0.89</v>
      </c>
      <c r="G58" s="109" t="s">
        <v>915</v>
      </c>
      <c r="H58" s="109" t="s">
        <v>500</v>
      </c>
      <c r="I58" s="109" t="s">
        <v>670</v>
      </c>
      <c r="J58" s="313" t="s">
        <v>1076</v>
      </c>
      <c r="K58" s="314">
        <v>3241000</v>
      </c>
      <c r="L58" s="315" t="s">
        <v>1041</v>
      </c>
      <c r="M58" s="110">
        <v>42887</v>
      </c>
      <c r="N58" s="110">
        <v>44196</v>
      </c>
      <c r="O58" s="108" t="s">
        <v>881</v>
      </c>
      <c r="P58" s="108" t="s">
        <v>882</v>
      </c>
      <c r="Q58" s="109">
        <v>4</v>
      </c>
      <c r="R58" s="109">
        <v>4</v>
      </c>
      <c r="S58" s="109">
        <v>4</v>
      </c>
      <c r="T58" s="109">
        <v>4</v>
      </c>
      <c r="U58" s="109">
        <v>4</v>
      </c>
      <c r="V58" s="160">
        <v>1</v>
      </c>
      <c r="W58" s="109">
        <v>4</v>
      </c>
      <c r="X58" s="160">
        <v>1</v>
      </c>
      <c r="Y58" s="109"/>
      <c r="Z58" s="109"/>
      <c r="AA58" s="109"/>
      <c r="AB58" s="109"/>
      <c r="AC58" s="108" t="s">
        <v>522</v>
      </c>
      <c r="AD58" s="108" t="s">
        <v>544</v>
      </c>
      <c r="AE58" s="142" t="s">
        <v>973</v>
      </c>
      <c r="AF58" s="109">
        <v>1053</v>
      </c>
      <c r="AG58" s="109" t="s">
        <v>545</v>
      </c>
      <c r="AH58" s="108" t="s">
        <v>546</v>
      </c>
      <c r="AI58" s="261">
        <v>4597811226</v>
      </c>
      <c r="AJ58" s="227" t="s">
        <v>806</v>
      </c>
      <c r="AK58" s="109" t="s">
        <v>806</v>
      </c>
      <c r="AL58" s="108" t="s">
        <v>1173</v>
      </c>
      <c r="AM58" s="108" t="s">
        <v>1252</v>
      </c>
      <c r="AN58" s="65"/>
      <c r="AO58" s="65"/>
      <c r="AP58" s="65"/>
      <c r="AQ58" s="65"/>
      <c r="AR58" s="65"/>
      <c r="AS58" s="65"/>
      <c r="AT58" s="65"/>
      <c r="AU58" s="65"/>
      <c r="AV58" s="68"/>
    </row>
    <row r="59" spans="1:48" s="69" customFormat="1" ht="112.5" customHeight="1" x14ac:dyDescent="0.2">
      <c r="A59" s="540" t="s">
        <v>1582</v>
      </c>
      <c r="B59" s="532" t="s">
        <v>454</v>
      </c>
      <c r="C59" s="70" t="s">
        <v>465</v>
      </c>
      <c r="D59" s="70" t="s">
        <v>464</v>
      </c>
      <c r="E59" s="70" t="s">
        <v>790</v>
      </c>
      <c r="F59" s="359">
        <v>0.89</v>
      </c>
      <c r="G59" s="62" t="s">
        <v>826</v>
      </c>
      <c r="H59" s="62" t="s">
        <v>499</v>
      </c>
      <c r="I59" s="62" t="s">
        <v>670</v>
      </c>
      <c r="J59" s="313" t="s">
        <v>1369</v>
      </c>
      <c r="K59" s="314" t="s">
        <v>1370</v>
      </c>
      <c r="L59" s="315" t="s">
        <v>1371</v>
      </c>
      <c r="M59" s="66">
        <v>42797</v>
      </c>
      <c r="N59" s="66">
        <v>43910</v>
      </c>
      <c r="O59" s="71" t="s">
        <v>843</v>
      </c>
      <c r="P59" s="71" t="s">
        <v>844</v>
      </c>
      <c r="Q59" s="67">
        <v>1</v>
      </c>
      <c r="R59" s="67">
        <v>1</v>
      </c>
      <c r="S59" s="67">
        <v>1</v>
      </c>
      <c r="T59" s="67">
        <v>1</v>
      </c>
      <c r="U59" s="67">
        <v>1</v>
      </c>
      <c r="V59" s="67">
        <v>1</v>
      </c>
      <c r="W59" s="67">
        <v>1</v>
      </c>
      <c r="X59" s="67">
        <v>1</v>
      </c>
      <c r="Y59" s="70"/>
      <c r="Z59" s="70"/>
      <c r="AA59" s="70"/>
      <c r="AB59" s="70"/>
      <c r="AC59" s="62" t="s">
        <v>513</v>
      </c>
      <c r="AD59" s="62" t="s">
        <v>523</v>
      </c>
      <c r="AE59" s="62" t="s">
        <v>845</v>
      </c>
      <c r="AF59" s="62">
        <v>1003</v>
      </c>
      <c r="AG59" s="70" t="s">
        <v>531</v>
      </c>
      <c r="AH59" s="70" t="s">
        <v>634</v>
      </c>
      <c r="AI59" s="223">
        <v>14726850238</v>
      </c>
      <c r="AJ59" s="351" t="s">
        <v>1027</v>
      </c>
      <c r="AK59" s="351" t="s">
        <v>1027</v>
      </c>
      <c r="AL59" s="71" t="s">
        <v>1245</v>
      </c>
      <c r="AM59" s="62" t="s">
        <v>1156</v>
      </c>
      <c r="AN59" s="65"/>
      <c r="AO59" s="65"/>
      <c r="AP59" s="65"/>
      <c r="AQ59" s="65"/>
      <c r="AR59" s="65"/>
      <c r="AS59" s="65"/>
      <c r="AT59" s="65"/>
      <c r="AU59" s="65"/>
      <c r="AV59" s="68"/>
    </row>
    <row r="60" spans="1:48" s="69" customFormat="1" ht="113.25" customHeight="1" x14ac:dyDescent="0.2">
      <c r="A60" s="540" t="s">
        <v>1583</v>
      </c>
      <c r="B60" s="532" t="s">
        <v>454</v>
      </c>
      <c r="C60" s="70" t="s">
        <v>465</v>
      </c>
      <c r="D60" s="70" t="s">
        <v>464</v>
      </c>
      <c r="E60" s="70" t="s">
        <v>791</v>
      </c>
      <c r="F60" s="359">
        <v>0.89</v>
      </c>
      <c r="G60" s="62" t="s">
        <v>826</v>
      </c>
      <c r="H60" s="62" t="s">
        <v>499</v>
      </c>
      <c r="I60" s="62" t="s">
        <v>670</v>
      </c>
      <c r="J60" s="313" t="s">
        <v>1369</v>
      </c>
      <c r="K60" s="314" t="s">
        <v>1370</v>
      </c>
      <c r="L60" s="315" t="s">
        <v>1371</v>
      </c>
      <c r="M60" s="66">
        <v>42797</v>
      </c>
      <c r="N60" s="66">
        <v>43910</v>
      </c>
      <c r="O60" s="71" t="s">
        <v>846</v>
      </c>
      <c r="P60" s="71" t="s">
        <v>847</v>
      </c>
      <c r="Q60" s="67">
        <v>1</v>
      </c>
      <c r="R60" s="67">
        <v>1</v>
      </c>
      <c r="S60" s="67">
        <v>1</v>
      </c>
      <c r="T60" s="67">
        <v>1</v>
      </c>
      <c r="U60" s="67">
        <v>1</v>
      </c>
      <c r="V60" s="67">
        <v>1</v>
      </c>
      <c r="W60" s="67">
        <v>1</v>
      </c>
      <c r="X60" s="67">
        <v>1</v>
      </c>
      <c r="Y60" s="70"/>
      <c r="Z60" s="70"/>
      <c r="AA60" s="70"/>
      <c r="AB60" s="70"/>
      <c r="AC60" s="62" t="s">
        <v>513</v>
      </c>
      <c r="AD60" s="62" t="s">
        <v>523</v>
      </c>
      <c r="AE60" s="62" t="s">
        <v>848</v>
      </c>
      <c r="AF60" s="62">
        <v>1003</v>
      </c>
      <c r="AG60" s="70" t="s">
        <v>531</v>
      </c>
      <c r="AH60" s="70" t="s">
        <v>532</v>
      </c>
      <c r="AI60" s="352">
        <v>2137184000</v>
      </c>
      <c r="AJ60" s="351" t="s">
        <v>1027</v>
      </c>
      <c r="AK60" s="351" t="s">
        <v>1027</v>
      </c>
      <c r="AL60" s="71" t="s">
        <v>1245</v>
      </c>
      <c r="AM60" s="62" t="s">
        <v>1445</v>
      </c>
      <c r="AN60" s="65"/>
      <c r="AO60" s="65"/>
      <c r="AP60" s="65"/>
      <c r="AQ60" s="65"/>
      <c r="AR60" s="65"/>
      <c r="AS60" s="65"/>
      <c r="AT60" s="65"/>
      <c r="AU60" s="65"/>
      <c r="AV60" s="68"/>
    </row>
    <row r="61" spans="1:48" s="69" customFormat="1" ht="74.25" customHeight="1" x14ac:dyDescent="0.2">
      <c r="A61" s="540" t="s">
        <v>1584</v>
      </c>
      <c r="B61" s="531" t="s">
        <v>454</v>
      </c>
      <c r="C61" s="102" t="s">
        <v>465</v>
      </c>
      <c r="D61" s="102" t="s">
        <v>464</v>
      </c>
      <c r="E61" s="102" t="s">
        <v>655</v>
      </c>
      <c r="F61" s="359">
        <v>0.89</v>
      </c>
      <c r="G61" s="103" t="s">
        <v>826</v>
      </c>
      <c r="H61" s="103" t="s">
        <v>495</v>
      </c>
      <c r="I61" s="103" t="s">
        <v>670</v>
      </c>
      <c r="J61" s="319" t="s">
        <v>1365</v>
      </c>
      <c r="K61" s="320">
        <v>6605400</v>
      </c>
      <c r="L61" s="315" t="s">
        <v>1364</v>
      </c>
      <c r="M61" s="104">
        <v>42917</v>
      </c>
      <c r="N61" s="104">
        <v>44196</v>
      </c>
      <c r="O61" s="102" t="s">
        <v>873</v>
      </c>
      <c r="P61" s="102" t="s">
        <v>872</v>
      </c>
      <c r="Q61" s="103">
        <v>6</v>
      </c>
      <c r="R61" s="103">
        <v>6</v>
      </c>
      <c r="S61" s="103">
        <v>6</v>
      </c>
      <c r="T61" s="103">
        <v>6</v>
      </c>
      <c r="U61" s="103">
        <v>6</v>
      </c>
      <c r="V61" s="155">
        <f>+U61/Q61</f>
        <v>1</v>
      </c>
      <c r="W61" s="200">
        <v>0</v>
      </c>
      <c r="X61" s="200">
        <v>0</v>
      </c>
      <c r="Y61" s="102"/>
      <c r="Z61" s="102"/>
      <c r="AA61" s="102"/>
      <c r="AB61" s="102"/>
      <c r="AC61" s="102" t="s">
        <v>651</v>
      </c>
      <c r="AD61" s="102" t="s">
        <v>652</v>
      </c>
      <c r="AE61" s="102" t="s">
        <v>653</v>
      </c>
      <c r="AF61" s="103">
        <v>1146</v>
      </c>
      <c r="AG61" s="102" t="s">
        <v>527</v>
      </c>
      <c r="AH61" s="262" t="s">
        <v>1236</v>
      </c>
      <c r="AI61" s="263">
        <v>27981244895.793976</v>
      </c>
      <c r="AJ61" s="202" t="s">
        <v>670</v>
      </c>
      <c r="AK61" s="202" t="s">
        <v>670</v>
      </c>
      <c r="AL61" s="204" t="s">
        <v>1237</v>
      </c>
      <c r="AM61" s="257" t="s">
        <v>1171</v>
      </c>
      <c r="AN61" s="65"/>
      <c r="AO61" s="65"/>
      <c r="AP61" s="65"/>
      <c r="AQ61" s="65"/>
      <c r="AR61" s="65"/>
      <c r="AS61" s="65"/>
      <c r="AT61" s="65"/>
      <c r="AU61" s="65"/>
      <c r="AV61" s="68"/>
    </row>
    <row r="62" spans="1:48" s="69" customFormat="1" ht="118.5" customHeight="1" x14ac:dyDescent="0.2">
      <c r="A62" s="540" t="s">
        <v>1585</v>
      </c>
      <c r="B62" s="532" t="s">
        <v>454</v>
      </c>
      <c r="C62" s="70" t="s">
        <v>465</v>
      </c>
      <c r="D62" s="70" t="s">
        <v>464</v>
      </c>
      <c r="E62" s="85" t="s">
        <v>1002</v>
      </c>
      <c r="F62" s="359">
        <v>0.89</v>
      </c>
      <c r="G62" s="62" t="s">
        <v>679</v>
      </c>
      <c r="H62" s="62" t="s">
        <v>489</v>
      </c>
      <c r="I62" s="62" t="s">
        <v>670</v>
      </c>
      <c r="J62" s="315" t="s">
        <v>1032</v>
      </c>
      <c r="K62" s="316" t="s">
        <v>1033</v>
      </c>
      <c r="L62" s="315" t="s">
        <v>1034</v>
      </c>
      <c r="M62" s="66">
        <v>42522</v>
      </c>
      <c r="N62" s="66">
        <v>43981</v>
      </c>
      <c r="O62" s="70" t="s">
        <v>1053</v>
      </c>
      <c r="P62" s="70" t="s">
        <v>1148</v>
      </c>
      <c r="Q62" s="67">
        <v>0.25</v>
      </c>
      <c r="R62" s="67">
        <v>0.25</v>
      </c>
      <c r="S62" s="67">
        <v>0.25</v>
      </c>
      <c r="T62" s="67">
        <v>0.25</v>
      </c>
      <c r="U62" s="67">
        <v>0</v>
      </c>
      <c r="V62" s="67">
        <v>0</v>
      </c>
      <c r="W62" s="62">
        <v>10</v>
      </c>
      <c r="X62" s="67">
        <v>0.4</v>
      </c>
      <c r="Y62" s="70"/>
      <c r="Z62" s="70"/>
      <c r="AA62" s="70"/>
      <c r="AB62" s="70"/>
      <c r="AC62" s="70" t="s">
        <v>513</v>
      </c>
      <c r="AD62" s="70" t="s">
        <v>540</v>
      </c>
      <c r="AE62" s="70" t="s">
        <v>540</v>
      </c>
      <c r="AF62" s="62">
        <v>1096</v>
      </c>
      <c r="AG62" s="62" t="s">
        <v>541</v>
      </c>
      <c r="AH62" s="85" t="s">
        <v>1001</v>
      </c>
      <c r="AI62" s="286">
        <v>733667000</v>
      </c>
      <c r="AJ62" s="221" t="s">
        <v>1027</v>
      </c>
      <c r="AK62" s="287" t="s">
        <v>806</v>
      </c>
      <c r="AL62" s="288" t="s">
        <v>1339</v>
      </c>
      <c r="AM62" s="249"/>
      <c r="AN62" s="65"/>
      <c r="AO62" s="65"/>
      <c r="AP62" s="65"/>
      <c r="AQ62" s="65"/>
      <c r="AR62" s="65"/>
      <c r="AS62" s="65"/>
      <c r="AT62" s="65"/>
      <c r="AU62" s="65"/>
      <c r="AV62" s="68"/>
    </row>
    <row r="63" spans="1:48" s="69" customFormat="1" ht="105.75" customHeight="1" x14ac:dyDescent="0.2">
      <c r="A63" s="540" t="s">
        <v>1586</v>
      </c>
      <c r="B63" s="529" t="s">
        <v>454</v>
      </c>
      <c r="C63" s="60" t="s">
        <v>465</v>
      </c>
      <c r="D63" s="60" t="s">
        <v>464</v>
      </c>
      <c r="E63" s="60" t="s">
        <v>1046</v>
      </c>
      <c r="F63" s="359">
        <v>0.89</v>
      </c>
      <c r="G63" s="62" t="s">
        <v>679</v>
      </c>
      <c r="H63" s="62" t="s">
        <v>489</v>
      </c>
      <c r="I63" s="62" t="s">
        <v>670</v>
      </c>
      <c r="J63" s="62" t="s">
        <v>946</v>
      </c>
      <c r="K63" s="62" t="s">
        <v>950</v>
      </c>
      <c r="L63" s="62" t="s">
        <v>947</v>
      </c>
      <c r="M63" s="66">
        <v>43101</v>
      </c>
      <c r="N63" s="66">
        <v>43981</v>
      </c>
      <c r="O63" s="60" t="s">
        <v>1163</v>
      </c>
      <c r="P63" s="60" t="s">
        <v>1047</v>
      </c>
      <c r="Q63" s="67" t="s">
        <v>621</v>
      </c>
      <c r="R63" s="67">
        <v>1</v>
      </c>
      <c r="S63" s="67">
        <v>1</v>
      </c>
      <c r="T63" s="67">
        <v>1</v>
      </c>
      <c r="U63" s="67" t="s">
        <v>621</v>
      </c>
      <c r="V63" s="67" t="s">
        <v>621</v>
      </c>
      <c r="W63" s="101"/>
      <c r="X63" s="514"/>
      <c r="Y63" s="60"/>
      <c r="Z63" s="60"/>
      <c r="AA63" s="60"/>
      <c r="AB63" s="60"/>
      <c r="AC63" s="60" t="s">
        <v>513</v>
      </c>
      <c r="AD63" s="60" t="s">
        <v>547</v>
      </c>
      <c r="AE63" s="60"/>
      <c r="AF63" s="62">
        <v>1116</v>
      </c>
      <c r="AG63" s="62" t="s">
        <v>548</v>
      </c>
      <c r="AH63" s="60" t="s">
        <v>1014</v>
      </c>
      <c r="AI63" s="312">
        <v>9911087898</v>
      </c>
      <c r="AJ63" s="150" t="s">
        <v>1027</v>
      </c>
      <c r="AK63" s="449">
        <v>2304568113</v>
      </c>
      <c r="AL63" s="442" t="s">
        <v>1533</v>
      </c>
      <c r="AM63" s="446" t="s">
        <v>1534</v>
      </c>
      <c r="AN63" s="65"/>
      <c r="AO63" s="65"/>
      <c r="AP63" s="65"/>
      <c r="AQ63" s="65"/>
      <c r="AR63" s="65"/>
      <c r="AS63" s="65"/>
      <c r="AT63" s="65"/>
      <c r="AU63" s="65"/>
      <c r="AV63" s="68"/>
    </row>
    <row r="64" spans="1:48" s="69" customFormat="1" ht="159.75" customHeight="1" x14ac:dyDescent="0.2">
      <c r="A64" s="540" t="s">
        <v>1587</v>
      </c>
      <c r="B64" s="529" t="s">
        <v>454</v>
      </c>
      <c r="C64" s="362" t="s">
        <v>465</v>
      </c>
      <c r="D64" s="362" t="s">
        <v>464</v>
      </c>
      <c r="E64" s="362" t="s">
        <v>985</v>
      </c>
      <c r="F64" s="359">
        <v>0.89</v>
      </c>
      <c r="G64" s="359" t="s">
        <v>679</v>
      </c>
      <c r="H64" s="359" t="s">
        <v>489</v>
      </c>
      <c r="I64" s="359" t="s">
        <v>670</v>
      </c>
      <c r="J64" s="359" t="s">
        <v>1044</v>
      </c>
      <c r="K64" s="359" t="s">
        <v>999</v>
      </c>
      <c r="L64" s="374" t="s">
        <v>1045</v>
      </c>
      <c r="M64" s="365">
        <v>42522</v>
      </c>
      <c r="N64" s="365">
        <v>43829</v>
      </c>
      <c r="O64" s="362" t="s">
        <v>1149</v>
      </c>
      <c r="P64" s="362" t="s">
        <v>1054</v>
      </c>
      <c r="Q64" s="360">
        <v>1</v>
      </c>
      <c r="R64" s="360">
        <v>1</v>
      </c>
      <c r="S64" s="359"/>
      <c r="T64" s="359" t="s">
        <v>621</v>
      </c>
      <c r="U64" s="360">
        <v>1</v>
      </c>
      <c r="V64" s="360">
        <v>1</v>
      </c>
      <c r="W64" s="360">
        <v>1</v>
      </c>
      <c r="X64" s="360">
        <v>1</v>
      </c>
      <c r="Y64" s="362"/>
      <c r="Z64" s="362"/>
      <c r="AA64" s="362"/>
      <c r="AB64" s="362"/>
      <c r="AC64" s="362" t="s">
        <v>513</v>
      </c>
      <c r="AD64" s="362" t="s">
        <v>549</v>
      </c>
      <c r="AE64" s="362"/>
      <c r="AF64" s="359">
        <v>1093</v>
      </c>
      <c r="AG64" s="359" t="s">
        <v>550</v>
      </c>
      <c r="AH64" s="362" t="s">
        <v>551</v>
      </c>
      <c r="AI64" s="375">
        <v>4048000000</v>
      </c>
      <c r="AJ64" s="360" t="s">
        <v>1027</v>
      </c>
      <c r="AK64" s="375">
        <v>665000000</v>
      </c>
      <c r="AL64" s="362" t="s">
        <v>1471</v>
      </c>
      <c r="AM64" s="376"/>
      <c r="AN64" s="65"/>
      <c r="AO64" s="65"/>
      <c r="AP64" s="65"/>
      <c r="AQ64" s="65"/>
      <c r="AR64" s="65"/>
      <c r="AS64" s="65"/>
      <c r="AT64" s="65"/>
      <c r="AU64" s="65"/>
      <c r="AV64" s="68"/>
    </row>
    <row r="65" spans="1:48" s="69" customFormat="1" ht="126" customHeight="1" x14ac:dyDescent="0.2">
      <c r="A65" s="540" t="s">
        <v>1603</v>
      </c>
      <c r="B65" s="529" t="s">
        <v>454</v>
      </c>
      <c r="C65" s="362" t="s">
        <v>465</v>
      </c>
      <c r="D65" s="362" t="s">
        <v>464</v>
      </c>
      <c r="E65" s="362" t="s">
        <v>986</v>
      </c>
      <c r="F65" s="359">
        <v>0.89</v>
      </c>
      <c r="G65" s="359" t="s">
        <v>679</v>
      </c>
      <c r="H65" s="359" t="s">
        <v>489</v>
      </c>
      <c r="I65" s="359" t="s">
        <v>670</v>
      </c>
      <c r="J65" s="359" t="s">
        <v>1044</v>
      </c>
      <c r="K65" s="359" t="s">
        <v>999</v>
      </c>
      <c r="L65" s="374" t="s">
        <v>1045</v>
      </c>
      <c r="M65" s="365">
        <v>43101</v>
      </c>
      <c r="N65" s="365">
        <v>43829</v>
      </c>
      <c r="O65" s="362" t="s">
        <v>1150</v>
      </c>
      <c r="P65" s="362" t="s">
        <v>1055</v>
      </c>
      <c r="Q65" s="360" t="s">
        <v>621</v>
      </c>
      <c r="R65" s="360">
        <v>1</v>
      </c>
      <c r="S65" s="359"/>
      <c r="T65" s="359" t="s">
        <v>621</v>
      </c>
      <c r="U65" s="359" t="s">
        <v>621</v>
      </c>
      <c r="V65" s="360" t="s">
        <v>621</v>
      </c>
      <c r="W65" s="360">
        <v>0</v>
      </c>
      <c r="X65" s="360">
        <v>0</v>
      </c>
      <c r="Y65" s="362"/>
      <c r="Z65" s="362"/>
      <c r="AA65" s="362"/>
      <c r="AB65" s="362"/>
      <c r="AC65" s="362" t="s">
        <v>513</v>
      </c>
      <c r="AD65" s="362" t="s">
        <v>549</v>
      </c>
      <c r="AE65" s="362"/>
      <c r="AF65" s="359">
        <v>1093</v>
      </c>
      <c r="AG65" s="359" t="s">
        <v>550</v>
      </c>
      <c r="AH65" s="362" t="s">
        <v>551</v>
      </c>
      <c r="AI65" s="375">
        <v>4048000000</v>
      </c>
      <c r="AJ65" s="360" t="s">
        <v>1027</v>
      </c>
      <c r="AK65" s="375"/>
      <c r="AL65" s="362" t="s">
        <v>1472</v>
      </c>
      <c r="AM65" s="376"/>
      <c r="AN65" s="65"/>
      <c r="AO65" s="65"/>
      <c r="AP65" s="65"/>
      <c r="AQ65" s="65"/>
      <c r="AR65" s="65"/>
      <c r="AS65" s="65"/>
      <c r="AT65" s="65"/>
      <c r="AU65" s="65"/>
      <c r="AV65" s="68"/>
    </row>
    <row r="66" spans="1:48" s="69" customFormat="1" ht="100.5" customHeight="1" x14ac:dyDescent="0.2">
      <c r="A66" s="540" t="s">
        <v>1588</v>
      </c>
      <c r="B66" s="529" t="s">
        <v>454</v>
      </c>
      <c r="C66" s="60" t="s">
        <v>465</v>
      </c>
      <c r="D66" s="60" t="s">
        <v>464</v>
      </c>
      <c r="E66" s="60" t="s">
        <v>466</v>
      </c>
      <c r="F66" s="359">
        <v>0.89</v>
      </c>
      <c r="G66" s="62" t="s">
        <v>679</v>
      </c>
      <c r="H66" s="62" t="s">
        <v>503</v>
      </c>
      <c r="I66" s="62" t="s">
        <v>670</v>
      </c>
      <c r="J66" s="315" t="s">
        <v>1384</v>
      </c>
      <c r="K66" s="315" t="s">
        <v>1385</v>
      </c>
      <c r="L66" s="332" t="s">
        <v>1386</v>
      </c>
      <c r="M66" s="66">
        <v>42522</v>
      </c>
      <c r="N66" s="66">
        <v>43981</v>
      </c>
      <c r="O66" s="60" t="s">
        <v>648</v>
      </c>
      <c r="P66" s="60" t="s">
        <v>883</v>
      </c>
      <c r="Q66" s="76">
        <v>22623</v>
      </c>
      <c r="R66" s="76">
        <v>23500</v>
      </c>
      <c r="S66" s="76">
        <v>23685</v>
      </c>
      <c r="T66" s="76">
        <v>23685</v>
      </c>
      <c r="U66" s="76">
        <f>+Q66</f>
        <v>22623</v>
      </c>
      <c r="V66" s="67">
        <v>1</v>
      </c>
      <c r="W66" s="333">
        <v>26807</v>
      </c>
      <c r="X66" s="67">
        <v>1.1399999999999999</v>
      </c>
      <c r="Y66" s="60"/>
      <c r="Z66" s="60"/>
      <c r="AA66" s="60"/>
      <c r="AB66" s="60"/>
      <c r="AC66" s="60" t="s">
        <v>522</v>
      </c>
      <c r="AD66" s="60" t="s">
        <v>552</v>
      </c>
      <c r="AE66" s="60" t="s">
        <v>553</v>
      </c>
      <c r="AF66" s="62">
        <v>971</v>
      </c>
      <c r="AG66" s="60" t="s">
        <v>554</v>
      </c>
      <c r="AH66" s="325" t="s">
        <v>1387</v>
      </c>
      <c r="AI66" s="91">
        <v>101623977246.795</v>
      </c>
      <c r="AJ66" s="342">
        <v>1</v>
      </c>
      <c r="AK66" s="327">
        <v>25094577377</v>
      </c>
      <c r="AL66" s="328" t="s">
        <v>1389</v>
      </c>
      <c r="AM66" s="329" t="s">
        <v>1388</v>
      </c>
      <c r="AN66" s="65"/>
      <c r="AO66" s="65"/>
      <c r="AP66" s="65"/>
      <c r="AQ66" s="65"/>
      <c r="AR66" s="65"/>
      <c r="AS66" s="65"/>
      <c r="AT66" s="65"/>
      <c r="AU66" s="65"/>
      <c r="AV66" s="68"/>
    </row>
    <row r="67" spans="1:48" s="69" customFormat="1" ht="86.25" customHeight="1" x14ac:dyDescent="0.2">
      <c r="A67" s="540" t="s">
        <v>1589</v>
      </c>
      <c r="B67" s="529" t="s">
        <v>454</v>
      </c>
      <c r="C67" s="60" t="s">
        <v>465</v>
      </c>
      <c r="D67" s="60" t="s">
        <v>464</v>
      </c>
      <c r="E67" s="60" t="s">
        <v>1390</v>
      </c>
      <c r="F67" s="359">
        <v>0.89</v>
      </c>
      <c r="G67" s="62" t="s">
        <v>679</v>
      </c>
      <c r="H67" s="62" t="s">
        <v>503</v>
      </c>
      <c r="I67" s="62" t="s">
        <v>670</v>
      </c>
      <c r="J67" s="315" t="s">
        <v>1384</v>
      </c>
      <c r="K67" s="315" t="s">
        <v>1385</v>
      </c>
      <c r="L67" s="332" t="s">
        <v>1386</v>
      </c>
      <c r="M67" s="66">
        <v>42522</v>
      </c>
      <c r="N67" s="66">
        <v>43981</v>
      </c>
      <c r="O67" s="60" t="s">
        <v>987</v>
      </c>
      <c r="P67" s="60" t="s">
        <v>1015</v>
      </c>
      <c r="Q67" s="72">
        <v>1</v>
      </c>
      <c r="R67" s="72">
        <v>1</v>
      </c>
      <c r="S67" s="72">
        <v>1</v>
      </c>
      <c r="T67" s="72">
        <v>1</v>
      </c>
      <c r="U67" s="72">
        <v>1</v>
      </c>
      <c r="V67" s="67">
        <v>1</v>
      </c>
      <c r="W67" s="331" t="s">
        <v>1429</v>
      </c>
      <c r="X67" s="331" t="s">
        <v>1429</v>
      </c>
      <c r="Y67" s="60"/>
      <c r="Z67" s="60"/>
      <c r="AA67" s="60"/>
      <c r="AB67" s="60"/>
      <c r="AC67" s="60" t="s">
        <v>524</v>
      </c>
      <c r="AD67" s="60" t="s">
        <v>552</v>
      </c>
      <c r="AE67" s="60" t="s">
        <v>553</v>
      </c>
      <c r="AF67" s="62">
        <v>971</v>
      </c>
      <c r="AG67" s="60" t="s">
        <v>554</v>
      </c>
      <c r="AH67" s="60" t="s">
        <v>617</v>
      </c>
      <c r="AI67" s="326">
        <v>2891000000</v>
      </c>
      <c r="AJ67" s="342">
        <v>1</v>
      </c>
      <c r="AK67" s="330">
        <v>612895247</v>
      </c>
      <c r="AL67" s="331" t="s">
        <v>1391</v>
      </c>
      <c r="AM67" s="329" t="s">
        <v>1388</v>
      </c>
      <c r="AN67" s="65"/>
      <c r="AO67" s="65"/>
      <c r="AP67" s="65"/>
      <c r="AQ67" s="65"/>
      <c r="AR67" s="65"/>
      <c r="AS67" s="65"/>
      <c r="AT67" s="65"/>
      <c r="AU67" s="65"/>
      <c r="AV67" s="68"/>
    </row>
    <row r="68" spans="1:48" s="69" customFormat="1" ht="81.75" customHeight="1" x14ac:dyDescent="0.2">
      <c r="A68" s="540" t="s">
        <v>1590</v>
      </c>
      <c r="B68" s="529" t="s">
        <v>454</v>
      </c>
      <c r="C68" s="60" t="s">
        <v>465</v>
      </c>
      <c r="D68" s="60" t="s">
        <v>464</v>
      </c>
      <c r="E68" s="60" t="s">
        <v>618</v>
      </c>
      <c r="F68" s="359">
        <v>0.89</v>
      </c>
      <c r="G68" s="62" t="s">
        <v>679</v>
      </c>
      <c r="H68" s="62" t="s">
        <v>503</v>
      </c>
      <c r="I68" s="62" t="s">
        <v>670</v>
      </c>
      <c r="J68" s="315" t="s">
        <v>1384</v>
      </c>
      <c r="K68" s="315" t="s">
        <v>1385</v>
      </c>
      <c r="L68" s="332" t="s">
        <v>1386</v>
      </c>
      <c r="M68" s="66">
        <v>42522</v>
      </c>
      <c r="N68" s="66">
        <v>43981</v>
      </c>
      <c r="O68" s="60" t="s">
        <v>1016</v>
      </c>
      <c r="P68" s="60" t="s">
        <v>1017</v>
      </c>
      <c r="Q68" s="72">
        <v>1</v>
      </c>
      <c r="R68" s="72">
        <v>1</v>
      </c>
      <c r="S68" s="72">
        <v>1</v>
      </c>
      <c r="T68" s="72">
        <v>1</v>
      </c>
      <c r="U68" s="72">
        <f>+Q68</f>
        <v>1</v>
      </c>
      <c r="V68" s="67">
        <v>1</v>
      </c>
      <c r="W68" s="328" t="s">
        <v>1430</v>
      </c>
      <c r="X68" s="328" t="s">
        <v>1430</v>
      </c>
      <c r="Y68" s="60"/>
      <c r="Z68" s="60"/>
      <c r="AA68" s="60"/>
      <c r="AB68" s="60"/>
      <c r="AC68" s="60" t="s">
        <v>524</v>
      </c>
      <c r="AD68" s="60" t="s">
        <v>552</v>
      </c>
      <c r="AE68" s="60" t="s">
        <v>553</v>
      </c>
      <c r="AF68" s="62">
        <v>971</v>
      </c>
      <c r="AG68" s="60" t="s">
        <v>554</v>
      </c>
      <c r="AH68" s="60" t="s">
        <v>618</v>
      </c>
      <c r="AI68" s="326">
        <v>10541000000</v>
      </c>
      <c r="AJ68" s="342">
        <v>1</v>
      </c>
      <c r="AK68" s="330">
        <v>990498380</v>
      </c>
      <c r="AL68" s="328" t="s">
        <v>1432</v>
      </c>
      <c r="AM68" s="329" t="s">
        <v>1388</v>
      </c>
      <c r="AN68" s="65"/>
      <c r="AO68" s="65"/>
      <c r="AP68" s="65"/>
      <c r="AQ68" s="65"/>
      <c r="AR68" s="65"/>
      <c r="AS68" s="65"/>
      <c r="AT68" s="65"/>
      <c r="AU68" s="65"/>
      <c r="AV68" s="68"/>
    </row>
    <row r="69" spans="1:48" s="69" customFormat="1" ht="62.25" customHeight="1" x14ac:dyDescent="0.2">
      <c r="A69" s="540" t="s">
        <v>1591</v>
      </c>
      <c r="B69" s="529" t="s">
        <v>454</v>
      </c>
      <c r="C69" s="60" t="s">
        <v>465</v>
      </c>
      <c r="D69" s="60" t="s">
        <v>464</v>
      </c>
      <c r="E69" s="60" t="s">
        <v>467</v>
      </c>
      <c r="F69" s="359">
        <v>0.89</v>
      </c>
      <c r="G69" s="62" t="s">
        <v>679</v>
      </c>
      <c r="H69" s="62" t="s">
        <v>503</v>
      </c>
      <c r="I69" s="62" t="s">
        <v>670</v>
      </c>
      <c r="J69" s="315" t="s">
        <v>1384</v>
      </c>
      <c r="K69" s="315" t="s">
        <v>1385</v>
      </c>
      <c r="L69" s="332" t="s">
        <v>1386</v>
      </c>
      <c r="M69" s="66">
        <v>42522</v>
      </c>
      <c r="N69" s="66">
        <v>43981</v>
      </c>
      <c r="O69" s="60" t="s">
        <v>649</v>
      </c>
      <c r="P69" s="60" t="s">
        <v>884</v>
      </c>
      <c r="Q69" s="76">
        <v>5847</v>
      </c>
      <c r="R69" s="76">
        <v>7497</v>
      </c>
      <c r="S69" s="76">
        <v>9060</v>
      </c>
      <c r="T69" s="76">
        <v>9060</v>
      </c>
      <c r="U69" s="76">
        <f>+Q69</f>
        <v>5847</v>
      </c>
      <c r="V69" s="67">
        <v>1</v>
      </c>
      <c r="W69" s="328">
        <v>7530</v>
      </c>
      <c r="X69" s="519">
        <v>1.004</v>
      </c>
      <c r="Y69" s="60"/>
      <c r="Z69" s="60"/>
      <c r="AA69" s="60"/>
      <c r="AB69" s="60"/>
      <c r="AC69" s="60" t="s">
        <v>525</v>
      </c>
      <c r="AD69" s="60" t="s">
        <v>555</v>
      </c>
      <c r="AE69" s="60" t="s">
        <v>556</v>
      </c>
      <c r="AF69" s="62">
        <v>1104</v>
      </c>
      <c r="AG69" s="60" t="s">
        <v>557</v>
      </c>
      <c r="AH69" s="60" t="s">
        <v>1074</v>
      </c>
      <c r="AI69" s="92">
        <v>159006000000</v>
      </c>
      <c r="AJ69" s="342">
        <v>1</v>
      </c>
      <c r="AK69" s="327">
        <v>26377994668</v>
      </c>
      <c r="AL69" s="328" t="s">
        <v>1431</v>
      </c>
      <c r="AM69" s="329" t="s">
        <v>1388</v>
      </c>
      <c r="AN69" s="65"/>
      <c r="AO69" s="65"/>
      <c r="AP69" s="65"/>
      <c r="AQ69" s="65"/>
      <c r="AR69" s="65"/>
      <c r="AS69" s="65"/>
      <c r="AT69" s="65"/>
      <c r="AU69" s="65"/>
      <c r="AV69" s="68"/>
    </row>
    <row r="70" spans="1:48" s="69" customFormat="1" ht="62.25" customHeight="1" x14ac:dyDescent="0.2">
      <c r="A70" s="540" t="s">
        <v>1592</v>
      </c>
      <c r="B70" s="529" t="s">
        <v>454</v>
      </c>
      <c r="C70" s="60" t="s">
        <v>465</v>
      </c>
      <c r="D70" s="60" t="s">
        <v>464</v>
      </c>
      <c r="E70" s="60" t="s">
        <v>672</v>
      </c>
      <c r="F70" s="359">
        <v>0.89</v>
      </c>
      <c r="G70" s="62" t="s">
        <v>679</v>
      </c>
      <c r="H70" s="62" t="s">
        <v>503</v>
      </c>
      <c r="I70" s="62" t="s">
        <v>670</v>
      </c>
      <c r="J70" s="315" t="s">
        <v>1384</v>
      </c>
      <c r="K70" s="315" t="s">
        <v>1385</v>
      </c>
      <c r="L70" s="332" t="s">
        <v>1386</v>
      </c>
      <c r="M70" s="66">
        <v>42522</v>
      </c>
      <c r="N70" s="66">
        <v>43981</v>
      </c>
      <c r="O70" s="60" t="s">
        <v>665</v>
      </c>
      <c r="P70" s="60" t="s">
        <v>885</v>
      </c>
      <c r="Q70" s="76">
        <v>211</v>
      </c>
      <c r="R70" s="76">
        <v>261</v>
      </c>
      <c r="S70" s="76">
        <v>306</v>
      </c>
      <c r="T70" s="76">
        <v>306</v>
      </c>
      <c r="U70" s="76">
        <f>+Q70</f>
        <v>211</v>
      </c>
      <c r="V70" s="67">
        <v>1</v>
      </c>
      <c r="W70" s="328">
        <v>253</v>
      </c>
      <c r="X70" s="336">
        <v>0.96899999999999997</v>
      </c>
      <c r="Y70" s="60"/>
      <c r="Z70" s="60"/>
      <c r="AA70" s="60"/>
      <c r="AB70" s="60"/>
      <c r="AC70" s="60" t="s">
        <v>558</v>
      </c>
      <c r="AD70" s="60" t="s">
        <v>555</v>
      </c>
      <c r="AE70" s="60" t="s">
        <v>556</v>
      </c>
      <c r="AF70" s="62">
        <v>1104</v>
      </c>
      <c r="AG70" s="60" t="s">
        <v>557</v>
      </c>
      <c r="AH70" s="60" t="s">
        <v>1075</v>
      </c>
      <c r="AI70" s="93">
        <v>4000000000</v>
      </c>
      <c r="AJ70" s="342">
        <v>1</v>
      </c>
      <c r="AK70" s="327">
        <v>1045851500</v>
      </c>
      <c r="AL70" s="328" t="s">
        <v>1392</v>
      </c>
      <c r="AM70" s="329" t="s">
        <v>1388</v>
      </c>
      <c r="AN70" s="65"/>
      <c r="AO70" s="65"/>
      <c r="AP70" s="65"/>
      <c r="AQ70" s="65"/>
      <c r="AR70" s="65"/>
      <c r="AS70" s="65"/>
      <c r="AT70" s="65"/>
      <c r="AU70" s="65"/>
      <c r="AV70" s="68"/>
    </row>
    <row r="71" spans="1:48" s="69" customFormat="1" ht="83.25" customHeight="1" x14ac:dyDescent="0.2">
      <c r="A71" s="540" t="s">
        <v>1604</v>
      </c>
      <c r="B71" s="534" t="s">
        <v>831</v>
      </c>
      <c r="C71" s="83" t="s">
        <v>685</v>
      </c>
      <c r="D71" s="83" t="s">
        <v>468</v>
      </c>
      <c r="E71" s="85" t="s">
        <v>963</v>
      </c>
      <c r="F71" s="359">
        <v>0.89</v>
      </c>
      <c r="G71" s="84" t="s">
        <v>680</v>
      </c>
      <c r="H71" s="84" t="s">
        <v>504</v>
      </c>
      <c r="I71" s="84" t="s">
        <v>670</v>
      </c>
      <c r="J71" s="317" t="s">
        <v>1362</v>
      </c>
      <c r="K71" s="318" t="s">
        <v>1216</v>
      </c>
      <c r="L71" s="315" t="s">
        <v>1217</v>
      </c>
      <c r="M71" s="86">
        <v>42522</v>
      </c>
      <c r="N71" s="86">
        <v>43981</v>
      </c>
      <c r="O71" s="83" t="s">
        <v>965</v>
      </c>
      <c r="P71" s="83" t="s">
        <v>1425</v>
      </c>
      <c r="Q71" s="87">
        <v>1</v>
      </c>
      <c r="R71" s="87">
        <v>1</v>
      </c>
      <c r="S71" s="87">
        <v>1</v>
      </c>
      <c r="T71" s="87">
        <v>1</v>
      </c>
      <c r="U71" s="87">
        <v>1</v>
      </c>
      <c r="V71" s="87">
        <v>1</v>
      </c>
      <c r="W71" s="266">
        <v>1</v>
      </c>
      <c r="X71" s="87">
        <v>1</v>
      </c>
      <c r="Y71" s="83"/>
      <c r="Z71" s="83"/>
      <c r="AA71" s="83"/>
      <c r="AB71" s="83"/>
      <c r="AC71" s="83" t="s">
        <v>565</v>
      </c>
      <c r="AD71" s="83" t="s">
        <v>560</v>
      </c>
      <c r="AE71" s="83"/>
      <c r="AF71" s="84">
        <v>1184</v>
      </c>
      <c r="AG71" s="83" t="s">
        <v>566</v>
      </c>
      <c r="AH71" s="83" t="s">
        <v>567</v>
      </c>
      <c r="AI71" s="417">
        <f>(6141*864568.8)+5175255431</f>
        <v>10484572431.799999</v>
      </c>
      <c r="AJ71" s="419" t="s">
        <v>1243</v>
      </c>
      <c r="AK71" s="420">
        <f>(5985*(864568.8/12)*12)+5175255431</f>
        <v>10349699699</v>
      </c>
      <c r="AL71" s="418" t="s">
        <v>1426</v>
      </c>
      <c r="AM71" s="418" t="s">
        <v>1290</v>
      </c>
      <c r="AN71" s="65"/>
      <c r="AO71" s="65"/>
      <c r="AP71" s="65"/>
      <c r="AQ71" s="65"/>
      <c r="AR71" s="65"/>
      <c r="AS71" s="65"/>
      <c r="AT71" s="65"/>
      <c r="AU71" s="65"/>
      <c r="AV71" s="68"/>
    </row>
    <row r="72" spans="1:48" s="69" customFormat="1" ht="97.5" customHeight="1" x14ac:dyDescent="0.2">
      <c r="A72" s="540" t="s">
        <v>1610</v>
      </c>
      <c r="B72" s="532" t="s">
        <v>831</v>
      </c>
      <c r="C72" s="366" t="s">
        <v>695</v>
      </c>
      <c r="D72" s="366" t="s">
        <v>469</v>
      </c>
      <c r="E72" s="366" t="s">
        <v>1139</v>
      </c>
      <c r="F72" s="359">
        <v>0.89</v>
      </c>
      <c r="G72" s="359" t="s">
        <v>679</v>
      </c>
      <c r="H72" s="359" t="s">
        <v>489</v>
      </c>
      <c r="I72" s="359" t="s">
        <v>670</v>
      </c>
      <c r="J72" s="359" t="s">
        <v>1084</v>
      </c>
      <c r="K72" s="359" t="s">
        <v>1085</v>
      </c>
      <c r="L72" s="359" t="s">
        <v>1086</v>
      </c>
      <c r="M72" s="365">
        <v>43101</v>
      </c>
      <c r="N72" s="365">
        <v>43981</v>
      </c>
      <c r="O72" s="366" t="s">
        <v>1118</v>
      </c>
      <c r="P72" s="366" t="s">
        <v>1467</v>
      </c>
      <c r="Q72" s="359" t="s">
        <v>1027</v>
      </c>
      <c r="R72" s="360">
        <v>1</v>
      </c>
      <c r="S72" s="360">
        <v>1</v>
      </c>
      <c r="T72" s="360">
        <v>1</v>
      </c>
      <c r="U72" s="366" t="s">
        <v>621</v>
      </c>
      <c r="V72" s="366" t="s">
        <v>621</v>
      </c>
      <c r="W72" s="360">
        <v>1</v>
      </c>
      <c r="X72" s="360">
        <v>1</v>
      </c>
      <c r="Y72" s="366"/>
      <c r="Z72" s="366"/>
      <c r="AA72" s="366"/>
      <c r="AB72" s="366"/>
      <c r="AC72" s="362" t="s">
        <v>513</v>
      </c>
      <c r="AD72" s="362" t="s">
        <v>514</v>
      </c>
      <c r="AE72" s="362"/>
      <c r="AF72" s="359">
        <v>1108</v>
      </c>
      <c r="AG72" s="359" t="s">
        <v>521</v>
      </c>
      <c r="AH72" s="362" t="s">
        <v>668</v>
      </c>
      <c r="AI72" s="382">
        <v>54732000000</v>
      </c>
      <c r="AJ72" s="359" t="s">
        <v>1027</v>
      </c>
      <c r="AK72" s="359" t="s">
        <v>1027</v>
      </c>
      <c r="AL72" s="369" t="s">
        <v>1405</v>
      </c>
      <c r="AM72" s="362" t="s">
        <v>1473</v>
      </c>
      <c r="AN72" s="65"/>
      <c r="AO72" s="65"/>
      <c r="AP72" s="65"/>
      <c r="AQ72" s="65"/>
      <c r="AR72" s="65"/>
      <c r="AS72" s="65"/>
      <c r="AT72" s="65"/>
      <c r="AU72" s="65"/>
      <c r="AV72" s="68"/>
    </row>
    <row r="73" spans="1:48" s="69" customFormat="1" ht="83.25" customHeight="1" x14ac:dyDescent="0.2">
      <c r="A73" s="540" t="s">
        <v>1605</v>
      </c>
      <c r="B73" s="533" t="s">
        <v>831</v>
      </c>
      <c r="C73" s="85" t="s">
        <v>689</v>
      </c>
      <c r="D73" s="85" t="s">
        <v>471</v>
      </c>
      <c r="E73" s="85" t="s">
        <v>674</v>
      </c>
      <c r="F73" s="359">
        <v>0.89</v>
      </c>
      <c r="G73" s="84" t="s">
        <v>680</v>
      </c>
      <c r="H73" s="84" t="s">
        <v>504</v>
      </c>
      <c r="I73" s="84" t="s">
        <v>670</v>
      </c>
      <c r="J73" s="317" t="s">
        <v>1362</v>
      </c>
      <c r="K73" s="318" t="s">
        <v>1216</v>
      </c>
      <c r="L73" s="315" t="s">
        <v>1217</v>
      </c>
      <c r="M73" s="421">
        <v>42522</v>
      </c>
      <c r="N73" s="86">
        <v>43981</v>
      </c>
      <c r="O73" s="85" t="s">
        <v>1030</v>
      </c>
      <c r="P73" s="85" t="s">
        <v>1031</v>
      </c>
      <c r="Q73" s="87">
        <v>1</v>
      </c>
      <c r="R73" s="87">
        <v>1</v>
      </c>
      <c r="S73" s="87">
        <v>1</v>
      </c>
      <c r="T73" s="87">
        <v>1</v>
      </c>
      <c r="U73" s="389">
        <v>1</v>
      </c>
      <c r="V73" s="400">
        <v>1</v>
      </c>
      <c r="W73" s="389">
        <v>1</v>
      </c>
      <c r="X73" s="389">
        <v>1</v>
      </c>
      <c r="Y73" s="85"/>
      <c r="Z73" s="85"/>
      <c r="AA73" s="85"/>
      <c r="AB73" s="85"/>
      <c r="AC73" s="85" t="s">
        <v>522</v>
      </c>
      <c r="AD73" s="85" t="s">
        <v>560</v>
      </c>
      <c r="AE73" s="85"/>
      <c r="AF73" s="84">
        <v>1186</v>
      </c>
      <c r="AG73" s="85" t="s">
        <v>561</v>
      </c>
      <c r="AH73" s="85" t="s">
        <v>571</v>
      </c>
      <c r="AI73" s="434">
        <v>428591390</v>
      </c>
      <c r="AJ73" s="435">
        <v>1</v>
      </c>
      <c r="AK73" s="433">
        <v>428591390</v>
      </c>
      <c r="AL73" s="383" t="s">
        <v>1291</v>
      </c>
      <c r="AM73" s="274" t="s">
        <v>1528</v>
      </c>
      <c r="AN73" s="65"/>
      <c r="AO73" s="65"/>
      <c r="AP73" s="65"/>
      <c r="AQ73" s="65"/>
      <c r="AR73" s="65"/>
      <c r="AS73" s="65"/>
      <c r="AT73" s="65"/>
      <c r="AU73" s="65"/>
      <c r="AV73" s="68"/>
    </row>
    <row r="74" spans="1:48" s="69" customFormat="1" ht="155.25" customHeight="1" x14ac:dyDescent="0.2">
      <c r="A74" s="540" t="s">
        <v>1606</v>
      </c>
      <c r="B74" s="533" t="s">
        <v>831</v>
      </c>
      <c r="C74" s="85" t="s">
        <v>689</v>
      </c>
      <c r="D74" s="85" t="s">
        <v>471</v>
      </c>
      <c r="E74" s="85" t="s">
        <v>759</v>
      </c>
      <c r="F74" s="359">
        <v>0.89</v>
      </c>
      <c r="G74" s="84" t="s">
        <v>680</v>
      </c>
      <c r="H74" s="84" t="s">
        <v>504</v>
      </c>
      <c r="I74" s="84" t="s">
        <v>670</v>
      </c>
      <c r="J74" s="317" t="s">
        <v>1362</v>
      </c>
      <c r="K74" s="318" t="s">
        <v>1216</v>
      </c>
      <c r="L74" s="315" t="s">
        <v>1217</v>
      </c>
      <c r="M74" s="86">
        <v>42522</v>
      </c>
      <c r="N74" s="86">
        <v>43981</v>
      </c>
      <c r="O74" s="85" t="s">
        <v>760</v>
      </c>
      <c r="P74" s="85" t="s">
        <v>760</v>
      </c>
      <c r="Q74" s="87">
        <v>1</v>
      </c>
      <c r="R74" s="87">
        <v>1</v>
      </c>
      <c r="S74" s="87">
        <v>1</v>
      </c>
      <c r="T74" s="87">
        <v>1</v>
      </c>
      <c r="U74" s="87">
        <v>1</v>
      </c>
      <c r="V74" s="87">
        <v>1</v>
      </c>
      <c r="W74" s="389">
        <v>1</v>
      </c>
      <c r="X74" s="87">
        <v>1</v>
      </c>
      <c r="Y74" s="85"/>
      <c r="Z74" s="85"/>
      <c r="AA74" s="85"/>
      <c r="AB74" s="85"/>
      <c r="AC74" s="85" t="s">
        <v>522</v>
      </c>
      <c r="AD74" s="85" t="s">
        <v>560</v>
      </c>
      <c r="AE74" s="85"/>
      <c r="AF74" s="84">
        <v>1186</v>
      </c>
      <c r="AG74" s="85" t="s">
        <v>561</v>
      </c>
      <c r="AH74" s="85" t="s">
        <v>572</v>
      </c>
      <c r="AI74" s="422">
        <v>866644040</v>
      </c>
      <c r="AJ74" s="432">
        <v>1</v>
      </c>
      <c r="AK74" s="433">
        <v>866644040</v>
      </c>
      <c r="AL74" s="431" t="s">
        <v>1313</v>
      </c>
      <c r="AM74" s="274" t="s">
        <v>1527</v>
      </c>
      <c r="AN74" s="65"/>
      <c r="AO74" s="65"/>
      <c r="AP74" s="65"/>
      <c r="AQ74" s="65"/>
      <c r="AR74" s="65"/>
      <c r="AS74" s="65"/>
      <c r="AT74" s="65"/>
      <c r="AU74" s="65"/>
      <c r="AV74" s="68"/>
    </row>
    <row r="75" spans="1:48" s="69" customFormat="1" ht="114.75" customHeight="1" x14ac:dyDescent="0.2">
      <c r="A75" s="540" t="s">
        <v>1607</v>
      </c>
      <c r="B75" s="533" t="s">
        <v>831</v>
      </c>
      <c r="C75" s="85" t="s">
        <v>689</v>
      </c>
      <c r="D75" s="85" t="s">
        <v>471</v>
      </c>
      <c r="E75" s="85" t="s">
        <v>472</v>
      </c>
      <c r="F75" s="359">
        <v>0.89</v>
      </c>
      <c r="G75" s="84" t="s">
        <v>680</v>
      </c>
      <c r="H75" s="84" t="s">
        <v>504</v>
      </c>
      <c r="I75" s="84" t="s">
        <v>670</v>
      </c>
      <c r="J75" s="317" t="s">
        <v>1362</v>
      </c>
      <c r="K75" s="318" t="s">
        <v>1216</v>
      </c>
      <c r="L75" s="315" t="s">
        <v>1217</v>
      </c>
      <c r="M75" s="86">
        <v>42522</v>
      </c>
      <c r="N75" s="86">
        <v>43981</v>
      </c>
      <c r="O75" s="85" t="s">
        <v>761</v>
      </c>
      <c r="P75" s="85" t="s">
        <v>762</v>
      </c>
      <c r="Q75" s="87">
        <v>1</v>
      </c>
      <c r="R75" s="87">
        <v>1</v>
      </c>
      <c r="S75" s="87">
        <v>1</v>
      </c>
      <c r="T75" s="87">
        <v>1</v>
      </c>
      <c r="U75" s="87">
        <v>1</v>
      </c>
      <c r="V75" s="87">
        <v>1</v>
      </c>
      <c r="W75" s="436">
        <v>1</v>
      </c>
      <c r="X75" s="87">
        <v>1</v>
      </c>
      <c r="Y75" s="85"/>
      <c r="Z75" s="85"/>
      <c r="AA75" s="85"/>
      <c r="AB75" s="85"/>
      <c r="AC75" s="85" t="s">
        <v>522</v>
      </c>
      <c r="AD75" s="85" t="s">
        <v>560</v>
      </c>
      <c r="AE75" s="85"/>
      <c r="AF75" s="84">
        <v>1186</v>
      </c>
      <c r="AG75" s="85" t="s">
        <v>561</v>
      </c>
      <c r="AH75" s="85" t="s">
        <v>573</v>
      </c>
      <c r="AI75" s="434">
        <v>306907697</v>
      </c>
      <c r="AJ75" s="432">
        <v>1</v>
      </c>
      <c r="AK75" s="433">
        <v>306907697</v>
      </c>
      <c r="AL75" s="431" t="s">
        <v>1293</v>
      </c>
      <c r="AM75" s="274" t="s">
        <v>1529</v>
      </c>
      <c r="AN75" s="65"/>
      <c r="AO75" s="65"/>
      <c r="AP75" s="65"/>
      <c r="AQ75" s="65"/>
      <c r="AR75" s="65"/>
      <c r="AS75" s="65"/>
      <c r="AT75" s="65"/>
      <c r="AU75" s="65"/>
      <c r="AV75" s="68"/>
    </row>
    <row r="76" spans="1:48" s="69" customFormat="1" ht="153" customHeight="1" x14ac:dyDescent="0.2">
      <c r="A76" s="540" t="s">
        <v>1608</v>
      </c>
      <c r="B76" s="533" t="s">
        <v>831</v>
      </c>
      <c r="C76" s="85" t="s">
        <v>689</v>
      </c>
      <c r="D76" s="85" t="s">
        <v>471</v>
      </c>
      <c r="E76" s="85" t="s">
        <v>633</v>
      </c>
      <c r="F76" s="359">
        <v>0.89</v>
      </c>
      <c r="G76" s="84" t="s">
        <v>680</v>
      </c>
      <c r="H76" s="84" t="s">
        <v>504</v>
      </c>
      <c r="I76" s="84" t="s">
        <v>670</v>
      </c>
      <c r="J76" s="317" t="s">
        <v>1362</v>
      </c>
      <c r="K76" s="318" t="s">
        <v>1216</v>
      </c>
      <c r="L76" s="315" t="s">
        <v>1217</v>
      </c>
      <c r="M76" s="86">
        <v>42522</v>
      </c>
      <c r="N76" s="86">
        <v>43981</v>
      </c>
      <c r="O76" s="85" t="s">
        <v>666</v>
      </c>
      <c r="P76" s="85" t="s">
        <v>763</v>
      </c>
      <c r="Q76" s="87">
        <v>1</v>
      </c>
      <c r="R76" s="87">
        <v>1</v>
      </c>
      <c r="S76" s="87">
        <v>1</v>
      </c>
      <c r="T76" s="87">
        <v>1</v>
      </c>
      <c r="U76" s="87">
        <v>1</v>
      </c>
      <c r="V76" s="87">
        <v>1</v>
      </c>
      <c r="W76" s="436">
        <v>1</v>
      </c>
      <c r="X76" s="87">
        <v>1</v>
      </c>
      <c r="Y76" s="85"/>
      <c r="Z76" s="85"/>
      <c r="AA76" s="85"/>
      <c r="AB76" s="85"/>
      <c r="AC76" s="85" t="s">
        <v>522</v>
      </c>
      <c r="AD76" s="85" t="s">
        <v>560</v>
      </c>
      <c r="AE76" s="85"/>
      <c r="AF76" s="84">
        <v>1187</v>
      </c>
      <c r="AG76" s="85" t="s">
        <v>570</v>
      </c>
      <c r="AH76" s="85" t="s">
        <v>574</v>
      </c>
      <c r="AI76" s="438" t="s">
        <v>621</v>
      </c>
      <c r="AJ76" s="435" t="s">
        <v>621</v>
      </c>
      <c r="AK76" s="435" t="s">
        <v>621</v>
      </c>
      <c r="AL76" s="431" t="s">
        <v>1294</v>
      </c>
      <c r="AM76" s="437" t="s">
        <v>1530</v>
      </c>
      <c r="AN76" s="65"/>
      <c r="AO76" s="65"/>
      <c r="AP76" s="65"/>
      <c r="AQ76" s="65"/>
      <c r="AR76" s="65"/>
      <c r="AS76" s="65"/>
      <c r="AT76" s="65"/>
      <c r="AU76" s="65"/>
      <c r="AV76" s="68"/>
    </row>
    <row r="77" spans="1:48" s="69" customFormat="1" ht="142.5" customHeight="1" x14ac:dyDescent="0.2">
      <c r="A77" s="540" t="s">
        <v>1609</v>
      </c>
      <c r="B77" s="533" t="s">
        <v>831</v>
      </c>
      <c r="C77" s="85" t="s">
        <v>689</v>
      </c>
      <c r="D77" s="85" t="s">
        <v>471</v>
      </c>
      <c r="E77" s="85" t="s">
        <v>764</v>
      </c>
      <c r="F77" s="359">
        <v>0.89</v>
      </c>
      <c r="G77" s="84" t="s">
        <v>680</v>
      </c>
      <c r="H77" s="84" t="s">
        <v>504</v>
      </c>
      <c r="I77" s="84" t="s">
        <v>670</v>
      </c>
      <c r="J77" s="317" t="s">
        <v>1362</v>
      </c>
      <c r="K77" s="318" t="s">
        <v>1216</v>
      </c>
      <c r="L77" s="315" t="s">
        <v>1217</v>
      </c>
      <c r="M77" s="86">
        <v>42522</v>
      </c>
      <c r="N77" s="86">
        <v>43981</v>
      </c>
      <c r="O77" s="85" t="s">
        <v>765</v>
      </c>
      <c r="P77" s="85" t="s">
        <v>766</v>
      </c>
      <c r="Q77" s="87">
        <v>1</v>
      </c>
      <c r="R77" s="87">
        <v>1</v>
      </c>
      <c r="S77" s="87">
        <v>1</v>
      </c>
      <c r="T77" s="87">
        <v>1</v>
      </c>
      <c r="U77" s="87">
        <v>1</v>
      </c>
      <c r="V77" s="87">
        <v>1</v>
      </c>
      <c r="W77" s="436">
        <v>1</v>
      </c>
      <c r="X77" s="87">
        <v>1</v>
      </c>
      <c r="Y77" s="85"/>
      <c r="Z77" s="85"/>
      <c r="AA77" s="85"/>
      <c r="AB77" s="85"/>
      <c r="AC77" s="85" t="s">
        <v>563</v>
      </c>
      <c r="AD77" s="85" t="s">
        <v>562</v>
      </c>
      <c r="AE77" s="85"/>
      <c r="AF77" s="84">
        <v>1186</v>
      </c>
      <c r="AG77" s="85" t="s">
        <v>561</v>
      </c>
      <c r="AH77" s="85" t="s">
        <v>564</v>
      </c>
      <c r="AI77" s="440">
        <v>370306741</v>
      </c>
      <c r="AJ77" s="436">
        <v>1</v>
      </c>
      <c r="AK77" s="441">
        <v>370306741</v>
      </c>
      <c r="AL77" s="439" t="s">
        <v>1295</v>
      </c>
      <c r="AM77" s="431" t="s">
        <v>1531</v>
      </c>
      <c r="AN77" s="65"/>
      <c r="AO77" s="65"/>
      <c r="AP77" s="65"/>
      <c r="AQ77" s="65"/>
      <c r="AR77" s="65"/>
      <c r="AS77" s="65"/>
      <c r="AT77" s="65"/>
      <c r="AU77" s="65"/>
      <c r="AV77" s="68"/>
    </row>
    <row r="78" spans="1:48" s="69" customFormat="1" ht="142.5" customHeight="1" x14ac:dyDescent="0.2">
      <c r="A78" s="540" t="s">
        <v>1611</v>
      </c>
      <c r="B78" s="532" t="s">
        <v>831</v>
      </c>
      <c r="C78" s="366" t="s">
        <v>1120</v>
      </c>
      <c r="D78" s="366" t="s">
        <v>1121</v>
      </c>
      <c r="E78" s="366" t="s">
        <v>1200</v>
      </c>
      <c r="F78" s="359">
        <v>0.89</v>
      </c>
      <c r="G78" s="359" t="s">
        <v>679</v>
      </c>
      <c r="H78" s="359" t="s">
        <v>489</v>
      </c>
      <c r="I78" s="359" t="s">
        <v>670</v>
      </c>
      <c r="J78" s="359" t="s">
        <v>1084</v>
      </c>
      <c r="K78" s="359" t="s">
        <v>1085</v>
      </c>
      <c r="L78" s="359" t="s">
        <v>1086</v>
      </c>
      <c r="M78" s="365">
        <v>43101</v>
      </c>
      <c r="N78" s="365">
        <v>43981</v>
      </c>
      <c r="O78" s="366" t="s">
        <v>1140</v>
      </c>
      <c r="P78" s="366" t="s">
        <v>1468</v>
      </c>
      <c r="Q78" s="359" t="s">
        <v>1027</v>
      </c>
      <c r="R78" s="370">
        <v>18</v>
      </c>
      <c r="S78" s="370">
        <v>18</v>
      </c>
      <c r="T78" s="370">
        <v>18</v>
      </c>
      <c r="U78" s="366" t="s">
        <v>621</v>
      </c>
      <c r="V78" s="366" t="s">
        <v>621</v>
      </c>
      <c r="W78" s="359">
        <v>15</v>
      </c>
      <c r="X78" s="360">
        <v>0.83</v>
      </c>
      <c r="Y78" s="366"/>
      <c r="Z78" s="366"/>
      <c r="AA78" s="366"/>
      <c r="AB78" s="366"/>
      <c r="AC78" s="362" t="s">
        <v>513</v>
      </c>
      <c r="AD78" s="362" t="s">
        <v>514</v>
      </c>
      <c r="AE78" s="362"/>
      <c r="AF78" s="359">
        <v>1108</v>
      </c>
      <c r="AG78" s="359" t="s">
        <v>521</v>
      </c>
      <c r="AH78" s="362" t="s">
        <v>668</v>
      </c>
      <c r="AI78" s="382">
        <v>54732000000</v>
      </c>
      <c r="AJ78" s="359" t="s">
        <v>1027</v>
      </c>
      <c r="AK78" s="359" t="s">
        <v>1027</v>
      </c>
      <c r="AL78" s="359" t="s">
        <v>1406</v>
      </c>
      <c r="AM78" s="362" t="s">
        <v>1473</v>
      </c>
      <c r="AN78" s="65"/>
      <c r="AO78" s="65"/>
      <c r="AP78" s="65"/>
      <c r="AQ78" s="65"/>
      <c r="AR78" s="65"/>
      <c r="AS78" s="65"/>
      <c r="AT78" s="65"/>
      <c r="AU78" s="65"/>
      <c r="AV78" s="68"/>
    </row>
    <row r="79" spans="1:48" s="69" customFormat="1" ht="142.5" customHeight="1" x14ac:dyDescent="0.2">
      <c r="A79" s="540" t="s">
        <v>1612</v>
      </c>
      <c r="B79" s="532" t="s">
        <v>831</v>
      </c>
      <c r="C79" s="366" t="s">
        <v>1120</v>
      </c>
      <c r="D79" s="366" t="s">
        <v>1121</v>
      </c>
      <c r="E79" s="366" t="s">
        <v>1122</v>
      </c>
      <c r="F79" s="359">
        <v>0.89</v>
      </c>
      <c r="G79" s="359" t="s">
        <v>679</v>
      </c>
      <c r="H79" s="359" t="s">
        <v>489</v>
      </c>
      <c r="I79" s="359" t="s">
        <v>670</v>
      </c>
      <c r="J79" s="359" t="s">
        <v>1084</v>
      </c>
      <c r="K79" s="359" t="s">
        <v>1085</v>
      </c>
      <c r="L79" s="359" t="s">
        <v>1086</v>
      </c>
      <c r="M79" s="365">
        <v>43101</v>
      </c>
      <c r="N79" s="365">
        <v>43981</v>
      </c>
      <c r="O79" s="366" t="s">
        <v>1486</v>
      </c>
      <c r="P79" s="366" t="s">
        <v>1487</v>
      </c>
      <c r="Q79" s="359" t="s">
        <v>1027</v>
      </c>
      <c r="R79" s="370">
        <v>106</v>
      </c>
      <c r="S79" s="370">
        <v>106</v>
      </c>
      <c r="T79" s="370">
        <v>106</v>
      </c>
      <c r="U79" s="366" t="s">
        <v>621</v>
      </c>
      <c r="V79" s="366" t="s">
        <v>621</v>
      </c>
      <c r="W79" s="359">
        <v>111</v>
      </c>
      <c r="X79" s="360">
        <v>1.0469999999999999</v>
      </c>
      <c r="Y79" s="366"/>
      <c r="Z79" s="366"/>
      <c r="AA79" s="366"/>
      <c r="AB79" s="366"/>
      <c r="AC79" s="362" t="s">
        <v>513</v>
      </c>
      <c r="AD79" s="362" t="s">
        <v>514</v>
      </c>
      <c r="AE79" s="362"/>
      <c r="AF79" s="359">
        <v>1108</v>
      </c>
      <c r="AG79" s="359" t="s">
        <v>521</v>
      </c>
      <c r="AH79" s="362" t="s">
        <v>668</v>
      </c>
      <c r="AI79" s="382">
        <v>54732000000</v>
      </c>
      <c r="AJ79" s="359" t="s">
        <v>1027</v>
      </c>
      <c r="AK79" s="359" t="s">
        <v>1027</v>
      </c>
      <c r="AL79" s="369" t="s">
        <v>1488</v>
      </c>
      <c r="AM79" s="362" t="s">
        <v>1473</v>
      </c>
      <c r="AN79" s="65"/>
      <c r="AO79" s="65"/>
      <c r="AP79" s="65"/>
      <c r="AQ79" s="65"/>
      <c r="AR79" s="65"/>
      <c r="AS79" s="65"/>
      <c r="AT79" s="65"/>
      <c r="AU79" s="65"/>
      <c r="AV79" s="68"/>
    </row>
    <row r="80" spans="1:48" s="69" customFormat="1" ht="123" customHeight="1" x14ac:dyDescent="0.2">
      <c r="A80" s="540" t="s">
        <v>1613</v>
      </c>
      <c r="B80" s="534" t="s">
        <v>473</v>
      </c>
      <c r="C80" s="83" t="s">
        <v>474</v>
      </c>
      <c r="D80" s="83" t="s">
        <v>475</v>
      </c>
      <c r="E80" s="114" t="s">
        <v>706</v>
      </c>
      <c r="F80" s="359">
        <v>0.89</v>
      </c>
      <c r="G80" s="84" t="s">
        <v>681</v>
      </c>
      <c r="H80" s="84" t="s">
        <v>490</v>
      </c>
      <c r="I80" s="84" t="s">
        <v>670</v>
      </c>
      <c r="J80" s="372" t="s">
        <v>1506</v>
      </c>
      <c r="K80" s="372" t="s">
        <v>1507</v>
      </c>
      <c r="L80" s="383" t="s">
        <v>1508</v>
      </c>
      <c r="M80" s="387">
        <v>43101</v>
      </c>
      <c r="N80" s="86">
        <v>43465</v>
      </c>
      <c r="O80" s="114" t="s">
        <v>707</v>
      </c>
      <c r="P80" s="114" t="s">
        <v>707</v>
      </c>
      <c r="Q80" s="115" t="s">
        <v>621</v>
      </c>
      <c r="R80" s="115">
        <v>1</v>
      </c>
      <c r="S80" s="115" t="s">
        <v>621</v>
      </c>
      <c r="T80" s="115" t="s">
        <v>621</v>
      </c>
      <c r="U80" s="84" t="s">
        <v>621</v>
      </c>
      <c r="V80" s="87" t="s">
        <v>621</v>
      </c>
      <c r="W80" s="84">
        <v>1</v>
      </c>
      <c r="X80" s="87">
        <v>1</v>
      </c>
      <c r="Y80" s="83"/>
      <c r="Z80" s="83"/>
      <c r="AA80" s="83"/>
      <c r="AB80" s="83"/>
      <c r="AC80" s="83" t="s">
        <v>91</v>
      </c>
      <c r="AD80" s="83" t="s">
        <v>102</v>
      </c>
      <c r="AE80" s="83" t="s">
        <v>110</v>
      </c>
      <c r="AF80" s="84">
        <v>7512</v>
      </c>
      <c r="AG80" s="83" t="s">
        <v>641</v>
      </c>
      <c r="AH80" s="83" t="s">
        <v>642</v>
      </c>
      <c r="AI80" s="116">
        <v>351000000</v>
      </c>
      <c r="AJ80" s="344">
        <v>0.05</v>
      </c>
      <c r="AK80" s="345">
        <v>17550000</v>
      </c>
      <c r="AL80" s="343" t="s">
        <v>1499</v>
      </c>
      <c r="AM80" s="102"/>
      <c r="AN80" s="65"/>
      <c r="AO80" s="65"/>
      <c r="AP80" s="65"/>
      <c r="AQ80" s="65"/>
      <c r="AR80" s="65"/>
      <c r="AS80" s="65"/>
      <c r="AT80" s="65"/>
      <c r="AU80" s="65"/>
      <c r="AV80" s="68"/>
    </row>
    <row r="81" spans="1:48" s="69" customFormat="1" ht="62.25" customHeight="1" x14ac:dyDescent="0.2">
      <c r="A81" s="540" t="s">
        <v>1614</v>
      </c>
      <c r="B81" s="534" t="s">
        <v>473</v>
      </c>
      <c r="C81" s="83" t="s">
        <v>474</v>
      </c>
      <c r="D81" s="83" t="s">
        <v>475</v>
      </c>
      <c r="E81" s="114" t="s">
        <v>708</v>
      </c>
      <c r="F81" s="359">
        <v>0.89</v>
      </c>
      <c r="G81" s="84" t="s">
        <v>681</v>
      </c>
      <c r="H81" s="84" t="s">
        <v>490</v>
      </c>
      <c r="I81" s="84" t="s">
        <v>670</v>
      </c>
      <c r="J81" s="372" t="s">
        <v>1506</v>
      </c>
      <c r="K81" s="372" t="s">
        <v>1507</v>
      </c>
      <c r="L81" s="383" t="s">
        <v>1508</v>
      </c>
      <c r="M81" s="86">
        <v>42887</v>
      </c>
      <c r="N81" s="86">
        <v>44196</v>
      </c>
      <c r="O81" s="114" t="s">
        <v>709</v>
      </c>
      <c r="P81" s="114" t="s">
        <v>710</v>
      </c>
      <c r="Q81" s="115">
        <v>1</v>
      </c>
      <c r="R81" s="115">
        <v>3</v>
      </c>
      <c r="S81" s="84">
        <v>3</v>
      </c>
      <c r="T81" s="84">
        <v>3</v>
      </c>
      <c r="U81" s="84">
        <v>1</v>
      </c>
      <c r="V81" s="87">
        <v>1</v>
      </c>
      <c r="W81" s="372">
        <v>3</v>
      </c>
      <c r="X81" s="411">
        <v>1</v>
      </c>
      <c r="Y81" s="83"/>
      <c r="Z81" s="83"/>
      <c r="AA81" s="83"/>
      <c r="AB81" s="83"/>
      <c r="AC81" s="83" t="s">
        <v>91</v>
      </c>
      <c r="AD81" s="83" t="s">
        <v>102</v>
      </c>
      <c r="AE81" s="83" t="s">
        <v>110</v>
      </c>
      <c r="AF81" s="84">
        <v>7512</v>
      </c>
      <c r="AG81" s="83" t="s">
        <v>641</v>
      </c>
      <c r="AH81" s="83" t="s">
        <v>643</v>
      </c>
      <c r="AI81" s="116">
        <v>779800000</v>
      </c>
      <c r="AJ81" s="344" t="s">
        <v>650</v>
      </c>
      <c r="AK81" s="345" t="s">
        <v>621</v>
      </c>
      <c r="AL81" s="369" t="s">
        <v>1500</v>
      </c>
      <c r="AM81" s="102"/>
      <c r="AN81" s="65"/>
      <c r="AO81" s="65"/>
      <c r="AP81" s="65"/>
      <c r="AQ81" s="65"/>
      <c r="AR81" s="65"/>
      <c r="AS81" s="65"/>
      <c r="AT81" s="65"/>
      <c r="AU81" s="65"/>
      <c r="AV81" s="68"/>
    </row>
    <row r="82" spans="1:48" s="69" customFormat="1" ht="141" customHeight="1" x14ac:dyDescent="0.2">
      <c r="A82" s="540" t="s">
        <v>1615</v>
      </c>
      <c r="B82" s="532" t="s">
        <v>473</v>
      </c>
      <c r="C82" s="70" t="s">
        <v>696</v>
      </c>
      <c r="D82" s="70" t="s">
        <v>476</v>
      </c>
      <c r="E82" s="117" t="s">
        <v>1174</v>
      </c>
      <c r="F82" s="359">
        <v>0.89</v>
      </c>
      <c r="G82" s="62" t="s">
        <v>826</v>
      </c>
      <c r="H82" s="62" t="s">
        <v>491</v>
      </c>
      <c r="I82" s="62" t="s">
        <v>670</v>
      </c>
      <c r="J82" s="372" t="s">
        <v>1506</v>
      </c>
      <c r="K82" s="372" t="s">
        <v>1507</v>
      </c>
      <c r="L82" s="383" t="s">
        <v>1508</v>
      </c>
      <c r="M82" s="66">
        <v>42736</v>
      </c>
      <c r="N82" s="66">
        <v>43981</v>
      </c>
      <c r="O82" s="117" t="s">
        <v>1175</v>
      </c>
      <c r="P82" s="117" t="s">
        <v>767</v>
      </c>
      <c r="Q82" s="67">
        <v>1</v>
      </c>
      <c r="R82" s="67">
        <v>1</v>
      </c>
      <c r="S82" s="443">
        <v>1</v>
      </c>
      <c r="T82" s="443">
        <v>1</v>
      </c>
      <c r="U82" s="67">
        <v>0.25</v>
      </c>
      <c r="V82" s="72">
        <f>+U82/Q82</f>
        <v>0.25</v>
      </c>
      <c r="W82" s="232">
        <v>1</v>
      </c>
      <c r="X82" s="232">
        <v>1</v>
      </c>
      <c r="Y82" s="70">
        <v>0</v>
      </c>
      <c r="Z82" s="70">
        <v>0</v>
      </c>
      <c r="AA82" s="70">
        <v>0</v>
      </c>
      <c r="AB82" s="70">
        <v>0</v>
      </c>
      <c r="AC82" s="62" t="s">
        <v>621</v>
      </c>
      <c r="AD82" s="62" t="s">
        <v>621</v>
      </c>
      <c r="AE82" s="62" t="s">
        <v>621</v>
      </c>
      <c r="AF82" s="62">
        <v>8</v>
      </c>
      <c r="AG82" s="62" t="s">
        <v>621</v>
      </c>
      <c r="AH82" s="62" t="s">
        <v>621</v>
      </c>
      <c r="AI82" s="62" t="s">
        <v>621</v>
      </c>
      <c r="AJ82" s="344">
        <v>6.5992675894822814E-3</v>
      </c>
      <c r="AK82" s="345" t="s">
        <v>1437</v>
      </c>
      <c r="AL82" s="448" t="s">
        <v>1438</v>
      </c>
      <c r="AM82" s="445" t="s">
        <v>1176</v>
      </c>
      <c r="AN82" s="65"/>
      <c r="AO82" s="65"/>
      <c r="AP82" s="65"/>
      <c r="AQ82" s="65"/>
      <c r="AR82" s="65"/>
      <c r="AS82" s="65"/>
      <c r="AT82" s="65"/>
      <c r="AU82" s="65"/>
      <c r="AV82" s="68"/>
    </row>
    <row r="83" spans="1:48" s="69" customFormat="1" ht="138" customHeight="1" x14ac:dyDescent="0.2">
      <c r="A83" s="540" t="s">
        <v>1616</v>
      </c>
      <c r="B83" s="534" t="s">
        <v>473</v>
      </c>
      <c r="C83" s="83" t="s">
        <v>696</v>
      </c>
      <c r="D83" s="83" t="s">
        <v>476</v>
      </c>
      <c r="E83" s="114" t="s">
        <v>841</v>
      </c>
      <c r="F83" s="359">
        <v>0.89</v>
      </c>
      <c r="G83" s="84" t="s">
        <v>681</v>
      </c>
      <c r="H83" s="84" t="s">
        <v>490</v>
      </c>
      <c r="I83" s="84" t="s">
        <v>670</v>
      </c>
      <c r="J83" s="372" t="s">
        <v>1506</v>
      </c>
      <c r="K83" s="372" t="s">
        <v>1507</v>
      </c>
      <c r="L83" s="383" t="s">
        <v>1508</v>
      </c>
      <c r="M83" s="86">
        <v>42887</v>
      </c>
      <c r="N83" s="86">
        <v>44196</v>
      </c>
      <c r="O83" s="114" t="s">
        <v>713</v>
      </c>
      <c r="P83" s="114" t="s">
        <v>714</v>
      </c>
      <c r="Q83" s="115">
        <v>2</v>
      </c>
      <c r="R83" s="115">
        <v>2</v>
      </c>
      <c r="S83" s="84">
        <v>2</v>
      </c>
      <c r="T83" s="84">
        <v>2</v>
      </c>
      <c r="U83" s="84">
        <v>2</v>
      </c>
      <c r="V83" s="87">
        <v>1</v>
      </c>
      <c r="W83" s="372">
        <v>2</v>
      </c>
      <c r="X83" s="411">
        <v>1</v>
      </c>
      <c r="Y83" s="83"/>
      <c r="Z83" s="83"/>
      <c r="AA83" s="83"/>
      <c r="AB83" s="83"/>
      <c r="AC83" s="83" t="s">
        <v>91</v>
      </c>
      <c r="AD83" s="83" t="s">
        <v>102</v>
      </c>
      <c r="AE83" s="83" t="s">
        <v>110</v>
      </c>
      <c r="AF83" s="84">
        <v>7512</v>
      </c>
      <c r="AG83" s="83" t="s">
        <v>641</v>
      </c>
      <c r="AH83" s="83" t="s">
        <v>644</v>
      </c>
      <c r="AI83" s="116">
        <v>9243450000</v>
      </c>
      <c r="AJ83" s="359" t="s">
        <v>621</v>
      </c>
      <c r="AK83" s="359" t="s">
        <v>621</v>
      </c>
      <c r="AL83" s="362" t="s">
        <v>1501</v>
      </c>
      <c r="AM83" s="102"/>
      <c r="AN83" s="65"/>
      <c r="AO83" s="65"/>
      <c r="AP83" s="65"/>
      <c r="AQ83" s="65"/>
      <c r="AR83" s="65"/>
      <c r="AS83" s="65"/>
      <c r="AT83" s="65"/>
      <c r="AU83" s="65"/>
      <c r="AV83" s="68"/>
    </row>
    <row r="84" spans="1:48" s="69" customFormat="1" ht="92.25" customHeight="1" x14ac:dyDescent="0.2">
      <c r="A84" s="540" t="s">
        <v>1617</v>
      </c>
      <c r="B84" s="534" t="s">
        <v>473</v>
      </c>
      <c r="C84" s="83" t="s">
        <v>696</v>
      </c>
      <c r="D84" s="83" t="s">
        <v>476</v>
      </c>
      <c r="E84" s="114" t="s">
        <v>715</v>
      </c>
      <c r="F84" s="359">
        <v>0.89</v>
      </c>
      <c r="G84" s="84" t="s">
        <v>681</v>
      </c>
      <c r="H84" s="84" t="s">
        <v>490</v>
      </c>
      <c r="I84" s="84" t="s">
        <v>670</v>
      </c>
      <c r="J84" s="372" t="s">
        <v>1509</v>
      </c>
      <c r="K84" s="372" t="s">
        <v>1510</v>
      </c>
      <c r="L84" s="383" t="s">
        <v>1511</v>
      </c>
      <c r="M84" s="86">
        <v>42887</v>
      </c>
      <c r="N84" s="86">
        <v>43465</v>
      </c>
      <c r="O84" s="114" t="s">
        <v>716</v>
      </c>
      <c r="P84" s="118" t="s">
        <v>916</v>
      </c>
      <c r="Q84" s="119">
        <v>0.3</v>
      </c>
      <c r="R84" s="119">
        <v>0.7</v>
      </c>
      <c r="S84" s="115" t="s">
        <v>621</v>
      </c>
      <c r="T84" s="115" t="s">
        <v>621</v>
      </c>
      <c r="U84" s="87">
        <v>0.3</v>
      </c>
      <c r="V84" s="87">
        <v>1</v>
      </c>
      <c r="W84" s="411">
        <v>0.7</v>
      </c>
      <c r="X84" s="411">
        <v>1</v>
      </c>
      <c r="Y84" s="83"/>
      <c r="Z84" s="83"/>
      <c r="AA84" s="83"/>
      <c r="AB84" s="83"/>
      <c r="AC84" s="83" t="s">
        <v>91</v>
      </c>
      <c r="AD84" s="83" t="s">
        <v>102</v>
      </c>
      <c r="AE84" s="83" t="s">
        <v>110</v>
      </c>
      <c r="AF84" s="84">
        <v>7512</v>
      </c>
      <c r="AG84" s="83" t="s">
        <v>641</v>
      </c>
      <c r="AH84" s="83" t="s">
        <v>644</v>
      </c>
      <c r="AI84" s="116">
        <v>9243450000</v>
      </c>
      <c r="AJ84" s="344" t="s">
        <v>621</v>
      </c>
      <c r="AK84" s="345" t="s">
        <v>621</v>
      </c>
      <c r="AL84" s="362" t="s">
        <v>1502</v>
      </c>
      <c r="AM84" s="102"/>
      <c r="AN84" s="65"/>
      <c r="AO84" s="65"/>
      <c r="AP84" s="65"/>
      <c r="AQ84" s="65"/>
      <c r="AR84" s="65"/>
      <c r="AS84" s="65"/>
      <c r="AT84" s="65"/>
      <c r="AU84" s="65"/>
      <c r="AV84" s="68"/>
    </row>
    <row r="85" spans="1:48" s="69" customFormat="1" ht="75" customHeight="1" x14ac:dyDescent="0.2">
      <c r="A85" s="540" t="s">
        <v>1618</v>
      </c>
      <c r="B85" s="534" t="s">
        <v>473</v>
      </c>
      <c r="C85" s="83" t="s">
        <v>696</v>
      </c>
      <c r="D85" s="83" t="s">
        <v>476</v>
      </c>
      <c r="E85" s="114" t="s">
        <v>717</v>
      </c>
      <c r="F85" s="359">
        <v>0.89</v>
      </c>
      <c r="G85" s="84" t="s">
        <v>681</v>
      </c>
      <c r="H85" s="84" t="s">
        <v>490</v>
      </c>
      <c r="I85" s="84" t="s">
        <v>670</v>
      </c>
      <c r="J85" s="372" t="s">
        <v>1509</v>
      </c>
      <c r="K85" s="372" t="s">
        <v>1510</v>
      </c>
      <c r="L85" s="383" t="s">
        <v>1511</v>
      </c>
      <c r="M85" s="86">
        <v>42887</v>
      </c>
      <c r="N85" s="86">
        <v>43465</v>
      </c>
      <c r="O85" s="114" t="s">
        <v>718</v>
      </c>
      <c r="P85" s="114" t="s">
        <v>718</v>
      </c>
      <c r="Q85" s="115" t="s">
        <v>621</v>
      </c>
      <c r="R85" s="115">
        <v>1</v>
      </c>
      <c r="S85" s="115" t="s">
        <v>621</v>
      </c>
      <c r="T85" s="115" t="s">
        <v>621</v>
      </c>
      <c r="U85" s="84" t="s">
        <v>621</v>
      </c>
      <c r="V85" s="87" t="s">
        <v>621</v>
      </c>
      <c r="W85" s="372">
        <v>1</v>
      </c>
      <c r="X85" s="411">
        <v>1</v>
      </c>
      <c r="Y85" s="83"/>
      <c r="Z85" s="83"/>
      <c r="AA85" s="83"/>
      <c r="AB85" s="83"/>
      <c r="AC85" s="83" t="s">
        <v>91</v>
      </c>
      <c r="AD85" s="83" t="s">
        <v>102</v>
      </c>
      <c r="AE85" s="83" t="s">
        <v>110</v>
      </c>
      <c r="AF85" s="84">
        <v>7512</v>
      </c>
      <c r="AG85" s="83" t="s">
        <v>641</v>
      </c>
      <c r="AH85" s="83" t="s">
        <v>644</v>
      </c>
      <c r="AI85" s="116">
        <v>9243450000</v>
      </c>
      <c r="AJ85" s="344" t="s">
        <v>650</v>
      </c>
      <c r="AK85" s="345" t="s">
        <v>621</v>
      </c>
      <c r="AL85" s="362" t="s">
        <v>1503</v>
      </c>
      <c r="AM85" s="102"/>
      <c r="AN85" s="65"/>
      <c r="AO85" s="65"/>
      <c r="AP85" s="65"/>
      <c r="AQ85" s="65"/>
      <c r="AR85" s="65"/>
      <c r="AS85" s="65"/>
      <c r="AT85" s="65"/>
      <c r="AU85" s="65"/>
      <c r="AV85" s="68"/>
    </row>
    <row r="86" spans="1:48" s="69" customFormat="1" ht="104.25" customHeight="1" x14ac:dyDescent="0.2">
      <c r="A86" s="540" t="s">
        <v>1619</v>
      </c>
      <c r="B86" s="534" t="s">
        <v>473</v>
      </c>
      <c r="C86" s="83" t="s">
        <v>696</v>
      </c>
      <c r="D86" s="83" t="s">
        <v>476</v>
      </c>
      <c r="E86" s="114" t="s">
        <v>719</v>
      </c>
      <c r="F86" s="359">
        <v>0.89</v>
      </c>
      <c r="G86" s="84" t="s">
        <v>681</v>
      </c>
      <c r="H86" s="84" t="s">
        <v>490</v>
      </c>
      <c r="I86" s="84" t="s">
        <v>670</v>
      </c>
      <c r="J86" s="317" t="s">
        <v>1376</v>
      </c>
      <c r="K86" s="318" t="s">
        <v>1375</v>
      </c>
      <c r="L86" s="315" t="s">
        <v>1377</v>
      </c>
      <c r="M86" s="86">
        <v>42887</v>
      </c>
      <c r="N86" s="86">
        <v>43465</v>
      </c>
      <c r="O86" s="114" t="s">
        <v>720</v>
      </c>
      <c r="P86" s="114" t="s">
        <v>720</v>
      </c>
      <c r="Q86" s="115" t="s">
        <v>621</v>
      </c>
      <c r="R86" s="115">
        <v>1</v>
      </c>
      <c r="S86" s="115" t="s">
        <v>621</v>
      </c>
      <c r="T86" s="115" t="s">
        <v>621</v>
      </c>
      <c r="U86" s="115" t="s">
        <v>621</v>
      </c>
      <c r="V86" s="115" t="s">
        <v>621</v>
      </c>
      <c r="W86" s="372">
        <v>1</v>
      </c>
      <c r="X86" s="411">
        <v>1</v>
      </c>
      <c r="Y86" s="83"/>
      <c r="Z86" s="83"/>
      <c r="AA86" s="83"/>
      <c r="AB86" s="83"/>
      <c r="AC86" s="83" t="s">
        <v>91</v>
      </c>
      <c r="AD86" s="83" t="s">
        <v>102</v>
      </c>
      <c r="AE86" s="83" t="s">
        <v>110</v>
      </c>
      <c r="AF86" s="84">
        <v>7512</v>
      </c>
      <c r="AG86" s="83" t="s">
        <v>641</v>
      </c>
      <c r="AH86" s="83" t="s">
        <v>644</v>
      </c>
      <c r="AI86" s="116">
        <v>9243450000</v>
      </c>
      <c r="AJ86" s="412" t="s">
        <v>621</v>
      </c>
      <c r="AK86" s="412" t="s">
        <v>621</v>
      </c>
      <c r="AL86" s="362" t="s">
        <v>1504</v>
      </c>
      <c r="AM86" s="102"/>
      <c r="AN86" s="65"/>
      <c r="AO86" s="65"/>
      <c r="AP86" s="65"/>
      <c r="AQ86" s="65"/>
      <c r="AR86" s="65"/>
      <c r="AS86" s="65"/>
      <c r="AT86" s="65"/>
      <c r="AU86" s="65"/>
      <c r="AV86" s="68"/>
    </row>
    <row r="87" spans="1:48" s="69" customFormat="1" ht="153" customHeight="1" x14ac:dyDescent="0.2">
      <c r="A87" s="540" t="s">
        <v>1620</v>
      </c>
      <c r="B87" s="534" t="s">
        <v>473</v>
      </c>
      <c r="C87" s="83" t="s">
        <v>686</v>
      </c>
      <c r="D87" s="83" t="s">
        <v>476</v>
      </c>
      <c r="E87" s="114" t="s">
        <v>852</v>
      </c>
      <c r="F87" s="359">
        <v>0.89</v>
      </c>
      <c r="G87" s="84" t="s">
        <v>681</v>
      </c>
      <c r="H87" s="84" t="s">
        <v>490</v>
      </c>
      <c r="I87" s="84" t="s">
        <v>670</v>
      </c>
      <c r="J87" s="317" t="s">
        <v>1376</v>
      </c>
      <c r="K87" s="318" t="s">
        <v>1375</v>
      </c>
      <c r="L87" s="315" t="s">
        <v>1377</v>
      </c>
      <c r="M87" s="86">
        <v>42887</v>
      </c>
      <c r="N87" s="86">
        <v>43465</v>
      </c>
      <c r="O87" s="114" t="s">
        <v>853</v>
      </c>
      <c r="P87" s="114" t="s">
        <v>854</v>
      </c>
      <c r="Q87" s="87">
        <v>1</v>
      </c>
      <c r="R87" s="87">
        <v>1</v>
      </c>
      <c r="S87" s="115" t="s">
        <v>621</v>
      </c>
      <c r="T87" s="115" t="s">
        <v>621</v>
      </c>
      <c r="U87" s="87">
        <v>1</v>
      </c>
      <c r="V87" s="87">
        <v>1</v>
      </c>
      <c r="W87" s="87">
        <v>1</v>
      </c>
      <c r="X87" s="87">
        <v>1</v>
      </c>
      <c r="Y87" s="83"/>
      <c r="Z87" s="83"/>
      <c r="AA87" s="83"/>
      <c r="AB87" s="83"/>
      <c r="AC87" s="83" t="s">
        <v>91</v>
      </c>
      <c r="AD87" s="83" t="s">
        <v>102</v>
      </c>
      <c r="AE87" s="83" t="s">
        <v>110</v>
      </c>
      <c r="AF87" s="84">
        <v>7512</v>
      </c>
      <c r="AG87" s="83" t="s">
        <v>641</v>
      </c>
      <c r="AH87" s="83" t="s">
        <v>644</v>
      </c>
      <c r="AI87" s="116">
        <v>9243450000</v>
      </c>
      <c r="AJ87" s="412" t="s">
        <v>621</v>
      </c>
      <c r="AK87" s="412" t="s">
        <v>621</v>
      </c>
      <c r="AL87" s="362" t="s">
        <v>1505</v>
      </c>
      <c r="AM87" s="102"/>
      <c r="AN87" s="65"/>
      <c r="AO87" s="65"/>
      <c r="AP87" s="65"/>
      <c r="AQ87" s="65"/>
      <c r="AR87" s="65"/>
      <c r="AS87" s="65"/>
      <c r="AT87" s="65"/>
      <c r="AU87" s="65"/>
      <c r="AV87" s="68"/>
    </row>
    <row r="88" spans="1:48" s="69" customFormat="1" ht="138.75" customHeight="1" x14ac:dyDescent="0.2">
      <c r="A88" s="540" t="s">
        <v>1621</v>
      </c>
      <c r="B88" s="529" t="s">
        <v>473</v>
      </c>
      <c r="C88" s="60" t="s">
        <v>686</v>
      </c>
      <c r="D88" s="60" t="s">
        <v>477</v>
      </c>
      <c r="E88" s="120" t="s">
        <v>794</v>
      </c>
      <c r="F88" s="359">
        <v>0.89</v>
      </c>
      <c r="G88" s="62" t="s">
        <v>914</v>
      </c>
      <c r="H88" s="62" t="s">
        <v>505</v>
      </c>
      <c r="I88" s="62" t="s">
        <v>670</v>
      </c>
      <c r="J88" s="315" t="s">
        <v>1360</v>
      </c>
      <c r="K88" s="316" t="s">
        <v>945</v>
      </c>
      <c r="L88" s="315" t="s">
        <v>1361</v>
      </c>
      <c r="M88" s="353">
        <v>42736</v>
      </c>
      <c r="N88" s="66">
        <v>43981</v>
      </c>
      <c r="O88" s="120" t="s">
        <v>795</v>
      </c>
      <c r="P88" s="120" t="s">
        <v>796</v>
      </c>
      <c r="Q88" s="67">
        <v>1</v>
      </c>
      <c r="R88" s="67">
        <v>1</v>
      </c>
      <c r="S88" s="67">
        <v>1</v>
      </c>
      <c r="T88" s="67">
        <v>1</v>
      </c>
      <c r="U88" s="67">
        <v>1</v>
      </c>
      <c r="V88" s="67">
        <v>1</v>
      </c>
      <c r="W88" s="67">
        <v>1</v>
      </c>
      <c r="X88" s="67">
        <v>1</v>
      </c>
      <c r="Y88" s="60"/>
      <c r="Z88" s="60"/>
      <c r="AA88" s="60"/>
      <c r="AB88" s="60"/>
      <c r="AC88" s="60" t="s">
        <v>577</v>
      </c>
      <c r="AD88" s="60" t="s">
        <v>578</v>
      </c>
      <c r="AE88" s="60"/>
      <c r="AF88" s="62">
        <v>7501</v>
      </c>
      <c r="AG88" s="60" t="s">
        <v>579</v>
      </c>
      <c r="AH88" s="60" t="s">
        <v>581</v>
      </c>
      <c r="AI88" s="89">
        <v>168000000</v>
      </c>
      <c r="AJ88" s="354">
        <v>1.4E-2</v>
      </c>
      <c r="AK88" s="355">
        <v>1098180</v>
      </c>
      <c r="AL88" s="70" t="s">
        <v>1253</v>
      </c>
      <c r="AM88" s="60" t="s">
        <v>1254</v>
      </c>
      <c r="AN88" s="65"/>
      <c r="AO88" s="65"/>
      <c r="AP88" s="65"/>
      <c r="AQ88" s="65"/>
      <c r="AR88" s="65"/>
      <c r="AS88" s="65"/>
      <c r="AT88" s="65"/>
      <c r="AU88" s="65"/>
      <c r="AV88" s="68"/>
    </row>
    <row r="89" spans="1:48" s="69" customFormat="1" ht="107.25" customHeight="1" x14ac:dyDescent="0.2">
      <c r="A89" s="540" t="s">
        <v>1622</v>
      </c>
      <c r="B89" s="529" t="s">
        <v>473</v>
      </c>
      <c r="C89" s="60" t="s">
        <v>686</v>
      </c>
      <c r="D89" s="60" t="s">
        <v>477</v>
      </c>
      <c r="E89" s="60" t="s">
        <v>732</v>
      </c>
      <c r="F89" s="359">
        <v>0.89</v>
      </c>
      <c r="G89" s="62" t="s">
        <v>752</v>
      </c>
      <c r="H89" s="62" t="s">
        <v>496</v>
      </c>
      <c r="I89" s="62" t="s">
        <v>670</v>
      </c>
      <c r="J89" s="315" t="s">
        <v>497</v>
      </c>
      <c r="K89" s="316">
        <v>3203285629</v>
      </c>
      <c r="L89" s="315" t="s">
        <v>498</v>
      </c>
      <c r="M89" s="66">
        <v>42736</v>
      </c>
      <c r="N89" s="66">
        <v>44043</v>
      </c>
      <c r="O89" s="55" t="s">
        <v>742</v>
      </c>
      <c r="P89" s="55" t="s">
        <v>976</v>
      </c>
      <c r="Q89" s="67">
        <v>1</v>
      </c>
      <c r="R89" s="67">
        <v>1</v>
      </c>
      <c r="S89" s="67">
        <v>1</v>
      </c>
      <c r="T89" s="67">
        <v>1</v>
      </c>
      <c r="U89" s="67">
        <v>1</v>
      </c>
      <c r="V89" s="67">
        <v>1</v>
      </c>
      <c r="W89" s="292">
        <v>1</v>
      </c>
      <c r="X89" s="292">
        <v>1</v>
      </c>
      <c r="Y89" s="60"/>
      <c r="Z89" s="60"/>
      <c r="AA89" s="60"/>
      <c r="AB89" s="60"/>
      <c r="AC89" s="60" t="s">
        <v>513</v>
      </c>
      <c r="AD89" s="60" t="s">
        <v>542</v>
      </c>
      <c r="AE89" s="60" t="s">
        <v>587</v>
      </c>
      <c r="AF89" s="62">
        <v>1067</v>
      </c>
      <c r="AG89" s="60" t="s">
        <v>975</v>
      </c>
      <c r="AH89" s="60" t="s">
        <v>588</v>
      </c>
      <c r="AI89" s="293">
        <v>2498000000</v>
      </c>
      <c r="AJ89" s="294" t="s">
        <v>650</v>
      </c>
      <c r="AK89" s="294" t="s">
        <v>650</v>
      </c>
      <c r="AL89" s="295" t="s">
        <v>1323</v>
      </c>
      <c r="AM89" s="295" t="s">
        <v>1324</v>
      </c>
      <c r="AN89" s="65"/>
      <c r="AO89" s="65"/>
      <c r="AP89" s="65"/>
      <c r="AQ89" s="65"/>
      <c r="AR89" s="65"/>
      <c r="AS89" s="65"/>
      <c r="AT89" s="65"/>
      <c r="AU89" s="65"/>
      <c r="AV89" s="68"/>
    </row>
    <row r="90" spans="1:48" s="69" customFormat="1" ht="91.5" customHeight="1" x14ac:dyDescent="0.2">
      <c r="A90" s="540" t="s">
        <v>1623</v>
      </c>
      <c r="B90" s="529" t="s">
        <v>473</v>
      </c>
      <c r="C90" s="60" t="s">
        <v>686</v>
      </c>
      <c r="D90" s="60" t="s">
        <v>477</v>
      </c>
      <c r="E90" s="60" t="s">
        <v>744</v>
      </c>
      <c r="F90" s="359">
        <v>0.89</v>
      </c>
      <c r="G90" s="62" t="s">
        <v>752</v>
      </c>
      <c r="H90" s="62" t="s">
        <v>496</v>
      </c>
      <c r="I90" s="62" t="s">
        <v>670</v>
      </c>
      <c r="J90" s="315" t="s">
        <v>497</v>
      </c>
      <c r="K90" s="316">
        <v>3203285629</v>
      </c>
      <c r="L90" s="315" t="s">
        <v>498</v>
      </c>
      <c r="M90" s="66">
        <v>43101</v>
      </c>
      <c r="N90" s="66">
        <v>44196</v>
      </c>
      <c r="O90" s="60" t="s">
        <v>743</v>
      </c>
      <c r="P90" s="60" t="s">
        <v>977</v>
      </c>
      <c r="Q90" s="67" t="s">
        <v>621</v>
      </c>
      <c r="R90" s="67">
        <v>1</v>
      </c>
      <c r="S90" s="67">
        <v>1</v>
      </c>
      <c r="T90" s="67">
        <v>1</v>
      </c>
      <c r="U90" s="67" t="s">
        <v>621</v>
      </c>
      <c r="V90" s="62" t="s">
        <v>621</v>
      </c>
      <c r="W90" s="292">
        <v>1</v>
      </c>
      <c r="X90" s="292">
        <v>1</v>
      </c>
      <c r="Y90" s="60"/>
      <c r="Z90" s="60"/>
      <c r="AA90" s="60"/>
      <c r="AB90" s="60"/>
      <c r="AC90" s="60" t="s">
        <v>528</v>
      </c>
      <c r="AD90" s="60" t="s">
        <v>529</v>
      </c>
      <c r="AE90" s="60"/>
      <c r="AF90" s="62">
        <v>1068</v>
      </c>
      <c r="AG90" s="60" t="s">
        <v>530</v>
      </c>
      <c r="AH90" s="60" t="s">
        <v>978</v>
      </c>
      <c r="AI90" s="296">
        <v>2727000000</v>
      </c>
      <c r="AJ90" s="294" t="s">
        <v>650</v>
      </c>
      <c r="AK90" s="294" t="s">
        <v>650</v>
      </c>
      <c r="AL90" s="295" t="s">
        <v>1409</v>
      </c>
      <c r="AM90" s="295" t="s">
        <v>1326</v>
      </c>
      <c r="AN90" s="65"/>
      <c r="AO90" s="65"/>
      <c r="AP90" s="65"/>
      <c r="AQ90" s="65"/>
      <c r="AR90" s="65"/>
      <c r="AS90" s="65"/>
      <c r="AT90" s="65"/>
      <c r="AU90" s="65"/>
      <c r="AV90" s="68"/>
    </row>
    <row r="91" spans="1:48" s="69" customFormat="1" ht="138" customHeight="1" x14ac:dyDescent="0.2">
      <c r="A91" s="540" t="s">
        <v>1624</v>
      </c>
      <c r="B91" s="529" t="s">
        <v>473</v>
      </c>
      <c r="C91" s="60" t="s">
        <v>686</v>
      </c>
      <c r="D91" s="60" t="s">
        <v>477</v>
      </c>
      <c r="E91" s="60" t="s">
        <v>979</v>
      </c>
      <c r="F91" s="359">
        <v>0.89</v>
      </c>
      <c r="G91" s="62" t="s">
        <v>752</v>
      </c>
      <c r="H91" s="62" t="s">
        <v>496</v>
      </c>
      <c r="I91" s="62" t="s">
        <v>670</v>
      </c>
      <c r="J91" s="315" t="s">
        <v>497</v>
      </c>
      <c r="K91" s="316">
        <v>3203285629</v>
      </c>
      <c r="L91" s="315" t="s">
        <v>498</v>
      </c>
      <c r="M91" s="66">
        <v>42917</v>
      </c>
      <c r="N91" s="66">
        <v>44196</v>
      </c>
      <c r="O91" s="60" t="s">
        <v>980</v>
      </c>
      <c r="P91" s="60" t="s">
        <v>981</v>
      </c>
      <c r="Q91" s="67">
        <v>1</v>
      </c>
      <c r="R91" s="67">
        <v>1</v>
      </c>
      <c r="S91" s="67">
        <v>1</v>
      </c>
      <c r="T91" s="67">
        <v>1</v>
      </c>
      <c r="U91" s="67">
        <v>1</v>
      </c>
      <c r="V91" s="67">
        <v>1</v>
      </c>
      <c r="W91" s="292">
        <v>1</v>
      </c>
      <c r="X91" s="292">
        <v>1</v>
      </c>
      <c r="Y91" s="60"/>
      <c r="Z91" s="60"/>
      <c r="AA91" s="60"/>
      <c r="AB91" s="60"/>
      <c r="AC91" s="60" t="s">
        <v>528</v>
      </c>
      <c r="AD91" s="60" t="s">
        <v>529</v>
      </c>
      <c r="AE91" s="60"/>
      <c r="AF91" s="62">
        <v>1068</v>
      </c>
      <c r="AG91" s="60" t="s">
        <v>530</v>
      </c>
      <c r="AH91" s="60" t="s">
        <v>978</v>
      </c>
      <c r="AI91" s="296">
        <v>2727000000</v>
      </c>
      <c r="AJ91" s="294" t="s">
        <v>650</v>
      </c>
      <c r="AK91" s="294" t="s">
        <v>650</v>
      </c>
      <c r="AL91" s="295" t="s">
        <v>1410</v>
      </c>
      <c r="AM91" s="295" t="s">
        <v>1328</v>
      </c>
      <c r="AN91" s="65"/>
      <c r="AO91" s="65"/>
      <c r="AP91" s="65"/>
      <c r="AQ91" s="65"/>
      <c r="AR91" s="65"/>
      <c r="AS91" s="65"/>
      <c r="AT91" s="65"/>
      <c r="AU91" s="65"/>
      <c r="AV91" s="68"/>
    </row>
    <row r="92" spans="1:48" s="69" customFormat="1" ht="87" customHeight="1" x14ac:dyDescent="0.2">
      <c r="A92" s="540" t="s">
        <v>1629</v>
      </c>
      <c r="B92" s="530" t="s">
        <v>478</v>
      </c>
      <c r="C92" s="71" t="s">
        <v>1123</v>
      </c>
      <c r="D92" s="71" t="s">
        <v>1124</v>
      </c>
      <c r="E92" s="71" t="s">
        <v>1125</v>
      </c>
      <c r="F92" s="359">
        <v>0.89</v>
      </c>
      <c r="G92" s="62" t="s">
        <v>827</v>
      </c>
      <c r="H92" s="71" t="s">
        <v>509</v>
      </c>
      <c r="I92" s="71" t="s">
        <v>670</v>
      </c>
      <c r="J92" s="315" t="s">
        <v>1540</v>
      </c>
      <c r="K92" s="316" t="s">
        <v>1374</v>
      </c>
      <c r="L92" s="315" t="s">
        <v>1539</v>
      </c>
      <c r="M92" s="66">
        <v>43101</v>
      </c>
      <c r="N92" s="66">
        <v>43981</v>
      </c>
      <c r="O92" s="71" t="s">
        <v>1126</v>
      </c>
      <c r="P92" s="71" t="s">
        <v>1127</v>
      </c>
      <c r="Q92" s="67" t="s">
        <v>621</v>
      </c>
      <c r="R92" s="67">
        <v>1</v>
      </c>
      <c r="S92" s="67">
        <v>1</v>
      </c>
      <c r="T92" s="67">
        <v>1</v>
      </c>
      <c r="U92" s="72" t="s">
        <v>621</v>
      </c>
      <c r="V92" s="156" t="s">
        <v>621</v>
      </c>
      <c r="W92" s="67">
        <v>1</v>
      </c>
      <c r="X92" s="67">
        <v>1</v>
      </c>
      <c r="Y92" s="62"/>
      <c r="Z92" s="62"/>
      <c r="AA92" s="62"/>
      <c r="AB92" s="62"/>
      <c r="AC92" s="71" t="s">
        <v>611</v>
      </c>
      <c r="AD92" s="71" t="s">
        <v>600</v>
      </c>
      <c r="AE92" s="62"/>
      <c r="AF92" s="62">
        <v>1109</v>
      </c>
      <c r="AG92" s="71" t="s">
        <v>612</v>
      </c>
      <c r="AH92" s="71" t="s">
        <v>799</v>
      </c>
      <c r="AI92" s="195">
        <v>602634201</v>
      </c>
      <c r="AJ92" s="190">
        <v>1</v>
      </c>
      <c r="AK92" s="195">
        <v>602634201</v>
      </c>
      <c r="AL92" s="198" t="s">
        <v>1273</v>
      </c>
      <c r="AM92" s="198" t="s">
        <v>1274</v>
      </c>
      <c r="AN92" s="65"/>
      <c r="AO92" s="65"/>
      <c r="AP92" s="65"/>
      <c r="AQ92" s="65"/>
      <c r="AR92" s="65"/>
      <c r="AS92" s="65"/>
      <c r="AT92" s="65"/>
      <c r="AU92" s="65"/>
      <c r="AV92" s="68"/>
    </row>
    <row r="93" spans="1:48" s="65" customFormat="1" ht="129" customHeight="1" x14ac:dyDescent="0.2">
      <c r="A93" s="540" t="s">
        <v>1625</v>
      </c>
      <c r="B93" s="529" t="s">
        <v>478</v>
      </c>
      <c r="C93" s="60" t="s">
        <v>687</v>
      </c>
      <c r="D93" s="60" t="s">
        <v>479</v>
      </c>
      <c r="E93" s="62" t="s">
        <v>923</v>
      </c>
      <c r="F93" s="359">
        <v>0.89</v>
      </c>
      <c r="G93" s="62" t="s">
        <v>682</v>
      </c>
      <c r="H93" s="62" t="s">
        <v>506</v>
      </c>
      <c r="I93" s="62" t="s">
        <v>670</v>
      </c>
      <c r="J93" s="351" t="s">
        <v>1446</v>
      </c>
      <c r="K93" s="316" t="s">
        <v>1447</v>
      </c>
      <c r="L93" s="316" t="s">
        <v>1448</v>
      </c>
      <c r="M93" s="66">
        <v>43101</v>
      </c>
      <c r="N93" s="66">
        <v>43981</v>
      </c>
      <c r="O93" s="62" t="s">
        <v>896</v>
      </c>
      <c r="P93" s="315" t="s">
        <v>1414</v>
      </c>
      <c r="Q93" s="62" t="s">
        <v>621</v>
      </c>
      <c r="R93" s="336">
        <v>1</v>
      </c>
      <c r="S93" s="336">
        <v>1</v>
      </c>
      <c r="T93" s="336">
        <v>1</v>
      </c>
      <c r="U93" s="62" t="s">
        <v>621</v>
      </c>
      <c r="V93" s="67" t="s">
        <v>621</v>
      </c>
      <c r="W93" s="350">
        <v>1</v>
      </c>
      <c r="X93" s="350">
        <v>1</v>
      </c>
      <c r="Y93" s="60"/>
      <c r="Z93" s="60"/>
      <c r="AA93" s="60"/>
      <c r="AB93" s="60"/>
      <c r="AC93" s="62" t="s">
        <v>591</v>
      </c>
      <c r="AD93" s="62" t="s">
        <v>590</v>
      </c>
      <c r="AE93" s="62"/>
      <c r="AF93" s="62">
        <v>1023</v>
      </c>
      <c r="AG93" s="62" t="s">
        <v>592</v>
      </c>
      <c r="AH93" s="356" t="s">
        <v>1449</v>
      </c>
      <c r="AI93" s="357" t="s">
        <v>1450</v>
      </c>
      <c r="AJ93" s="336" t="s">
        <v>621</v>
      </c>
      <c r="AK93" s="315" t="s">
        <v>621</v>
      </c>
      <c r="AL93" s="351" t="s">
        <v>1458</v>
      </c>
      <c r="AM93" s="358" t="s">
        <v>1451</v>
      </c>
    </row>
    <row r="94" spans="1:48" s="69" customFormat="1" ht="138" customHeight="1" x14ac:dyDescent="0.2">
      <c r="A94" s="540" t="s">
        <v>1626</v>
      </c>
      <c r="B94" s="529" t="s">
        <v>478</v>
      </c>
      <c r="C94" s="60" t="s">
        <v>690</v>
      </c>
      <c r="D94" s="60" t="s">
        <v>480</v>
      </c>
      <c r="E94" s="62" t="s">
        <v>893</v>
      </c>
      <c r="F94" s="359">
        <v>0.89</v>
      </c>
      <c r="G94" s="62" t="s">
        <v>682</v>
      </c>
      <c r="H94" s="62" t="s">
        <v>506</v>
      </c>
      <c r="I94" s="62" t="s">
        <v>670</v>
      </c>
      <c r="J94" s="359" t="s">
        <v>1446</v>
      </c>
      <c r="K94" s="450" t="s">
        <v>1447</v>
      </c>
      <c r="L94" s="316" t="s">
        <v>1448</v>
      </c>
      <c r="M94" s="66">
        <v>43101</v>
      </c>
      <c r="N94" s="66">
        <v>43981</v>
      </c>
      <c r="O94" s="62" t="s">
        <v>894</v>
      </c>
      <c r="P94" s="62" t="s">
        <v>895</v>
      </c>
      <c r="Q94" s="62" t="s">
        <v>621</v>
      </c>
      <c r="R94" s="67">
        <v>0.33</v>
      </c>
      <c r="S94" s="67">
        <v>0.33</v>
      </c>
      <c r="T94" s="67">
        <v>0.34</v>
      </c>
      <c r="U94" s="62" t="s">
        <v>621</v>
      </c>
      <c r="V94" s="67" t="s">
        <v>621</v>
      </c>
      <c r="W94" s="360">
        <v>0</v>
      </c>
      <c r="X94" s="360">
        <v>0</v>
      </c>
      <c r="Y94" s="60"/>
      <c r="Z94" s="60"/>
      <c r="AA94" s="60"/>
      <c r="AB94" s="60"/>
      <c r="AC94" s="62" t="s">
        <v>589</v>
      </c>
      <c r="AD94" s="62" t="s">
        <v>590</v>
      </c>
      <c r="AE94" s="62"/>
      <c r="AF94" s="62">
        <v>1023</v>
      </c>
      <c r="AG94" s="62" t="s">
        <v>592</v>
      </c>
      <c r="AH94" s="359" t="s">
        <v>1452</v>
      </c>
      <c r="AI94" s="361" t="s">
        <v>1453</v>
      </c>
      <c r="AJ94" s="360" t="s">
        <v>621</v>
      </c>
      <c r="AK94" s="359" t="s">
        <v>621</v>
      </c>
      <c r="AL94" s="359"/>
      <c r="AM94" s="358" t="s">
        <v>1454</v>
      </c>
      <c r="AN94" s="65"/>
      <c r="AO94" s="65"/>
      <c r="AP94" s="65"/>
      <c r="AQ94" s="65"/>
      <c r="AR94" s="65"/>
      <c r="AS94" s="65"/>
      <c r="AT94" s="65"/>
      <c r="AU94" s="65"/>
      <c r="AV94" s="68"/>
    </row>
    <row r="95" spans="1:48" s="69" customFormat="1" ht="160.5" customHeight="1" x14ac:dyDescent="0.2">
      <c r="A95" s="540" t="s">
        <v>1627</v>
      </c>
      <c r="B95" s="529" t="s">
        <v>478</v>
      </c>
      <c r="C95" s="60" t="s">
        <v>690</v>
      </c>
      <c r="D95" s="60" t="s">
        <v>480</v>
      </c>
      <c r="E95" s="62" t="s">
        <v>920</v>
      </c>
      <c r="F95" s="359">
        <v>0.89</v>
      </c>
      <c r="G95" s="62" t="s">
        <v>682</v>
      </c>
      <c r="H95" s="62" t="s">
        <v>506</v>
      </c>
      <c r="I95" s="62" t="s">
        <v>670</v>
      </c>
      <c r="J95" s="359" t="s">
        <v>1446</v>
      </c>
      <c r="K95" s="450" t="s">
        <v>1447</v>
      </c>
      <c r="L95" s="316" t="s">
        <v>1448</v>
      </c>
      <c r="M95" s="66">
        <v>43101</v>
      </c>
      <c r="N95" s="66">
        <v>43981</v>
      </c>
      <c r="O95" s="317" t="s">
        <v>1413</v>
      </c>
      <c r="P95" s="62" t="s">
        <v>1069</v>
      </c>
      <c r="Q95" s="62" t="s">
        <v>621</v>
      </c>
      <c r="R95" s="336">
        <v>1</v>
      </c>
      <c r="S95" s="336">
        <v>1</v>
      </c>
      <c r="T95" s="336">
        <v>1</v>
      </c>
      <c r="U95" s="315" t="s">
        <v>621</v>
      </c>
      <c r="V95" s="336" t="s">
        <v>621</v>
      </c>
      <c r="W95" s="360">
        <v>1</v>
      </c>
      <c r="X95" s="360">
        <v>1</v>
      </c>
      <c r="Y95" s="60"/>
      <c r="Z95" s="60"/>
      <c r="AA95" s="60"/>
      <c r="AB95" s="60"/>
      <c r="AC95" s="62" t="s">
        <v>589</v>
      </c>
      <c r="AD95" s="62" t="s">
        <v>590</v>
      </c>
      <c r="AE95" s="62"/>
      <c r="AF95" s="62">
        <v>1023</v>
      </c>
      <c r="AG95" s="62" t="s">
        <v>592</v>
      </c>
      <c r="AH95" s="359" t="s">
        <v>1452</v>
      </c>
      <c r="AI95" s="361" t="s">
        <v>1453</v>
      </c>
      <c r="AJ95" s="360" t="s">
        <v>621</v>
      </c>
      <c r="AK95" s="359" t="s">
        <v>621</v>
      </c>
      <c r="AL95" s="359" t="s">
        <v>1459</v>
      </c>
      <c r="AM95" s="358" t="s">
        <v>1455</v>
      </c>
      <c r="AN95" s="65"/>
      <c r="AO95" s="65"/>
      <c r="AP95" s="65"/>
      <c r="AQ95" s="65"/>
      <c r="AR95" s="65"/>
      <c r="AS95" s="65"/>
      <c r="AT95" s="65"/>
      <c r="AU95" s="65"/>
      <c r="AV95" s="68"/>
    </row>
    <row r="96" spans="1:48" s="69" customFormat="1" ht="153" customHeight="1" x14ac:dyDescent="0.2">
      <c r="A96" s="540" t="s">
        <v>1628</v>
      </c>
      <c r="B96" s="529" t="s">
        <v>478</v>
      </c>
      <c r="C96" s="60" t="s">
        <v>690</v>
      </c>
      <c r="D96" s="60" t="s">
        <v>480</v>
      </c>
      <c r="E96" s="62" t="s">
        <v>897</v>
      </c>
      <c r="F96" s="359">
        <v>0.89</v>
      </c>
      <c r="G96" s="62" t="s">
        <v>682</v>
      </c>
      <c r="H96" s="62" t="s">
        <v>506</v>
      </c>
      <c r="I96" s="62" t="s">
        <v>670</v>
      </c>
      <c r="J96" s="359" t="s">
        <v>1446</v>
      </c>
      <c r="K96" s="450" t="s">
        <v>1447</v>
      </c>
      <c r="L96" s="316" t="s">
        <v>1448</v>
      </c>
      <c r="M96" s="66">
        <v>43101</v>
      </c>
      <c r="N96" s="66">
        <v>43981</v>
      </c>
      <c r="O96" s="62" t="s">
        <v>898</v>
      </c>
      <c r="P96" s="62" t="s">
        <v>1415</v>
      </c>
      <c r="Q96" s="62" t="s">
        <v>621</v>
      </c>
      <c r="R96" s="67">
        <v>1</v>
      </c>
      <c r="S96" s="67">
        <v>1</v>
      </c>
      <c r="T96" s="67">
        <v>1</v>
      </c>
      <c r="U96" s="62" t="s">
        <v>621</v>
      </c>
      <c r="V96" s="67" t="s">
        <v>621</v>
      </c>
      <c r="W96" s="360">
        <v>1</v>
      </c>
      <c r="X96" s="360">
        <v>1</v>
      </c>
      <c r="Y96" s="60"/>
      <c r="Z96" s="60"/>
      <c r="AA96" s="60"/>
      <c r="AB96" s="60"/>
      <c r="AC96" s="62" t="s">
        <v>589</v>
      </c>
      <c r="AD96" s="62" t="s">
        <v>590</v>
      </c>
      <c r="AE96" s="62"/>
      <c r="AF96" s="62">
        <v>1023</v>
      </c>
      <c r="AG96" s="62" t="s">
        <v>592</v>
      </c>
      <c r="AH96" s="359" t="s">
        <v>1456</v>
      </c>
      <c r="AI96" s="361" t="s">
        <v>1457</v>
      </c>
      <c r="AJ96" s="360" t="s">
        <v>621</v>
      </c>
      <c r="AK96" s="359" t="s">
        <v>621</v>
      </c>
      <c r="AL96" s="359" t="s">
        <v>1460</v>
      </c>
      <c r="AM96" s="358" t="s">
        <v>1455</v>
      </c>
      <c r="AN96" s="65"/>
      <c r="AO96" s="65"/>
      <c r="AP96" s="65"/>
      <c r="AQ96" s="65"/>
      <c r="AR96" s="65"/>
      <c r="AS96" s="65"/>
      <c r="AT96" s="65"/>
      <c r="AU96" s="65"/>
      <c r="AV96" s="68"/>
    </row>
    <row r="97" spans="1:48" s="65" customFormat="1" ht="161.25" customHeight="1" x14ac:dyDescent="0.2">
      <c r="A97" s="540" t="s">
        <v>1630</v>
      </c>
      <c r="B97" s="529" t="s">
        <v>478</v>
      </c>
      <c r="C97" s="362" t="s">
        <v>690</v>
      </c>
      <c r="D97" s="362" t="s">
        <v>480</v>
      </c>
      <c r="E97" s="362" t="s">
        <v>1461</v>
      </c>
      <c r="F97" s="359">
        <v>0.89</v>
      </c>
      <c r="G97" s="359" t="s">
        <v>1469</v>
      </c>
      <c r="H97" s="359"/>
      <c r="I97" s="359" t="s">
        <v>507</v>
      </c>
      <c r="J97" s="359" t="s">
        <v>1462</v>
      </c>
      <c r="K97" s="363" t="s">
        <v>1463</v>
      </c>
      <c r="L97" s="359" t="s">
        <v>1464</v>
      </c>
      <c r="M97" s="365">
        <v>43282</v>
      </c>
      <c r="N97" s="365">
        <v>44013</v>
      </c>
      <c r="O97" s="359" t="s">
        <v>1062</v>
      </c>
      <c r="P97" s="359" t="s">
        <v>1470</v>
      </c>
      <c r="Q97" s="359" t="s">
        <v>621</v>
      </c>
      <c r="R97" s="87">
        <v>1</v>
      </c>
      <c r="S97" s="87">
        <v>1</v>
      </c>
      <c r="T97" s="87">
        <v>1</v>
      </c>
      <c r="U97" s="359" t="s">
        <v>621</v>
      </c>
      <c r="V97" s="359" t="s">
        <v>621</v>
      </c>
      <c r="W97" s="87">
        <v>1</v>
      </c>
      <c r="X97" s="360">
        <v>1</v>
      </c>
      <c r="Y97" s="359" t="s">
        <v>1065</v>
      </c>
      <c r="Z97" s="359" t="s">
        <v>1065</v>
      </c>
      <c r="AA97" s="359" t="s">
        <v>1065</v>
      </c>
      <c r="AB97" s="359" t="s">
        <v>1065</v>
      </c>
      <c r="AC97" s="359" t="s">
        <v>650</v>
      </c>
      <c r="AD97" s="359" t="s">
        <v>650</v>
      </c>
      <c r="AE97" s="359" t="s">
        <v>650</v>
      </c>
      <c r="AF97" s="359" t="s">
        <v>650</v>
      </c>
      <c r="AG97" s="359" t="s">
        <v>650</v>
      </c>
      <c r="AH97" s="359" t="s">
        <v>650</v>
      </c>
      <c r="AI97" s="359" t="s">
        <v>650</v>
      </c>
      <c r="AJ97" s="359" t="s">
        <v>650</v>
      </c>
      <c r="AK97" s="359" t="s">
        <v>650</v>
      </c>
      <c r="AL97" s="364" t="s">
        <v>1659</v>
      </c>
      <c r="AM97" s="373" t="s">
        <v>1660</v>
      </c>
    </row>
    <row r="98" spans="1:48" s="65" customFormat="1" ht="62.25" customHeight="1" x14ac:dyDescent="0.2">
      <c r="A98" s="540" t="s">
        <v>1631</v>
      </c>
      <c r="B98" s="529" t="s">
        <v>481</v>
      </c>
      <c r="C98" s="60" t="s">
        <v>697</v>
      </c>
      <c r="D98" s="60" t="s">
        <v>482</v>
      </c>
      <c r="E98" s="60" t="s">
        <v>721</v>
      </c>
      <c r="F98" s="359">
        <v>0.89</v>
      </c>
      <c r="G98" s="62" t="s">
        <v>683</v>
      </c>
      <c r="H98" s="62" t="s">
        <v>508</v>
      </c>
      <c r="I98" s="62" t="s">
        <v>670</v>
      </c>
      <c r="J98" s="315" t="s">
        <v>1077</v>
      </c>
      <c r="K98" s="316" t="s">
        <v>1078</v>
      </c>
      <c r="L98" s="315" t="s">
        <v>1372</v>
      </c>
      <c r="M98" s="66">
        <v>42917</v>
      </c>
      <c r="N98" s="66">
        <v>43617</v>
      </c>
      <c r="O98" s="62" t="s">
        <v>722</v>
      </c>
      <c r="P98" s="62" t="s">
        <v>1153</v>
      </c>
      <c r="Q98" s="67">
        <v>1</v>
      </c>
      <c r="R98" s="67">
        <v>1</v>
      </c>
      <c r="S98" s="67">
        <v>1</v>
      </c>
      <c r="T98" s="67">
        <v>1</v>
      </c>
      <c r="U98" s="72">
        <f>69/69</f>
        <v>1</v>
      </c>
      <c r="V98" s="67">
        <v>1</v>
      </c>
      <c r="W98" s="336">
        <v>1</v>
      </c>
      <c r="X98" s="67">
        <v>1</v>
      </c>
      <c r="Y98" s="60"/>
      <c r="Z98" s="60"/>
      <c r="AA98" s="60"/>
      <c r="AB98" s="60"/>
      <c r="AC98" s="60" t="s">
        <v>575</v>
      </c>
      <c r="AD98" s="60" t="s">
        <v>576</v>
      </c>
      <c r="AE98" s="60"/>
      <c r="AF98" s="62">
        <v>1014</v>
      </c>
      <c r="AG98" s="60" t="s">
        <v>595</v>
      </c>
      <c r="AH98" s="60" t="s">
        <v>637</v>
      </c>
      <c r="AI98" s="235">
        <v>3874837466</v>
      </c>
      <c r="AJ98" s="187" t="s">
        <v>621</v>
      </c>
      <c r="AK98" s="349">
        <v>12218666</v>
      </c>
      <c r="AL98" s="348" t="s">
        <v>1276</v>
      </c>
      <c r="AM98" s="348" t="s">
        <v>1444</v>
      </c>
    </row>
    <row r="99" spans="1:48" s="65" customFormat="1" ht="88.5" customHeight="1" x14ac:dyDescent="0.2">
      <c r="A99" s="540" t="s">
        <v>1632</v>
      </c>
      <c r="B99" s="529" t="s">
        <v>481</v>
      </c>
      <c r="C99" s="60" t="s">
        <v>697</v>
      </c>
      <c r="D99" s="60" t="s">
        <v>482</v>
      </c>
      <c r="E99" s="125" t="s">
        <v>745</v>
      </c>
      <c r="F99" s="359">
        <v>0.89</v>
      </c>
      <c r="G99" s="62" t="s">
        <v>752</v>
      </c>
      <c r="H99" s="62" t="s">
        <v>496</v>
      </c>
      <c r="I99" s="62" t="s">
        <v>670</v>
      </c>
      <c r="J99" s="315" t="s">
        <v>497</v>
      </c>
      <c r="K99" s="316">
        <v>3203285629</v>
      </c>
      <c r="L99" s="315" t="s">
        <v>498</v>
      </c>
      <c r="M99" s="66">
        <v>42860</v>
      </c>
      <c r="N99" s="66">
        <v>44043</v>
      </c>
      <c r="O99" s="60" t="s">
        <v>733</v>
      </c>
      <c r="P99" s="62" t="s">
        <v>734</v>
      </c>
      <c r="Q99" s="73">
        <v>1</v>
      </c>
      <c r="R99" s="73">
        <v>1</v>
      </c>
      <c r="S99" s="73">
        <v>1</v>
      </c>
      <c r="T99" s="73">
        <v>1</v>
      </c>
      <c r="U99" s="62">
        <v>1</v>
      </c>
      <c r="V99" s="67">
        <v>1</v>
      </c>
      <c r="W99" s="406">
        <v>1</v>
      </c>
      <c r="X99" s="67">
        <v>1</v>
      </c>
      <c r="Y99" s="60"/>
      <c r="Z99" s="60"/>
      <c r="AA99" s="60"/>
      <c r="AB99" s="60"/>
      <c r="AC99" s="60" t="s">
        <v>596</v>
      </c>
      <c r="AD99" s="60" t="s">
        <v>542</v>
      </c>
      <c r="AE99" s="60" t="s">
        <v>587</v>
      </c>
      <c r="AF99" s="62">
        <v>7527</v>
      </c>
      <c r="AG99" s="60" t="s">
        <v>1412</v>
      </c>
      <c r="AH99" s="325" t="s">
        <v>1439</v>
      </c>
      <c r="AI99" s="334">
        <v>1673000000</v>
      </c>
      <c r="AJ99" s="294" t="s">
        <v>650</v>
      </c>
      <c r="AK99" s="294" t="s">
        <v>650</v>
      </c>
      <c r="AL99" s="295" t="s">
        <v>1329</v>
      </c>
      <c r="AM99" s="347" t="s">
        <v>1440</v>
      </c>
    </row>
    <row r="100" spans="1:48" s="65" customFormat="1" ht="120" customHeight="1" x14ac:dyDescent="0.2">
      <c r="A100" s="540" t="s">
        <v>1633</v>
      </c>
      <c r="B100" s="529" t="s">
        <v>481</v>
      </c>
      <c r="C100" s="60" t="s">
        <v>697</v>
      </c>
      <c r="D100" s="60" t="s">
        <v>482</v>
      </c>
      <c r="E100" s="60" t="s">
        <v>983</v>
      </c>
      <c r="F100" s="359">
        <v>0.89</v>
      </c>
      <c r="G100" s="62" t="s">
        <v>752</v>
      </c>
      <c r="H100" s="62" t="s">
        <v>496</v>
      </c>
      <c r="I100" s="62" t="s">
        <v>670</v>
      </c>
      <c r="J100" s="315" t="s">
        <v>497</v>
      </c>
      <c r="K100" s="316">
        <v>3203285629</v>
      </c>
      <c r="L100" s="315" t="s">
        <v>498</v>
      </c>
      <c r="M100" s="66">
        <v>42794</v>
      </c>
      <c r="N100" s="66">
        <v>44196</v>
      </c>
      <c r="O100" s="126" t="s">
        <v>746</v>
      </c>
      <c r="P100" s="126" t="s">
        <v>984</v>
      </c>
      <c r="Q100" s="67">
        <v>1</v>
      </c>
      <c r="R100" s="67">
        <v>1</v>
      </c>
      <c r="S100" s="67">
        <v>1</v>
      </c>
      <c r="T100" s="67">
        <v>1</v>
      </c>
      <c r="U100" s="67">
        <v>1</v>
      </c>
      <c r="V100" s="67">
        <v>1</v>
      </c>
      <c r="W100" s="336">
        <v>1</v>
      </c>
      <c r="X100" s="292">
        <v>1</v>
      </c>
      <c r="Y100" s="60"/>
      <c r="Z100" s="60"/>
      <c r="AA100" s="60"/>
      <c r="AB100" s="60"/>
      <c r="AC100" s="60" t="s">
        <v>596</v>
      </c>
      <c r="AD100" s="60" t="s">
        <v>542</v>
      </c>
      <c r="AE100" s="60" t="s">
        <v>587</v>
      </c>
      <c r="AF100" s="62">
        <v>7527</v>
      </c>
      <c r="AG100" s="60" t="s">
        <v>1412</v>
      </c>
      <c r="AH100" s="60" t="s">
        <v>597</v>
      </c>
      <c r="AI100" s="335">
        <v>2703000000</v>
      </c>
      <c r="AJ100" s="294" t="s">
        <v>650</v>
      </c>
      <c r="AK100" s="294" t="s">
        <v>650</v>
      </c>
      <c r="AL100" s="295" t="s">
        <v>1493</v>
      </c>
      <c r="AM100" s="347" t="s">
        <v>1441</v>
      </c>
    </row>
    <row r="101" spans="1:48" s="65" customFormat="1" ht="132.75" customHeight="1" x14ac:dyDescent="0.2">
      <c r="A101" s="540" t="s">
        <v>1634</v>
      </c>
      <c r="B101" s="529" t="s">
        <v>481</v>
      </c>
      <c r="C101" s="60" t="s">
        <v>697</v>
      </c>
      <c r="D101" s="60" t="s">
        <v>482</v>
      </c>
      <c r="E101" s="60" t="s">
        <v>747</v>
      </c>
      <c r="F101" s="359">
        <v>0.89</v>
      </c>
      <c r="G101" s="62" t="s">
        <v>752</v>
      </c>
      <c r="H101" s="62" t="s">
        <v>496</v>
      </c>
      <c r="I101" s="62" t="s">
        <v>670</v>
      </c>
      <c r="J101" s="315" t="s">
        <v>497</v>
      </c>
      <c r="K101" s="316">
        <v>3203285629</v>
      </c>
      <c r="L101" s="315" t="s">
        <v>498</v>
      </c>
      <c r="M101" s="66">
        <v>42917</v>
      </c>
      <c r="N101" s="66">
        <v>44043</v>
      </c>
      <c r="O101" s="126" t="s">
        <v>748</v>
      </c>
      <c r="P101" s="126" t="s">
        <v>749</v>
      </c>
      <c r="Q101" s="67">
        <v>1</v>
      </c>
      <c r="R101" s="67">
        <v>1</v>
      </c>
      <c r="S101" s="67">
        <v>1</v>
      </c>
      <c r="T101" s="67">
        <v>1</v>
      </c>
      <c r="U101" s="67">
        <v>0</v>
      </c>
      <c r="V101" s="67">
        <v>0</v>
      </c>
      <c r="W101" s="292">
        <v>1</v>
      </c>
      <c r="X101" s="292">
        <v>1</v>
      </c>
      <c r="Y101" s="60"/>
      <c r="Z101" s="60"/>
      <c r="AA101" s="60"/>
      <c r="AB101" s="60"/>
      <c r="AC101" s="60" t="s">
        <v>596</v>
      </c>
      <c r="AD101" s="60" t="s">
        <v>542</v>
      </c>
      <c r="AE101" s="60" t="s">
        <v>587</v>
      </c>
      <c r="AF101" s="62">
        <v>7527</v>
      </c>
      <c r="AG101" s="60" t="s">
        <v>1412</v>
      </c>
      <c r="AH101" s="325" t="s">
        <v>1439</v>
      </c>
      <c r="AI101" s="251">
        <v>667000000</v>
      </c>
      <c r="AJ101" s="294" t="s">
        <v>650</v>
      </c>
      <c r="AK101" s="294" t="s">
        <v>650</v>
      </c>
      <c r="AL101" s="295" t="s">
        <v>1411</v>
      </c>
      <c r="AM101" s="347" t="s">
        <v>1441</v>
      </c>
    </row>
    <row r="102" spans="1:48" s="65" customFormat="1" ht="85.5" customHeight="1" x14ac:dyDescent="0.2">
      <c r="A102" s="540" t="s">
        <v>1635</v>
      </c>
      <c r="B102" s="529" t="s">
        <v>481</v>
      </c>
      <c r="C102" s="60" t="s">
        <v>697</v>
      </c>
      <c r="D102" s="60" t="s">
        <v>482</v>
      </c>
      <c r="E102" s="60" t="s">
        <v>784</v>
      </c>
      <c r="F102" s="359">
        <v>0.89</v>
      </c>
      <c r="G102" s="62" t="s">
        <v>683</v>
      </c>
      <c r="H102" s="62" t="s">
        <v>957</v>
      </c>
      <c r="I102" s="62" t="s">
        <v>670</v>
      </c>
      <c r="J102" s="62" t="s">
        <v>1280</v>
      </c>
      <c r="K102" s="62" t="s">
        <v>1281</v>
      </c>
      <c r="L102" s="62" t="s">
        <v>1282</v>
      </c>
      <c r="M102" s="66">
        <v>42856</v>
      </c>
      <c r="N102" s="66">
        <v>44012</v>
      </c>
      <c r="O102" s="60" t="s">
        <v>783</v>
      </c>
      <c r="P102" s="60" t="s">
        <v>785</v>
      </c>
      <c r="Q102" s="62">
        <v>6</v>
      </c>
      <c r="R102" s="62">
        <v>6</v>
      </c>
      <c r="S102" s="62">
        <v>6</v>
      </c>
      <c r="T102" s="62">
        <v>6</v>
      </c>
      <c r="U102" s="62">
        <v>6</v>
      </c>
      <c r="V102" s="67">
        <v>1</v>
      </c>
      <c r="W102" s="224">
        <v>5</v>
      </c>
      <c r="X102" s="67">
        <v>0.83</v>
      </c>
      <c r="Y102" s="60"/>
      <c r="Z102" s="60"/>
      <c r="AA102" s="60"/>
      <c r="AB102" s="60"/>
      <c r="AC102" s="60" t="s">
        <v>582</v>
      </c>
      <c r="AD102" s="60" t="s">
        <v>583</v>
      </c>
      <c r="AE102" s="60" t="s">
        <v>584</v>
      </c>
      <c r="AF102" s="62">
        <v>1131</v>
      </c>
      <c r="AG102" s="60" t="s">
        <v>585</v>
      </c>
      <c r="AH102" s="60" t="s">
        <v>599</v>
      </c>
      <c r="AI102" s="237">
        <v>2401773531</v>
      </c>
      <c r="AJ102" s="238">
        <f>AK102/AI102</f>
        <v>2.3659195701245324E-3</v>
      </c>
      <c r="AK102" s="409">
        <f>(67664*9)+(30281*37)+(76262*27)+(28268*67)</f>
        <v>5682403</v>
      </c>
      <c r="AL102" s="359" t="s">
        <v>1495</v>
      </c>
      <c r="AM102" s="102"/>
    </row>
    <row r="103" spans="1:48" s="65" customFormat="1" ht="73.5" customHeight="1" x14ac:dyDescent="0.2">
      <c r="A103" s="540" t="s">
        <v>1636</v>
      </c>
      <c r="B103" s="529" t="s">
        <v>481</v>
      </c>
      <c r="C103" s="60" t="s">
        <v>697</v>
      </c>
      <c r="D103" s="60" t="s">
        <v>482</v>
      </c>
      <c r="E103" s="126" t="s">
        <v>750</v>
      </c>
      <c r="F103" s="359">
        <v>0.89</v>
      </c>
      <c r="G103" s="62" t="s">
        <v>752</v>
      </c>
      <c r="H103" s="62" t="s">
        <v>496</v>
      </c>
      <c r="I103" s="62" t="s">
        <v>670</v>
      </c>
      <c r="J103" s="315" t="s">
        <v>497</v>
      </c>
      <c r="K103" s="316">
        <v>3203285629</v>
      </c>
      <c r="L103" s="315" t="s">
        <v>498</v>
      </c>
      <c r="M103" s="66">
        <v>42736</v>
      </c>
      <c r="N103" s="66">
        <v>44196</v>
      </c>
      <c r="O103" s="126" t="s">
        <v>751</v>
      </c>
      <c r="P103" s="126" t="s">
        <v>751</v>
      </c>
      <c r="Q103" s="62">
        <v>1</v>
      </c>
      <c r="R103" s="62">
        <v>1</v>
      </c>
      <c r="S103" s="62">
        <v>1</v>
      </c>
      <c r="T103" s="62">
        <v>1</v>
      </c>
      <c r="U103" s="62">
        <v>1</v>
      </c>
      <c r="V103" s="67">
        <v>1</v>
      </c>
      <c r="W103" s="346">
        <v>1</v>
      </c>
      <c r="X103" s="67">
        <v>1</v>
      </c>
      <c r="Y103" s="60"/>
      <c r="Z103" s="60"/>
      <c r="AA103" s="60"/>
      <c r="AB103" s="60"/>
      <c r="AC103" s="60" t="s">
        <v>596</v>
      </c>
      <c r="AD103" s="60" t="s">
        <v>542</v>
      </c>
      <c r="AE103" s="60" t="s">
        <v>587</v>
      </c>
      <c r="AF103" s="62">
        <v>7527</v>
      </c>
      <c r="AG103" s="60" t="s">
        <v>1412</v>
      </c>
      <c r="AH103" s="362" t="s">
        <v>1494</v>
      </c>
      <c r="AI103" s="298">
        <v>592000000</v>
      </c>
      <c r="AJ103" s="294" t="s">
        <v>650</v>
      </c>
      <c r="AK103" s="294" t="s">
        <v>650</v>
      </c>
      <c r="AL103" s="295" t="s">
        <v>1442</v>
      </c>
      <c r="AM103" s="347" t="s">
        <v>1443</v>
      </c>
    </row>
    <row r="104" spans="1:48" s="65" customFormat="1" ht="73.5" customHeight="1" x14ac:dyDescent="0.2">
      <c r="A104" s="540" t="s">
        <v>1640</v>
      </c>
      <c r="B104" s="529" t="s">
        <v>481</v>
      </c>
      <c r="C104" s="362" t="s">
        <v>697</v>
      </c>
      <c r="D104" s="362" t="s">
        <v>482</v>
      </c>
      <c r="E104" s="362" t="s">
        <v>1201</v>
      </c>
      <c r="F104" s="359">
        <v>0.89</v>
      </c>
      <c r="G104" s="359" t="s">
        <v>679</v>
      </c>
      <c r="H104" s="359" t="s">
        <v>489</v>
      </c>
      <c r="I104" s="359" t="s">
        <v>670</v>
      </c>
      <c r="J104" s="359" t="s">
        <v>1084</v>
      </c>
      <c r="K104" s="359" t="s">
        <v>1085</v>
      </c>
      <c r="L104" s="359" t="s">
        <v>1086</v>
      </c>
      <c r="M104" s="365">
        <v>43101</v>
      </c>
      <c r="N104" s="365">
        <v>43981</v>
      </c>
      <c r="O104" s="366" t="s">
        <v>1489</v>
      </c>
      <c r="P104" s="366" t="s">
        <v>1490</v>
      </c>
      <c r="Q104" s="359" t="s">
        <v>1027</v>
      </c>
      <c r="R104" s="359">
        <v>6</v>
      </c>
      <c r="S104" s="359">
        <v>6</v>
      </c>
      <c r="T104" s="359">
        <v>6</v>
      </c>
      <c r="U104" s="366" t="s">
        <v>621</v>
      </c>
      <c r="V104" s="366" t="s">
        <v>621</v>
      </c>
      <c r="W104" s="359">
        <v>6</v>
      </c>
      <c r="X104" s="360">
        <v>1</v>
      </c>
      <c r="Y104" s="362"/>
      <c r="Z104" s="362"/>
      <c r="AA104" s="362"/>
      <c r="AB104" s="362"/>
      <c r="AC104" s="362" t="s">
        <v>513</v>
      </c>
      <c r="AD104" s="362" t="s">
        <v>514</v>
      </c>
      <c r="AE104" s="362"/>
      <c r="AF104" s="359">
        <v>1108</v>
      </c>
      <c r="AG104" s="359" t="s">
        <v>521</v>
      </c>
      <c r="AH104" s="362" t="s">
        <v>668</v>
      </c>
      <c r="AI104" s="382">
        <v>54732000000</v>
      </c>
      <c r="AJ104" s="371" t="s">
        <v>1027</v>
      </c>
      <c r="AK104" s="359" t="s">
        <v>1027</v>
      </c>
      <c r="AL104" s="359" t="s">
        <v>1267</v>
      </c>
      <c r="AM104" s="362" t="s">
        <v>1473</v>
      </c>
    </row>
    <row r="105" spans="1:48" s="65" customFormat="1" ht="73.5" customHeight="1" x14ac:dyDescent="0.2">
      <c r="A105" s="540" t="s">
        <v>1641</v>
      </c>
      <c r="B105" s="529" t="s">
        <v>481</v>
      </c>
      <c r="C105" s="362" t="s">
        <v>697</v>
      </c>
      <c r="D105" s="362" t="s">
        <v>482</v>
      </c>
      <c r="E105" s="362" t="s">
        <v>1407</v>
      </c>
      <c r="F105" s="359">
        <v>0.89</v>
      </c>
      <c r="G105" s="359" t="s">
        <v>679</v>
      </c>
      <c r="H105" s="359" t="s">
        <v>489</v>
      </c>
      <c r="I105" s="359" t="s">
        <v>670</v>
      </c>
      <c r="J105" s="359" t="s">
        <v>1084</v>
      </c>
      <c r="K105" s="359" t="s">
        <v>1085</v>
      </c>
      <c r="L105" s="359" t="s">
        <v>1086</v>
      </c>
      <c r="M105" s="365">
        <v>43101</v>
      </c>
      <c r="N105" s="365">
        <v>43981</v>
      </c>
      <c r="O105" s="126" t="s">
        <v>1491</v>
      </c>
      <c r="P105" s="126" t="s">
        <v>1492</v>
      </c>
      <c r="Q105" s="359" t="s">
        <v>1027</v>
      </c>
      <c r="R105" s="359">
        <v>6</v>
      </c>
      <c r="S105" s="359">
        <v>6</v>
      </c>
      <c r="T105" s="359">
        <v>6</v>
      </c>
      <c r="U105" s="366" t="s">
        <v>621</v>
      </c>
      <c r="V105" s="366" t="s">
        <v>621</v>
      </c>
      <c r="W105" s="359">
        <v>6</v>
      </c>
      <c r="X105" s="360">
        <v>1</v>
      </c>
      <c r="Y105" s="362"/>
      <c r="Z105" s="362"/>
      <c r="AA105" s="362"/>
      <c r="AB105" s="362"/>
      <c r="AC105" s="362" t="s">
        <v>513</v>
      </c>
      <c r="AD105" s="362" t="s">
        <v>514</v>
      </c>
      <c r="AE105" s="362"/>
      <c r="AF105" s="359">
        <v>1108</v>
      </c>
      <c r="AG105" s="359" t="s">
        <v>521</v>
      </c>
      <c r="AH105" s="362" t="s">
        <v>668</v>
      </c>
      <c r="AI105" s="382">
        <v>54732000000</v>
      </c>
      <c r="AJ105" s="359" t="s">
        <v>1027</v>
      </c>
      <c r="AK105" s="359" t="s">
        <v>1027</v>
      </c>
      <c r="AL105" s="372" t="s">
        <v>1408</v>
      </c>
      <c r="AM105" s="362" t="s">
        <v>1473</v>
      </c>
    </row>
    <row r="106" spans="1:48" s="65" customFormat="1" ht="81" customHeight="1" x14ac:dyDescent="0.2">
      <c r="A106" s="540" t="s">
        <v>1637</v>
      </c>
      <c r="B106" s="529" t="s">
        <v>481</v>
      </c>
      <c r="C106" s="60" t="s">
        <v>678</v>
      </c>
      <c r="D106" s="60" t="s">
        <v>677</v>
      </c>
      <c r="E106" s="60" t="s">
        <v>723</v>
      </c>
      <c r="F106" s="359">
        <v>0.89</v>
      </c>
      <c r="G106" s="62" t="s">
        <v>683</v>
      </c>
      <c r="H106" s="62" t="s">
        <v>508</v>
      </c>
      <c r="I106" s="62" t="s">
        <v>670</v>
      </c>
      <c r="J106" s="315" t="s">
        <v>1077</v>
      </c>
      <c r="K106" s="316" t="s">
        <v>1078</v>
      </c>
      <c r="L106" s="315" t="s">
        <v>1372</v>
      </c>
      <c r="M106" s="66">
        <v>42917</v>
      </c>
      <c r="N106" s="66">
        <v>43617</v>
      </c>
      <c r="O106" s="62" t="s">
        <v>724</v>
      </c>
      <c r="P106" s="62" t="s">
        <v>1154</v>
      </c>
      <c r="Q106" s="67">
        <v>1</v>
      </c>
      <c r="R106" s="67">
        <v>1</v>
      </c>
      <c r="S106" s="67">
        <v>1</v>
      </c>
      <c r="T106" s="67">
        <v>1</v>
      </c>
      <c r="U106" s="72">
        <f>2/2</f>
        <v>1</v>
      </c>
      <c r="V106" s="67">
        <v>1</v>
      </c>
      <c r="W106" s="350">
        <v>1</v>
      </c>
      <c r="X106" s="67">
        <v>1</v>
      </c>
      <c r="Y106" s="60"/>
      <c r="Z106" s="60"/>
      <c r="AA106" s="60"/>
      <c r="AB106" s="60"/>
      <c r="AC106" s="60" t="s">
        <v>575</v>
      </c>
      <c r="AD106" s="60" t="s">
        <v>576</v>
      </c>
      <c r="AE106" s="60"/>
      <c r="AF106" s="62">
        <v>1014</v>
      </c>
      <c r="AG106" s="60" t="s">
        <v>595</v>
      </c>
      <c r="AH106" s="60" t="s">
        <v>637</v>
      </c>
      <c r="AI106" s="235">
        <v>3874837466</v>
      </c>
      <c r="AJ106" s="187" t="s">
        <v>621</v>
      </c>
      <c r="AK106" s="349" t="s">
        <v>670</v>
      </c>
      <c r="AL106" s="348" t="s">
        <v>1278</v>
      </c>
      <c r="AM106" s="348" t="s">
        <v>1444</v>
      </c>
    </row>
    <row r="107" spans="1:48" s="65" customFormat="1" ht="99" customHeight="1" x14ac:dyDescent="0.2">
      <c r="A107" s="540" t="s">
        <v>1638</v>
      </c>
      <c r="B107" s="529" t="s">
        <v>481</v>
      </c>
      <c r="C107" s="60" t="s">
        <v>678</v>
      </c>
      <c r="D107" s="60" t="s">
        <v>677</v>
      </c>
      <c r="E107" s="60" t="s">
        <v>725</v>
      </c>
      <c r="F107" s="359">
        <v>0.89</v>
      </c>
      <c r="G107" s="62" t="s">
        <v>683</v>
      </c>
      <c r="H107" s="62" t="s">
        <v>508</v>
      </c>
      <c r="I107" s="62" t="s">
        <v>670</v>
      </c>
      <c r="J107" s="315" t="s">
        <v>1077</v>
      </c>
      <c r="K107" s="316" t="s">
        <v>1078</v>
      </c>
      <c r="L107" s="315" t="s">
        <v>1372</v>
      </c>
      <c r="M107" s="66">
        <v>42917</v>
      </c>
      <c r="N107" s="66">
        <v>43617</v>
      </c>
      <c r="O107" s="62" t="s">
        <v>726</v>
      </c>
      <c r="P107" s="62" t="s">
        <v>1155</v>
      </c>
      <c r="Q107" s="67">
        <v>1</v>
      </c>
      <c r="R107" s="67">
        <v>1</v>
      </c>
      <c r="S107" s="67">
        <v>1</v>
      </c>
      <c r="T107" s="67">
        <v>1</v>
      </c>
      <c r="U107" s="72">
        <f>1/1</f>
        <v>1</v>
      </c>
      <c r="V107" s="67">
        <v>1</v>
      </c>
      <c r="W107" s="350">
        <v>1</v>
      </c>
      <c r="X107" s="67">
        <v>1</v>
      </c>
      <c r="Y107" s="60"/>
      <c r="Z107" s="60"/>
      <c r="AA107" s="60"/>
      <c r="AB107" s="60"/>
      <c r="AC107" s="60" t="s">
        <v>575</v>
      </c>
      <c r="AD107" s="60" t="s">
        <v>576</v>
      </c>
      <c r="AE107" s="60"/>
      <c r="AF107" s="62">
        <v>1014</v>
      </c>
      <c r="AG107" s="60" t="s">
        <v>595</v>
      </c>
      <c r="AH107" s="60" t="s">
        <v>637</v>
      </c>
      <c r="AI107" s="235">
        <v>3874837466</v>
      </c>
      <c r="AJ107" s="187" t="s">
        <v>621</v>
      </c>
      <c r="AK107" s="349" t="s">
        <v>670</v>
      </c>
      <c r="AL107" s="348" t="s">
        <v>1279</v>
      </c>
      <c r="AM107" s="348" t="s">
        <v>1444</v>
      </c>
    </row>
    <row r="108" spans="1:48" s="69" customFormat="1" ht="192.75" customHeight="1" x14ac:dyDescent="0.2">
      <c r="A108" s="540" t="s">
        <v>1639</v>
      </c>
      <c r="B108" s="536" t="s">
        <v>481</v>
      </c>
      <c r="C108" s="394" t="s">
        <v>483</v>
      </c>
      <c r="D108" s="394" t="s">
        <v>484</v>
      </c>
      <c r="E108" s="394" t="s">
        <v>1526</v>
      </c>
      <c r="F108" s="359">
        <v>0.89</v>
      </c>
      <c r="G108" s="395" t="s">
        <v>826</v>
      </c>
      <c r="H108" s="395" t="s">
        <v>492</v>
      </c>
      <c r="I108" s="395" t="s">
        <v>670</v>
      </c>
      <c r="J108" s="372" t="s">
        <v>1346</v>
      </c>
      <c r="K108" s="386" t="s">
        <v>1347</v>
      </c>
      <c r="L108" s="359" t="s">
        <v>1042</v>
      </c>
      <c r="M108" s="396">
        <v>43282</v>
      </c>
      <c r="N108" s="396">
        <v>44196</v>
      </c>
      <c r="O108" s="394" t="s">
        <v>1477</v>
      </c>
      <c r="P108" s="394" t="s">
        <v>1525</v>
      </c>
      <c r="Q108" s="397" t="s">
        <v>621</v>
      </c>
      <c r="R108" s="429">
        <v>7</v>
      </c>
      <c r="S108" s="429">
        <v>6</v>
      </c>
      <c r="T108" s="429">
        <v>3</v>
      </c>
      <c r="U108" s="398" t="s">
        <v>621</v>
      </c>
      <c r="V108" s="399" t="s">
        <v>621</v>
      </c>
      <c r="W108" s="430">
        <v>7</v>
      </c>
      <c r="X108" s="520">
        <v>1</v>
      </c>
      <c r="Y108" s="394"/>
      <c r="Z108" s="394"/>
      <c r="AA108" s="394"/>
      <c r="AB108" s="394"/>
      <c r="AC108" s="383" t="s">
        <v>516</v>
      </c>
      <c r="AD108" s="383" t="s">
        <v>517</v>
      </c>
      <c r="AE108" s="383" t="s">
        <v>928</v>
      </c>
      <c r="AF108" s="372">
        <v>987</v>
      </c>
      <c r="AG108" s="383" t="s">
        <v>638</v>
      </c>
      <c r="AH108" s="383" t="s">
        <v>640</v>
      </c>
      <c r="AI108" s="428">
        <v>6000000</v>
      </c>
      <c r="AJ108" s="215" t="s">
        <v>621</v>
      </c>
      <c r="AK108" s="428">
        <v>6000000</v>
      </c>
      <c r="AL108" s="218" t="s">
        <v>1478</v>
      </c>
      <c r="AM108" s="393"/>
      <c r="AN108" s="65"/>
      <c r="AO108" s="65"/>
      <c r="AP108" s="65"/>
      <c r="AQ108" s="65"/>
      <c r="AR108" s="65"/>
      <c r="AS108" s="65"/>
      <c r="AT108" s="65"/>
      <c r="AU108" s="65"/>
      <c r="AV108" s="68"/>
    </row>
    <row r="109" spans="1:48" s="65" customFormat="1" ht="137.25" customHeight="1" x14ac:dyDescent="0.2">
      <c r="A109" s="540" t="s">
        <v>1642</v>
      </c>
      <c r="B109" s="529" t="s">
        <v>485</v>
      </c>
      <c r="C109" s="60" t="s">
        <v>688</v>
      </c>
      <c r="D109" s="60" t="s">
        <v>486</v>
      </c>
      <c r="E109" s="60" t="s">
        <v>899</v>
      </c>
      <c r="F109" s="359">
        <v>0.89</v>
      </c>
      <c r="G109" s="62" t="s">
        <v>825</v>
      </c>
      <c r="H109" s="62" t="s">
        <v>493</v>
      </c>
      <c r="I109" s="62" t="s">
        <v>670</v>
      </c>
      <c r="J109" s="315" t="s">
        <v>941</v>
      </c>
      <c r="K109" s="316" t="s">
        <v>1358</v>
      </c>
      <c r="L109" s="315" t="s">
        <v>942</v>
      </c>
      <c r="M109" s="66">
        <v>42736</v>
      </c>
      <c r="N109" s="66">
        <v>44196</v>
      </c>
      <c r="O109" s="62" t="s">
        <v>900</v>
      </c>
      <c r="P109" s="62" t="s">
        <v>901</v>
      </c>
      <c r="Q109" s="67">
        <v>0.25</v>
      </c>
      <c r="R109" s="67">
        <v>0.25</v>
      </c>
      <c r="S109" s="67">
        <v>0.25</v>
      </c>
      <c r="T109" s="67">
        <v>0.25</v>
      </c>
      <c r="U109" s="336">
        <v>0.25</v>
      </c>
      <c r="V109" s="336">
        <v>1</v>
      </c>
      <c r="W109" s="443">
        <v>0.25</v>
      </c>
      <c r="X109" s="443">
        <v>1</v>
      </c>
      <c r="Y109" s="60"/>
      <c r="Z109" s="60"/>
      <c r="AA109" s="60"/>
      <c r="AB109" s="60"/>
      <c r="AC109" s="60" t="s">
        <v>518</v>
      </c>
      <c r="AD109" s="60" t="s">
        <v>603</v>
      </c>
      <c r="AE109" s="60" t="s">
        <v>954</v>
      </c>
      <c r="AF109" s="62">
        <v>981</v>
      </c>
      <c r="AG109" s="60" t="s">
        <v>604</v>
      </c>
      <c r="AH109" s="60" t="s">
        <v>1025</v>
      </c>
      <c r="AI109" s="338" t="s">
        <v>1417</v>
      </c>
      <c r="AJ109" s="315" t="s">
        <v>650</v>
      </c>
      <c r="AK109" s="330" t="s">
        <v>1027</v>
      </c>
      <c r="AL109" s="339" t="s">
        <v>1418</v>
      </c>
      <c r="AM109" s="340" t="s">
        <v>1419</v>
      </c>
    </row>
    <row r="110" spans="1:48" s="65" customFormat="1" ht="132.75" customHeight="1" x14ac:dyDescent="0.2">
      <c r="A110" s="540" t="s">
        <v>1643</v>
      </c>
      <c r="B110" s="529" t="s">
        <v>485</v>
      </c>
      <c r="C110" s="60" t="s">
        <v>688</v>
      </c>
      <c r="D110" s="60" t="s">
        <v>486</v>
      </c>
      <c r="E110" s="60" t="s">
        <v>902</v>
      </c>
      <c r="F110" s="359">
        <v>0.89</v>
      </c>
      <c r="G110" s="62" t="s">
        <v>825</v>
      </c>
      <c r="H110" s="62" t="s">
        <v>493</v>
      </c>
      <c r="I110" s="62" t="s">
        <v>670</v>
      </c>
      <c r="J110" s="315" t="s">
        <v>941</v>
      </c>
      <c r="K110" s="316" t="s">
        <v>1358</v>
      </c>
      <c r="L110" s="315" t="s">
        <v>942</v>
      </c>
      <c r="M110" s="66">
        <v>42736</v>
      </c>
      <c r="N110" s="66">
        <v>44196</v>
      </c>
      <c r="O110" s="62" t="s">
        <v>903</v>
      </c>
      <c r="P110" s="62" t="s">
        <v>904</v>
      </c>
      <c r="Q110" s="67">
        <v>0.25</v>
      </c>
      <c r="R110" s="67">
        <v>0.25</v>
      </c>
      <c r="S110" s="67">
        <v>0.25</v>
      </c>
      <c r="T110" s="67">
        <v>0.25</v>
      </c>
      <c r="U110" s="336">
        <v>0.25</v>
      </c>
      <c r="V110" s="336">
        <v>1</v>
      </c>
      <c r="W110" s="443">
        <v>0.25</v>
      </c>
      <c r="X110" s="336">
        <v>1</v>
      </c>
      <c r="Y110" s="60"/>
      <c r="Z110" s="60"/>
      <c r="AA110" s="60"/>
      <c r="AB110" s="60"/>
      <c r="AC110" s="60" t="s">
        <v>518</v>
      </c>
      <c r="AD110" s="60" t="s">
        <v>603</v>
      </c>
      <c r="AE110" s="60" t="s">
        <v>954</v>
      </c>
      <c r="AF110" s="62">
        <v>981</v>
      </c>
      <c r="AG110" s="60" t="s">
        <v>604</v>
      </c>
      <c r="AH110" s="60" t="s">
        <v>1025</v>
      </c>
      <c r="AI110" s="338" t="s">
        <v>1417</v>
      </c>
      <c r="AJ110" s="315" t="s">
        <v>650</v>
      </c>
      <c r="AK110" s="330" t="s">
        <v>1027</v>
      </c>
      <c r="AL110" s="341" t="s">
        <v>1420</v>
      </c>
      <c r="AM110" s="340" t="s">
        <v>1419</v>
      </c>
    </row>
    <row r="111" spans="1:48" s="65" customFormat="1" ht="124.5" customHeight="1" x14ac:dyDescent="0.2">
      <c r="A111" s="540" t="s">
        <v>1644</v>
      </c>
      <c r="B111" s="529" t="s">
        <v>485</v>
      </c>
      <c r="C111" s="60" t="s">
        <v>688</v>
      </c>
      <c r="D111" s="60" t="s">
        <v>486</v>
      </c>
      <c r="E111" s="60" t="s">
        <v>906</v>
      </c>
      <c r="F111" s="359">
        <v>0.89</v>
      </c>
      <c r="G111" s="62" t="s">
        <v>825</v>
      </c>
      <c r="H111" s="62" t="s">
        <v>493</v>
      </c>
      <c r="I111" s="62" t="s">
        <v>670</v>
      </c>
      <c r="J111" s="315" t="s">
        <v>941</v>
      </c>
      <c r="K111" s="316" t="s">
        <v>1358</v>
      </c>
      <c r="L111" s="315" t="s">
        <v>942</v>
      </c>
      <c r="M111" s="66">
        <v>42736</v>
      </c>
      <c r="N111" s="66">
        <v>44196</v>
      </c>
      <c r="O111" s="60" t="s">
        <v>905</v>
      </c>
      <c r="P111" s="60" t="s">
        <v>925</v>
      </c>
      <c r="Q111" s="67">
        <v>1</v>
      </c>
      <c r="R111" s="67">
        <v>1</v>
      </c>
      <c r="S111" s="67">
        <v>1</v>
      </c>
      <c r="T111" s="67">
        <v>1</v>
      </c>
      <c r="U111" s="336">
        <v>1</v>
      </c>
      <c r="V111" s="336">
        <v>1</v>
      </c>
      <c r="W111" s="336">
        <v>1</v>
      </c>
      <c r="X111" s="336">
        <v>1</v>
      </c>
      <c r="Y111" s="60"/>
      <c r="Z111" s="60"/>
      <c r="AA111" s="60"/>
      <c r="AB111" s="60"/>
      <c r="AC111" s="60" t="s">
        <v>518</v>
      </c>
      <c r="AD111" s="60" t="s">
        <v>603</v>
      </c>
      <c r="AE111" s="60" t="s">
        <v>954</v>
      </c>
      <c r="AF111" s="62">
        <v>981</v>
      </c>
      <c r="AG111" s="60" t="s">
        <v>604</v>
      </c>
      <c r="AH111" s="60" t="s">
        <v>1025</v>
      </c>
      <c r="AI111" s="338" t="s">
        <v>1417</v>
      </c>
      <c r="AJ111" s="315" t="s">
        <v>650</v>
      </c>
      <c r="AK111" s="330" t="s">
        <v>1027</v>
      </c>
      <c r="AL111" s="341" t="s">
        <v>1421</v>
      </c>
      <c r="AM111" s="340" t="s">
        <v>1419</v>
      </c>
    </row>
    <row r="112" spans="1:48" s="65" customFormat="1" ht="134.25" customHeight="1" x14ac:dyDescent="0.2">
      <c r="A112" s="540" t="s">
        <v>1645</v>
      </c>
      <c r="B112" s="529" t="s">
        <v>485</v>
      </c>
      <c r="C112" s="60" t="s">
        <v>688</v>
      </c>
      <c r="D112" s="60" t="s">
        <v>486</v>
      </c>
      <c r="E112" s="60" t="s">
        <v>908</v>
      </c>
      <c r="F112" s="359">
        <v>0.89</v>
      </c>
      <c r="G112" s="62" t="s">
        <v>825</v>
      </c>
      <c r="H112" s="62" t="s">
        <v>493</v>
      </c>
      <c r="I112" s="62" t="s">
        <v>670</v>
      </c>
      <c r="J112" s="315" t="s">
        <v>941</v>
      </c>
      <c r="K112" s="316" t="s">
        <v>1358</v>
      </c>
      <c r="L112" s="315" t="s">
        <v>942</v>
      </c>
      <c r="M112" s="66">
        <v>42736</v>
      </c>
      <c r="N112" s="66">
        <v>44196</v>
      </c>
      <c r="O112" s="60" t="s">
        <v>907</v>
      </c>
      <c r="P112" s="60" t="s">
        <v>909</v>
      </c>
      <c r="Q112" s="67">
        <v>1</v>
      </c>
      <c r="R112" s="67">
        <v>1</v>
      </c>
      <c r="S112" s="67">
        <v>1</v>
      </c>
      <c r="T112" s="67">
        <v>1</v>
      </c>
      <c r="U112" s="336">
        <v>1</v>
      </c>
      <c r="V112" s="336">
        <v>1</v>
      </c>
      <c r="W112" s="336">
        <v>1</v>
      </c>
      <c r="X112" s="336">
        <v>1</v>
      </c>
      <c r="Y112" s="60"/>
      <c r="Z112" s="60"/>
      <c r="AA112" s="60"/>
      <c r="AB112" s="60"/>
      <c r="AC112" s="60" t="s">
        <v>518</v>
      </c>
      <c r="AD112" s="60" t="s">
        <v>603</v>
      </c>
      <c r="AE112" s="60" t="s">
        <v>954</v>
      </c>
      <c r="AF112" s="62">
        <v>981</v>
      </c>
      <c r="AG112" s="60" t="s">
        <v>604</v>
      </c>
      <c r="AH112" s="60" t="s">
        <v>1025</v>
      </c>
      <c r="AI112" s="338" t="s">
        <v>1417</v>
      </c>
      <c r="AJ112" s="315" t="s">
        <v>650</v>
      </c>
      <c r="AK112" s="330" t="s">
        <v>1027</v>
      </c>
      <c r="AL112" s="339" t="s">
        <v>1422</v>
      </c>
      <c r="AM112" s="340" t="s">
        <v>1419</v>
      </c>
    </row>
    <row r="113" spans="1:39" s="65" customFormat="1" ht="120" customHeight="1" x14ac:dyDescent="0.2">
      <c r="A113" s="540" t="s">
        <v>1646</v>
      </c>
      <c r="B113" s="529" t="s">
        <v>485</v>
      </c>
      <c r="C113" s="60" t="s">
        <v>688</v>
      </c>
      <c r="D113" s="60" t="s">
        <v>486</v>
      </c>
      <c r="E113" s="60" t="s">
        <v>910</v>
      </c>
      <c r="F113" s="359">
        <v>0.89</v>
      </c>
      <c r="G113" s="62" t="s">
        <v>825</v>
      </c>
      <c r="H113" s="62" t="s">
        <v>493</v>
      </c>
      <c r="I113" s="62" t="s">
        <v>670</v>
      </c>
      <c r="J113" s="315" t="s">
        <v>941</v>
      </c>
      <c r="K113" s="316" t="s">
        <v>1358</v>
      </c>
      <c r="L113" s="315" t="s">
        <v>942</v>
      </c>
      <c r="M113" s="66">
        <v>42736</v>
      </c>
      <c r="N113" s="66">
        <v>44196</v>
      </c>
      <c r="O113" s="60" t="s">
        <v>926</v>
      </c>
      <c r="P113" s="60" t="s">
        <v>927</v>
      </c>
      <c r="Q113" s="67">
        <v>1</v>
      </c>
      <c r="R113" s="67">
        <v>1</v>
      </c>
      <c r="S113" s="67">
        <v>1</v>
      </c>
      <c r="T113" s="67">
        <v>1</v>
      </c>
      <c r="U113" s="336">
        <v>1</v>
      </c>
      <c r="V113" s="336">
        <v>1</v>
      </c>
      <c r="W113" s="336">
        <v>1</v>
      </c>
      <c r="X113" s="336">
        <v>1</v>
      </c>
      <c r="Y113" s="60"/>
      <c r="Z113" s="60"/>
      <c r="AA113" s="60"/>
      <c r="AB113" s="60"/>
      <c r="AC113" s="60" t="s">
        <v>518</v>
      </c>
      <c r="AD113" s="60" t="s">
        <v>603</v>
      </c>
      <c r="AE113" s="60" t="s">
        <v>954</v>
      </c>
      <c r="AF113" s="62">
        <v>981</v>
      </c>
      <c r="AG113" s="60" t="s">
        <v>604</v>
      </c>
      <c r="AH113" s="60" t="s">
        <v>1025</v>
      </c>
      <c r="AI113" s="338" t="s">
        <v>1417</v>
      </c>
      <c r="AJ113" s="315" t="s">
        <v>650</v>
      </c>
      <c r="AK113" s="330" t="s">
        <v>1027</v>
      </c>
      <c r="AL113" s="339" t="s">
        <v>1423</v>
      </c>
      <c r="AM113" s="340" t="s">
        <v>1419</v>
      </c>
    </row>
    <row r="114" spans="1:39" s="65" customFormat="1" ht="131.25" customHeight="1" x14ac:dyDescent="0.2">
      <c r="A114" s="540" t="s">
        <v>1647</v>
      </c>
      <c r="B114" s="529" t="s">
        <v>485</v>
      </c>
      <c r="C114" s="60" t="s">
        <v>688</v>
      </c>
      <c r="D114" s="60" t="s">
        <v>486</v>
      </c>
      <c r="E114" s="60" t="s">
        <v>911</v>
      </c>
      <c r="F114" s="359">
        <v>0.89</v>
      </c>
      <c r="G114" s="62" t="s">
        <v>825</v>
      </c>
      <c r="H114" s="62" t="s">
        <v>493</v>
      </c>
      <c r="I114" s="62" t="s">
        <v>670</v>
      </c>
      <c r="J114" s="315" t="s">
        <v>941</v>
      </c>
      <c r="K114" s="316" t="s">
        <v>1358</v>
      </c>
      <c r="L114" s="315" t="s">
        <v>942</v>
      </c>
      <c r="M114" s="66">
        <v>42736</v>
      </c>
      <c r="N114" s="66">
        <v>44196</v>
      </c>
      <c r="O114" s="77" t="s">
        <v>912</v>
      </c>
      <c r="P114" s="60" t="s">
        <v>913</v>
      </c>
      <c r="Q114" s="67">
        <v>1</v>
      </c>
      <c r="R114" s="67">
        <v>1</v>
      </c>
      <c r="S114" s="67">
        <v>1</v>
      </c>
      <c r="T114" s="67">
        <v>1</v>
      </c>
      <c r="U114" s="336">
        <v>1</v>
      </c>
      <c r="V114" s="336">
        <v>1</v>
      </c>
      <c r="W114" s="336">
        <v>1</v>
      </c>
      <c r="X114" s="336">
        <v>1</v>
      </c>
      <c r="Y114" s="60"/>
      <c r="Z114" s="60"/>
      <c r="AA114" s="60"/>
      <c r="AB114" s="60"/>
      <c r="AC114" s="60" t="s">
        <v>518</v>
      </c>
      <c r="AD114" s="60" t="s">
        <v>603</v>
      </c>
      <c r="AE114" s="60" t="s">
        <v>954</v>
      </c>
      <c r="AF114" s="62">
        <v>981</v>
      </c>
      <c r="AG114" s="60" t="s">
        <v>604</v>
      </c>
      <c r="AH114" s="60" t="s">
        <v>1025</v>
      </c>
      <c r="AI114" s="338" t="s">
        <v>1417</v>
      </c>
      <c r="AJ114" s="315" t="s">
        <v>650</v>
      </c>
      <c r="AK114" s="330" t="s">
        <v>1027</v>
      </c>
      <c r="AL114" s="339" t="s">
        <v>1424</v>
      </c>
      <c r="AM114" s="340" t="s">
        <v>1419</v>
      </c>
    </row>
    <row r="115" spans="1:39" s="65" customFormat="1" ht="104.25" customHeight="1" x14ac:dyDescent="0.2">
      <c r="A115" s="540" t="s">
        <v>1648</v>
      </c>
      <c r="B115" s="529" t="s">
        <v>485</v>
      </c>
      <c r="C115" s="60" t="s">
        <v>688</v>
      </c>
      <c r="D115" s="60" t="s">
        <v>486</v>
      </c>
      <c r="E115" s="60" t="s">
        <v>988</v>
      </c>
      <c r="F115" s="359">
        <v>0.89</v>
      </c>
      <c r="G115" s="62" t="s">
        <v>683</v>
      </c>
      <c r="H115" s="62" t="s">
        <v>510</v>
      </c>
      <c r="I115" s="62" t="s">
        <v>670</v>
      </c>
      <c r="J115" s="315" t="s">
        <v>1359</v>
      </c>
      <c r="K115" s="316" t="s">
        <v>989</v>
      </c>
      <c r="L115" s="315" t="s">
        <v>1181</v>
      </c>
      <c r="M115" s="128">
        <v>43070</v>
      </c>
      <c r="N115" s="128">
        <v>43981</v>
      </c>
      <c r="O115" s="62" t="s">
        <v>990</v>
      </c>
      <c r="P115" s="62" t="s">
        <v>991</v>
      </c>
      <c r="Q115" s="171">
        <v>100</v>
      </c>
      <c r="R115" s="171">
        <v>100</v>
      </c>
      <c r="S115" s="171">
        <v>100</v>
      </c>
      <c r="T115" s="171">
        <v>100</v>
      </c>
      <c r="U115" s="67">
        <v>1</v>
      </c>
      <c r="V115" s="172">
        <v>1</v>
      </c>
      <c r="W115" s="172">
        <v>1</v>
      </c>
      <c r="X115" s="67">
        <v>1</v>
      </c>
      <c r="Y115" s="62"/>
      <c r="Z115" s="62"/>
      <c r="AA115" s="62"/>
      <c r="AB115" s="62"/>
      <c r="AC115" s="173" t="s">
        <v>559</v>
      </c>
      <c r="AD115" s="173" t="s">
        <v>605</v>
      </c>
      <c r="AE115" s="173" t="s">
        <v>606</v>
      </c>
      <c r="AF115" s="171">
        <v>1065</v>
      </c>
      <c r="AG115" s="173" t="s">
        <v>607</v>
      </c>
      <c r="AH115" s="126" t="s">
        <v>938</v>
      </c>
      <c r="AI115" s="174">
        <v>1925958365</v>
      </c>
      <c r="AJ115" s="172">
        <v>0.16</v>
      </c>
      <c r="AK115" s="174">
        <v>1389090000</v>
      </c>
      <c r="AL115" s="173" t="s">
        <v>1657</v>
      </c>
      <c r="AM115" s="126" t="s">
        <v>1658</v>
      </c>
    </row>
    <row r="116" spans="1:39" s="65" customFormat="1" ht="122.25" customHeight="1" x14ac:dyDescent="0.2">
      <c r="A116" s="540" t="s">
        <v>1649</v>
      </c>
      <c r="B116" s="537" t="s">
        <v>485</v>
      </c>
      <c r="C116" s="64" t="s">
        <v>688</v>
      </c>
      <c r="D116" s="61" t="s">
        <v>620</v>
      </c>
      <c r="E116" s="61" t="s">
        <v>832</v>
      </c>
      <c r="F116" s="359">
        <v>0.89</v>
      </c>
      <c r="G116" s="62" t="s">
        <v>684</v>
      </c>
      <c r="H116" s="62" t="s">
        <v>488</v>
      </c>
      <c r="I116" s="62" t="s">
        <v>670</v>
      </c>
      <c r="J116" s="315" t="s">
        <v>1348</v>
      </c>
      <c r="K116" s="316" t="s">
        <v>1350</v>
      </c>
      <c r="L116" s="315" t="s">
        <v>1349</v>
      </c>
      <c r="M116" s="66">
        <v>42917</v>
      </c>
      <c r="N116" s="66">
        <v>43464</v>
      </c>
      <c r="O116" s="61" t="s">
        <v>834</v>
      </c>
      <c r="P116" s="61" t="s">
        <v>834</v>
      </c>
      <c r="Q116" s="62" t="s">
        <v>621</v>
      </c>
      <c r="R116" s="62">
        <v>1</v>
      </c>
      <c r="S116" s="62" t="s">
        <v>621</v>
      </c>
      <c r="T116" s="62" t="s">
        <v>621</v>
      </c>
      <c r="U116" s="62" t="s">
        <v>621</v>
      </c>
      <c r="V116" s="62" t="s">
        <v>621</v>
      </c>
      <c r="W116" s="62">
        <v>1</v>
      </c>
      <c r="X116" s="67">
        <v>1</v>
      </c>
      <c r="Y116" s="60"/>
      <c r="Z116" s="60"/>
      <c r="AA116" s="60"/>
      <c r="AB116" s="60"/>
      <c r="AC116" s="60" t="s">
        <v>836</v>
      </c>
      <c r="AD116" s="60" t="s">
        <v>837</v>
      </c>
      <c r="AE116" s="60"/>
      <c r="AF116" s="62">
        <v>990</v>
      </c>
      <c r="AG116" s="55" t="s">
        <v>839</v>
      </c>
      <c r="AH116" s="55" t="s">
        <v>840</v>
      </c>
      <c r="AI116" s="95">
        <v>4350695760</v>
      </c>
      <c r="AJ116" s="62" t="s">
        <v>621</v>
      </c>
      <c r="AK116" s="62" t="s">
        <v>621</v>
      </c>
      <c r="AL116" s="70" t="s">
        <v>1416</v>
      </c>
      <c r="AM116" s="60"/>
    </row>
    <row r="117" spans="1:39" s="65" customFormat="1" ht="114.75" customHeight="1" x14ac:dyDescent="0.2">
      <c r="A117" s="540" t="s">
        <v>1650</v>
      </c>
      <c r="B117" s="530" t="s">
        <v>485</v>
      </c>
      <c r="C117" s="71" t="s">
        <v>688</v>
      </c>
      <c r="D117" s="71" t="s">
        <v>486</v>
      </c>
      <c r="E117" s="71" t="s">
        <v>703</v>
      </c>
      <c r="F117" s="359">
        <v>0.89</v>
      </c>
      <c r="G117" s="62" t="s">
        <v>827</v>
      </c>
      <c r="H117" s="71" t="s">
        <v>509</v>
      </c>
      <c r="I117" s="71" t="s">
        <v>670</v>
      </c>
      <c r="J117" s="315" t="s">
        <v>1540</v>
      </c>
      <c r="K117" s="316" t="s">
        <v>1374</v>
      </c>
      <c r="L117" s="315" t="s">
        <v>1539</v>
      </c>
      <c r="M117" s="66">
        <v>42736</v>
      </c>
      <c r="N117" s="66">
        <v>43981</v>
      </c>
      <c r="O117" s="71" t="s">
        <v>704</v>
      </c>
      <c r="P117" s="71" t="s">
        <v>705</v>
      </c>
      <c r="Q117" s="67">
        <v>1</v>
      </c>
      <c r="R117" s="67">
        <v>1</v>
      </c>
      <c r="S117" s="67">
        <v>1</v>
      </c>
      <c r="T117" s="67">
        <v>1</v>
      </c>
      <c r="U117" s="62">
        <v>0</v>
      </c>
      <c r="V117" s="67">
        <v>0</v>
      </c>
      <c r="W117" s="67">
        <v>1</v>
      </c>
      <c r="X117" s="67">
        <v>1</v>
      </c>
      <c r="Y117" s="62"/>
      <c r="Z117" s="62"/>
      <c r="AA117" s="62"/>
      <c r="AB117" s="62"/>
      <c r="AC117" s="71" t="s">
        <v>611</v>
      </c>
      <c r="AD117" s="71" t="s">
        <v>600</v>
      </c>
      <c r="AE117" s="62"/>
      <c r="AF117" s="62">
        <v>1109</v>
      </c>
      <c r="AG117" s="71" t="s">
        <v>612</v>
      </c>
      <c r="AH117" s="71" t="s">
        <v>799</v>
      </c>
      <c r="AI117" s="195">
        <v>679786666</v>
      </c>
      <c r="AJ117" s="190">
        <v>1</v>
      </c>
      <c r="AK117" s="195">
        <v>679786666</v>
      </c>
      <c r="AL117" s="198" t="s">
        <v>1275</v>
      </c>
      <c r="AM117" s="198" t="s">
        <v>1274</v>
      </c>
    </row>
    <row r="118" spans="1:39" s="65" customFormat="1" ht="162" customHeight="1" x14ac:dyDescent="0.2">
      <c r="A118" s="540" t="s">
        <v>1651</v>
      </c>
      <c r="B118" s="529" t="s">
        <v>485</v>
      </c>
      <c r="C118" s="60" t="s">
        <v>698</v>
      </c>
      <c r="D118" s="60" t="s">
        <v>622</v>
      </c>
      <c r="E118" s="60" t="s">
        <v>833</v>
      </c>
      <c r="F118" s="359">
        <v>0.89</v>
      </c>
      <c r="G118" s="62" t="s">
        <v>684</v>
      </c>
      <c r="H118" s="62" t="s">
        <v>488</v>
      </c>
      <c r="I118" s="62" t="s">
        <v>670</v>
      </c>
      <c r="J118" s="359" t="s">
        <v>1348</v>
      </c>
      <c r="K118" s="405" t="s">
        <v>1350</v>
      </c>
      <c r="L118" s="359" t="s">
        <v>1349</v>
      </c>
      <c r="M118" s="66">
        <v>42736</v>
      </c>
      <c r="N118" s="66">
        <v>44195</v>
      </c>
      <c r="O118" s="60" t="s">
        <v>835</v>
      </c>
      <c r="P118" s="60" t="s">
        <v>835</v>
      </c>
      <c r="Q118" s="62">
        <v>1</v>
      </c>
      <c r="R118" s="62">
        <v>1</v>
      </c>
      <c r="S118" s="62">
        <v>1</v>
      </c>
      <c r="T118" s="62">
        <v>1</v>
      </c>
      <c r="U118" s="62">
        <v>1</v>
      </c>
      <c r="V118" s="67">
        <v>1</v>
      </c>
      <c r="W118" s="62">
        <v>1</v>
      </c>
      <c r="X118" s="67">
        <v>1</v>
      </c>
      <c r="Y118" s="60"/>
      <c r="Z118" s="60"/>
      <c r="AA118" s="60"/>
      <c r="AB118" s="60"/>
      <c r="AC118" s="60" t="s">
        <v>838</v>
      </c>
      <c r="AD118" s="62"/>
      <c r="AE118" s="62"/>
      <c r="AF118" s="62" t="s">
        <v>650</v>
      </c>
      <c r="AG118" s="60" t="s">
        <v>955</v>
      </c>
      <c r="AH118" s="62" t="s">
        <v>650</v>
      </c>
      <c r="AI118" s="62" t="s">
        <v>650</v>
      </c>
      <c r="AJ118" s="62" t="s">
        <v>650</v>
      </c>
      <c r="AK118" s="62" t="s">
        <v>621</v>
      </c>
      <c r="AL118" s="62" t="s">
        <v>1157</v>
      </c>
      <c r="AM118" s="60" t="s">
        <v>1158</v>
      </c>
    </row>
    <row r="119" spans="1:39" s="65" customFormat="1" ht="131.25" customHeight="1" x14ac:dyDescent="0.2">
      <c r="A119" s="540" t="s">
        <v>1652</v>
      </c>
      <c r="B119" s="529" t="s">
        <v>485</v>
      </c>
      <c r="C119" s="60" t="s">
        <v>630</v>
      </c>
      <c r="D119" s="60" t="s">
        <v>619</v>
      </c>
      <c r="E119" s="78" t="s">
        <v>777</v>
      </c>
      <c r="F119" s="359">
        <v>0.89</v>
      </c>
      <c r="G119" s="62" t="s">
        <v>728</v>
      </c>
      <c r="H119" s="62" t="s">
        <v>511</v>
      </c>
      <c r="I119" s="62" t="s">
        <v>670</v>
      </c>
      <c r="J119" s="315" t="s">
        <v>1240</v>
      </c>
      <c r="K119" s="316" t="s">
        <v>1363</v>
      </c>
      <c r="L119" s="315" t="s">
        <v>1238</v>
      </c>
      <c r="M119" s="66">
        <v>42736</v>
      </c>
      <c r="N119" s="66">
        <v>43981</v>
      </c>
      <c r="O119" s="79" t="s">
        <v>778</v>
      </c>
      <c r="P119" s="60" t="s">
        <v>779</v>
      </c>
      <c r="Q119" s="67">
        <v>1</v>
      </c>
      <c r="R119" s="67">
        <v>1</v>
      </c>
      <c r="S119" s="67">
        <v>1</v>
      </c>
      <c r="T119" s="67">
        <v>1</v>
      </c>
      <c r="U119" s="67">
        <v>1</v>
      </c>
      <c r="V119" s="67">
        <v>1</v>
      </c>
      <c r="W119" s="67">
        <v>1</v>
      </c>
      <c r="X119" s="67">
        <v>1</v>
      </c>
      <c r="Y119" s="60"/>
      <c r="Z119" s="60"/>
      <c r="AA119" s="60"/>
      <c r="AB119" s="60"/>
      <c r="AC119" s="60" t="s">
        <v>608</v>
      </c>
      <c r="AD119" s="60" t="s">
        <v>609</v>
      </c>
      <c r="AE119" s="60"/>
      <c r="AF119" s="62">
        <v>1059</v>
      </c>
      <c r="AG119" s="62" t="s">
        <v>823</v>
      </c>
      <c r="AH119" s="60" t="s">
        <v>824</v>
      </c>
      <c r="AI119" s="246">
        <v>22329801000</v>
      </c>
      <c r="AJ119" s="63" t="s">
        <v>806</v>
      </c>
      <c r="AK119" s="63" t="s">
        <v>806</v>
      </c>
      <c r="AL119" s="79" t="s">
        <v>1239</v>
      </c>
      <c r="AM119" s="63" t="s">
        <v>1427</v>
      </c>
    </row>
    <row r="120" spans="1:39" s="65" customFormat="1" ht="132" customHeight="1" x14ac:dyDescent="0.2">
      <c r="A120" s="540" t="s">
        <v>1653</v>
      </c>
      <c r="B120" s="529" t="s">
        <v>485</v>
      </c>
      <c r="C120" s="60" t="s">
        <v>630</v>
      </c>
      <c r="D120" s="60" t="s">
        <v>619</v>
      </c>
      <c r="E120" s="60" t="s">
        <v>821</v>
      </c>
      <c r="F120" s="359">
        <v>0.89</v>
      </c>
      <c r="G120" s="62" t="s">
        <v>728</v>
      </c>
      <c r="H120" s="62" t="s">
        <v>511</v>
      </c>
      <c r="I120" s="62" t="s">
        <v>670</v>
      </c>
      <c r="J120" s="315" t="s">
        <v>1240</v>
      </c>
      <c r="K120" s="316" t="s">
        <v>1363</v>
      </c>
      <c r="L120" s="315" t="s">
        <v>1238</v>
      </c>
      <c r="M120" s="66">
        <v>42736</v>
      </c>
      <c r="N120" s="66">
        <v>43981</v>
      </c>
      <c r="O120" s="60" t="s">
        <v>822</v>
      </c>
      <c r="P120" s="60" t="s">
        <v>822</v>
      </c>
      <c r="Q120" s="62">
        <v>1</v>
      </c>
      <c r="R120" s="62">
        <v>1</v>
      </c>
      <c r="S120" s="62">
        <v>1</v>
      </c>
      <c r="T120" s="62">
        <v>1</v>
      </c>
      <c r="U120" s="62">
        <v>1</v>
      </c>
      <c r="V120" s="67">
        <v>1</v>
      </c>
      <c r="W120" s="73">
        <v>1</v>
      </c>
      <c r="X120" s="67">
        <v>1</v>
      </c>
      <c r="Y120" s="60"/>
      <c r="Z120" s="60"/>
      <c r="AA120" s="60"/>
      <c r="AB120" s="60"/>
      <c r="AC120" s="60" t="s">
        <v>608</v>
      </c>
      <c r="AD120" s="60" t="s">
        <v>609</v>
      </c>
      <c r="AE120" s="60"/>
      <c r="AF120" s="62">
        <v>1059</v>
      </c>
      <c r="AG120" s="62" t="s">
        <v>823</v>
      </c>
      <c r="AH120" s="60" t="s">
        <v>824</v>
      </c>
      <c r="AI120" s="246">
        <v>22329801000</v>
      </c>
      <c r="AJ120" s="62" t="s">
        <v>806</v>
      </c>
      <c r="AK120" s="62" t="s">
        <v>806</v>
      </c>
      <c r="AL120" s="70" t="s">
        <v>1428</v>
      </c>
      <c r="AM120" s="62" t="s">
        <v>1165</v>
      </c>
    </row>
    <row r="121" spans="1:39" s="65" customFormat="1" ht="130.5" customHeight="1" x14ac:dyDescent="0.2">
      <c r="A121" s="540" t="s">
        <v>1654</v>
      </c>
      <c r="B121" s="529" t="s">
        <v>485</v>
      </c>
      <c r="C121" s="362" t="s">
        <v>630</v>
      </c>
      <c r="D121" s="366" t="s">
        <v>487</v>
      </c>
      <c r="E121" s="366" t="s">
        <v>727</v>
      </c>
      <c r="F121" s="359">
        <v>0.89</v>
      </c>
      <c r="G121" s="359" t="s">
        <v>728</v>
      </c>
      <c r="H121" s="359" t="s">
        <v>512</v>
      </c>
      <c r="I121" s="359" t="s">
        <v>670</v>
      </c>
      <c r="J121" s="359" t="s">
        <v>1079</v>
      </c>
      <c r="K121" s="359" t="s">
        <v>1081</v>
      </c>
      <c r="L121" s="366" t="s">
        <v>1080</v>
      </c>
      <c r="M121" s="365">
        <v>42948</v>
      </c>
      <c r="N121" s="365">
        <v>44196</v>
      </c>
      <c r="O121" s="366" t="s">
        <v>956</v>
      </c>
      <c r="P121" s="366" t="s">
        <v>786</v>
      </c>
      <c r="Q121" s="359">
        <v>2</v>
      </c>
      <c r="R121" s="359">
        <v>4</v>
      </c>
      <c r="S121" s="359">
        <v>4</v>
      </c>
      <c r="T121" s="359">
        <v>2</v>
      </c>
      <c r="U121" s="359">
        <v>2</v>
      </c>
      <c r="V121" s="360">
        <v>1</v>
      </c>
      <c r="W121" s="377">
        <v>10</v>
      </c>
      <c r="X121" s="378">
        <v>2.5</v>
      </c>
      <c r="Y121" s="377">
        <v>2</v>
      </c>
      <c r="Z121" s="378">
        <f>(2*1)/14</f>
        <v>0.14285714285714285</v>
      </c>
      <c r="AA121" s="362"/>
      <c r="AB121" s="362"/>
      <c r="AC121" s="362" t="s">
        <v>577</v>
      </c>
      <c r="AD121" s="362" t="s">
        <v>610</v>
      </c>
      <c r="AE121" s="362"/>
      <c r="AF121" s="359">
        <v>71</v>
      </c>
      <c r="AG121" s="364" t="s">
        <v>729</v>
      </c>
      <c r="AH121" s="376" t="s">
        <v>667</v>
      </c>
      <c r="AI121" s="521">
        <v>112050000</v>
      </c>
      <c r="AJ121" s="522" t="s">
        <v>621</v>
      </c>
      <c r="AK121" s="523" t="s">
        <v>621</v>
      </c>
      <c r="AL121" s="379" t="s">
        <v>1497</v>
      </c>
      <c r="AM121" s="380" t="s">
        <v>1435</v>
      </c>
    </row>
    <row r="122" spans="1:39" s="65" customFormat="1" ht="68.25" customHeight="1" x14ac:dyDescent="0.2">
      <c r="A122" s="540" t="s">
        <v>1655</v>
      </c>
      <c r="B122" s="529" t="s">
        <v>485</v>
      </c>
      <c r="C122" s="362" t="s">
        <v>630</v>
      </c>
      <c r="D122" s="366" t="s">
        <v>487</v>
      </c>
      <c r="E122" s="366" t="s">
        <v>730</v>
      </c>
      <c r="F122" s="359">
        <v>0.89</v>
      </c>
      <c r="G122" s="359" t="s">
        <v>728</v>
      </c>
      <c r="H122" s="359" t="s">
        <v>512</v>
      </c>
      <c r="I122" s="359" t="s">
        <v>670</v>
      </c>
      <c r="J122" s="359" t="s">
        <v>1079</v>
      </c>
      <c r="K122" s="359" t="s">
        <v>1081</v>
      </c>
      <c r="L122" s="366" t="s">
        <v>1080</v>
      </c>
      <c r="M122" s="365">
        <v>42946</v>
      </c>
      <c r="N122" s="365">
        <v>44196</v>
      </c>
      <c r="O122" s="366" t="s">
        <v>787</v>
      </c>
      <c r="P122" s="366" t="s">
        <v>788</v>
      </c>
      <c r="Q122" s="360">
        <v>1</v>
      </c>
      <c r="R122" s="360">
        <v>1</v>
      </c>
      <c r="S122" s="360">
        <v>1</v>
      </c>
      <c r="T122" s="360">
        <v>1</v>
      </c>
      <c r="U122" s="360">
        <v>1</v>
      </c>
      <c r="V122" s="360">
        <v>1</v>
      </c>
      <c r="W122" s="360">
        <v>1</v>
      </c>
      <c r="X122" s="360">
        <v>1</v>
      </c>
      <c r="Y122" s="360">
        <v>0.5</v>
      </c>
      <c r="Z122" s="360">
        <v>0.5</v>
      </c>
      <c r="AA122" s="362"/>
      <c r="AB122" s="362"/>
      <c r="AC122" s="362" t="s">
        <v>543</v>
      </c>
      <c r="AD122" s="362" t="s">
        <v>609</v>
      </c>
      <c r="AE122" s="362"/>
      <c r="AF122" s="359">
        <v>71</v>
      </c>
      <c r="AG122" s="364" t="s">
        <v>729</v>
      </c>
      <c r="AH122" s="376" t="s">
        <v>731</v>
      </c>
      <c r="AI122" s="524">
        <v>450000000</v>
      </c>
      <c r="AJ122" s="525" t="s">
        <v>1434</v>
      </c>
      <c r="AK122" s="526">
        <v>10350000</v>
      </c>
      <c r="AL122" s="381" t="s">
        <v>1498</v>
      </c>
      <c r="AM122" s="410" t="s">
        <v>1436</v>
      </c>
    </row>
    <row r="123" spans="1:39" s="65" customFormat="1" ht="57.75" customHeight="1" x14ac:dyDescent="0.2">
      <c r="A123" s="540" t="s">
        <v>1656</v>
      </c>
      <c r="B123" s="529" t="s">
        <v>485</v>
      </c>
      <c r="C123" s="60" t="s">
        <v>630</v>
      </c>
      <c r="D123" s="60" t="s">
        <v>487</v>
      </c>
      <c r="E123" s="60" t="s">
        <v>781</v>
      </c>
      <c r="F123" s="359">
        <v>0.89</v>
      </c>
      <c r="G123" s="62" t="s">
        <v>827</v>
      </c>
      <c r="H123" s="62" t="s">
        <v>626</v>
      </c>
      <c r="I123" s="62" t="s">
        <v>670</v>
      </c>
      <c r="J123" s="70" t="s">
        <v>1258</v>
      </c>
      <c r="K123" s="70" t="s">
        <v>1345</v>
      </c>
      <c r="L123" s="70" t="s">
        <v>1259</v>
      </c>
      <c r="M123" s="66">
        <v>42736</v>
      </c>
      <c r="N123" s="66">
        <v>43981</v>
      </c>
      <c r="O123" s="60" t="s">
        <v>780</v>
      </c>
      <c r="P123" s="60" t="s">
        <v>875</v>
      </c>
      <c r="Q123" s="67">
        <v>1</v>
      </c>
      <c r="R123" s="67">
        <v>1</v>
      </c>
      <c r="S123" s="67">
        <v>1</v>
      </c>
      <c r="T123" s="67">
        <v>1</v>
      </c>
      <c r="U123" s="67">
        <v>1</v>
      </c>
      <c r="V123" s="67">
        <v>1</v>
      </c>
      <c r="W123" s="67">
        <v>1</v>
      </c>
      <c r="X123" s="67">
        <v>1</v>
      </c>
      <c r="Y123" s="60"/>
      <c r="Z123" s="60"/>
      <c r="AA123" s="60"/>
      <c r="AB123" s="60"/>
      <c r="AC123" s="60" t="s">
        <v>559</v>
      </c>
      <c r="AD123" s="60" t="s">
        <v>628</v>
      </c>
      <c r="AE123" s="60"/>
      <c r="AF123" s="62">
        <v>417</v>
      </c>
      <c r="AG123" s="60" t="s">
        <v>968</v>
      </c>
      <c r="AH123" s="70" t="s">
        <v>629</v>
      </c>
      <c r="AI123" s="247">
        <v>5476000000</v>
      </c>
      <c r="AJ123" s="67"/>
      <c r="AK123" s="220">
        <v>2929000000</v>
      </c>
      <c r="AL123" s="70" t="s">
        <v>1188</v>
      </c>
      <c r="AM123" s="60"/>
    </row>
    <row r="124" spans="1:39" s="65" customFormat="1" x14ac:dyDescent="0.2">
      <c r="A124" s="540"/>
      <c r="B124" s="77"/>
      <c r="C124" s="77"/>
      <c r="D124" s="77"/>
      <c r="E124" s="77"/>
      <c r="F124" s="77"/>
      <c r="G124" s="77"/>
      <c r="H124" s="77"/>
      <c r="I124" s="77"/>
      <c r="J124" s="77"/>
      <c r="K124" s="80"/>
      <c r="L124" s="80"/>
      <c r="M124" s="81"/>
      <c r="N124" s="81"/>
      <c r="O124" s="77"/>
      <c r="P124" s="77"/>
      <c r="Q124" s="77"/>
      <c r="R124" s="77"/>
      <c r="S124" s="77"/>
      <c r="T124" s="77"/>
      <c r="U124" s="77"/>
      <c r="V124" s="77"/>
      <c r="W124" s="515"/>
      <c r="X124" s="80"/>
      <c r="Y124" s="77"/>
      <c r="Z124" s="77"/>
      <c r="AA124" s="77"/>
      <c r="AB124" s="77"/>
      <c r="AC124" s="77"/>
      <c r="AD124" s="77"/>
      <c r="AE124" s="77"/>
      <c r="AF124" s="77"/>
      <c r="AG124" s="77"/>
      <c r="AH124" s="77"/>
      <c r="AI124" s="77"/>
      <c r="AJ124" s="77"/>
      <c r="AK124" s="77"/>
      <c r="AL124" s="77"/>
      <c r="AM124" s="77"/>
    </row>
    <row r="125" spans="1:39" s="65" customFormat="1" x14ac:dyDescent="0.2">
      <c r="A125" s="540"/>
      <c r="B125" s="77"/>
      <c r="C125" s="77"/>
      <c r="D125" s="77"/>
      <c r="E125" s="77"/>
      <c r="F125" s="77">
        <f>SUM(F11:F123)</f>
        <v>100.57000000000005</v>
      </c>
      <c r="G125" s="77"/>
      <c r="H125" s="77"/>
      <c r="I125" s="77"/>
      <c r="J125" s="77"/>
      <c r="K125" s="80"/>
      <c r="L125" s="80"/>
      <c r="M125" s="81"/>
      <c r="N125" s="81"/>
      <c r="O125" s="77"/>
      <c r="P125" s="77"/>
      <c r="Q125" s="77"/>
      <c r="R125" s="77"/>
      <c r="S125" s="77"/>
      <c r="T125" s="77"/>
      <c r="U125" s="77"/>
      <c r="V125" s="77"/>
      <c r="W125" s="80"/>
      <c r="X125" s="80"/>
      <c r="Y125" s="77"/>
      <c r="Z125" s="77"/>
      <c r="AA125" s="77"/>
      <c r="AB125" s="77"/>
      <c r="AC125" s="77"/>
      <c r="AD125" s="77"/>
      <c r="AE125" s="77"/>
      <c r="AF125" s="77"/>
      <c r="AG125" s="77"/>
      <c r="AH125" s="77"/>
      <c r="AI125" s="77"/>
      <c r="AJ125" s="77"/>
      <c r="AK125" s="77"/>
      <c r="AL125" s="77"/>
      <c r="AM125" s="77"/>
    </row>
    <row r="126" spans="1:39" s="65" customFormat="1" x14ac:dyDescent="0.2">
      <c r="A126" s="540"/>
      <c r="B126" s="77"/>
      <c r="C126" s="77"/>
      <c r="D126" s="77"/>
      <c r="E126" s="77"/>
      <c r="F126" s="77"/>
      <c r="G126" s="77"/>
      <c r="H126" s="77"/>
      <c r="I126" s="77"/>
      <c r="J126" s="77"/>
      <c r="K126" s="80"/>
      <c r="L126" s="80"/>
      <c r="M126" s="81"/>
      <c r="N126" s="81"/>
      <c r="O126" s="77"/>
      <c r="P126" s="77"/>
      <c r="Q126" s="82"/>
      <c r="R126" s="77"/>
      <c r="S126" s="77"/>
      <c r="T126" s="77"/>
      <c r="U126" s="77"/>
      <c r="V126" s="77"/>
      <c r="W126" s="80"/>
      <c r="X126" s="80"/>
      <c r="Y126" s="77"/>
      <c r="Z126" s="77"/>
      <c r="AA126" s="77"/>
      <c r="AB126" s="77"/>
      <c r="AC126" s="77"/>
      <c r="AD126" s="77"/>
      <c r="AE126" s="77"/>
      <c r="AF126" s="77"/>
      <c r="AG126" s="77"/>
      <c r="AH126" s="77"/>
      <c r="AI126" s="77"/>
      <c r="AJ126" s="77"/>
      <c r="AK126" s="77"/>
      <c r="AL126" s="77"/>
      <c r="AM126" s="77"/>
    </row>
    <row r="127" spans="1:39" s="65" customFormat="1" x14ac:dyDescent="0.2">
      <c r="A127" s="540"/>
      <c r="B127" s="77"/>
      <c r="C127" s="77"/>
      <c r="D127" s="77"/>
      <c r="E127" s="77"/>
      <c r="F127" s="77"/>
      <c r="G127" s="77"/>
      <c r="H127" s="77"/>
      <c r="I127" s="77"/>
      <c r="J127" s="77"/>
      <c r="K127" s="80"/>
      <c r="L127" s="80"/>
      <c r="M127" s="81"/>
      <c r="N127" s="81"/>
      <c r="O127" s="77"/>
      <c r="P127" s="77"/>
      <c r="Q127" s="77"/>
      <c r="R127" s="77"/>
      <c r="S127" s="77"/>
      <c r="T127" s="77"/>
      <c r="U127" s="77"/>
      <c r="V127" s="77"/>
      <c r="W127" s="80"/>
      <c r="X127" s="80"/>
      <c r="Y127" s="77"/>
      <c r="Z127" s="77"/>
      <c r="AA127" s="77"/>
      <c r="AB127" s="77"/>
      <c r="AC127" s="77"/>
      <c r="AD127" s="77"/>
      <c r="AE127" s="77"/>
      <c r="AF127" s="77"/>
      <c r="AG127" s="77"/>
      <c r="AH127" s="77"/>
      <c r="AI127" s="77"/>
      <c r="AJ127" s="77"/>
      <c r="AK127" s="77"/>
      <c r="AL127" s="77"/>
      <c r="AM127" s="77"/>
    </row>
    <row r="128" spans="1:39" s="65" customFormat="1" x14ac:dyDescent="0.2">
      <c r="A128" s="540"/>
      <c r="B128" s="77"/>
      <c r="C128" s="77"/>
      <c r="D128" s="77"/>
      <c r="E128" s="77"/>
      <c r="F128" s="77"/>
      <c r="G128" s="77"/>
      <c r="H128" s="77"/>
      <c r="I128" s="77"/>
      <c r="J128" s="77"/>
      <c r="K128" s="80"/>
      <c r="L128" s="80"/>
      <c r="M128" s="81"/>
      <c r="N128" s="81"/>
      <c r="O128" s="77"/>
      <c r="P128" s="77"/>
      <c r="Q128" s="77"/>
      <c r="R128" s="77"/>
      <c r="S128" s="77"/>
      <c r="T128" s="77"/>
      <c r="U128" s="143"/>
      <c r="V128" s="143"/>
      <c r="W128" s="80"/>
      <c r="X128" s="80"/>
      <c r="Y128" s="77"/>
      <c r="Z128" s="77"/>
      <c r="AA128" s="77"/>
      <c r="AB128" s="77"/>
      <c r="AC128" s="77"/>
      <c r="AD128" s="77"/>
      <c r="AE128" s="77"/>
      <c r="AF128" s="77"/>
      <c r="AG128" s="77"/>
      <c r="AH128" s="77"/>
      <c r="AI128" s="77"/>
      <c r="AJ128" s="77"/>
      <c r="AK128" s="77"/>
      <c r="AL128" s="77"/>
      <c r="AM128" s="77"/>
    </row>
    <row r="129" spans="1:39" s="65" customFormat="1" x14ac:dyDescent="0.2">
      <c r="A129" s="540"/>
      <c r="B129" s="77"/>
      <c r="C129" s="77"/>
      <c r="D129" s="77"/>
      <c r="E129" s="77"/>
      <c r="F129" s="77"/>
      <c r="G129" s="77"/>
      <c r="H129" s="77"/>
      <c r="I129" s="77"/>
      <c r="J129" s="77"/>
      <c r="K129" s="80"/>
      <c r="L129" s="80"/>
      <c r="M129" s="81"/>
      <c r="N129" s="81"/>
      <c r="O129" s="77"/>
      <c r="P129" s="77"/>
      <c r="Q129" s="77"/>
      <c r="R129" s="77"/>
      <c r="S129" s="77"/>
      <c r="T129" s="77"/>
      <c r="U129" s="143"/>
      <c r="V129" s="143"/>
      <c r="W129" s="80"/>
      <c r="X129" s="80"/>
      <c r="Y129" s="77"/>
      <c r="Z129" s="77"/>
      <c r="AA129" s="77"/>
      <c r="AB129" s="77"/>
      <c r="AC129" s="77"/>
      <c r="AD129" s="77"/>
      <c r="AE129" s="77"/>
      <c r="AF129" s="77"/>
      <c r="AG129" s="77"/>
      <c r="AH129" s="77"/>
      <c r="AI129" s="77"/>
      <c r="AJ129" s="77"/>
      <c r="AK129" s="77"/>
      <c r="AL129" s="77"/>
      <c r="AM129" s="77"/>
    </row>
    <row r="130" spans="1:39" s="65" customFormat="1" x14ac:dyDescent="0.2">
      <c r="A130" s="540"/>
      <c r="B130" s="77"/>
      <c r="C130" s="77"/>
      <c r="D130" s="77"/>
      <c r="E130" s="77"/>
      <c r="F130" s="77"/>
      <c r="G130" s="77"/>
      <c r="H130" s="77"/>
      <c r="I130" s="77"/>
      <c r="J130" s="77"/>
      <c r="K130" s="80"/>
      <c r="L130" s="80"/>
      <c r="M130" s="81"/>
      <c r="N130" s="81"/>
      <c r="O130" s="77"/>
      <c r="P130" s="77"/>
      <c r="Q130" s="77"/>
      <c r="R130" s="77"/>
      <c r="S130" s="77"/>
      <c r="T130" s="77"/>
      <c r="U130" s="143"/>
      <c r="V130" s="143"/>
      <c r="W130" s="80"/>
      <c r="X130" s="80"/>
      <c r="Y130" s="77"/>
      <c r="Z130" s="77"/>
      <c r="AA130" s="77"/>
      <c r="AB130" s="77"/>
      <c r="AC130" s="77"/>
      <c r="AD130" s="77"/>
      <c r="AE130" s="77"/>
      <c r="AF130" s="77"/>
      <c r="AG130" s="77"/>
      <c r="AH130" s="77"/>
      <c r="AI130" s="77"/>
      <c r="AJ130" s="77"/>
      <c r="AK130" s="77"/>
      <c r="AL130" s="77"/>
      <c r="AM130" s="77"/>
    </row>
    <row r="131" spans="1:39" s="65" customFormat="1" x14ac:dyDescent="0.2">
      <c r="A131" s="540"/>
      <c r="B131" s="77"/>
      <c r="C131" s="77"/>
      <c r="D131" s="77"/>
      <c r="E131" s="77"/>
      <c r="F131" s="77"/>
      <c r="G131" s="77"/>
      <c r="H131" s="77"/>
      <c r="I131" s="77"/>
      <c r="J131" s="77"/>
      <c r="K131" s="80"/>
      <c r="L131" s="80"/>
      <c r="M131" s="81"/>
      <c r="N131" s="81"/>
      <c r="O131" s="77"/>
      <c r="P131" s="77"/>
      <c r="Q131" s="77"/>
      <c r="R131" s="77"/>
      <c r="S131" s="77"/>
      <c r="T131" s="77"/>
      <c r="U131" s="143"/>
      <c r="V131" s="143"/>
      <c r="W131" s="80"/>
      <c r="X131" s="80"/>
      <c r="Y131" s="77"/>
      <c r="Z131" s="77"/>
      <c r="AA131" s="77"/>
      <c r="AB131" s="77"/>
      <c r="AC131" s="77"/>
      <c r="AD131" s="77"/>
      <c r="AE131" s="77"/>
      <c r="AF131" s="77"/>
      <c r="AG131" s="77"/>
      <c r="AH131" s="77"/>
      <c r="AI131" s="77"/>
      <c r="AJ131" s="77"/>
      <c r="AK131" s="77"/>
      <c r="AL131" s="77"/>
      <c r="AM131" s="77"/>
    </row>
    <row r="132" spans="1:39" s="65" customFormat="1" x14ac:dyDescent="0.2">
      <c r="A132" s="540"/>
      <c r="B132" s="77"/>
      <c r="C132" s="77"/>
      <c r="D132" s="77"/>
      <c r="E132" s="77"/>
      <c r="F132" s="77"/>
      <c r="G132" s="77"/>
      <c r="H132" s="77"/>
      <c r="I132" s="77"/>
      <c r="J132" s="77"/>
      <c r="K132" s="80"/>
      <c r="L132" s="80"/>
      <c r="M132" s="81"/>
      <c r="N132" s="81"/>
      <c r="O132" s="77"/>
      <c r="P132" s="77"/>
      <c r="Q132" s="77"/>
      <c r="R132" s="77"/>
      <c r="S132" s="77"/>
      <c r="T132" s="77"/>
      <c r="U132" s="143"/>
      <c r="V132" s="143"/>
      <c r="W132" s="80"/>
      <c r="X132" s="80"/>
      <c r="Y132" s="77"/>
      <c r="Z132" s="77"/>
      <c r="AA132" s="77"/>
      <c r="AB132" s="77"/>
      <c r="AC132" s="77"/>
      <c r="AD132" s="77"/>
      <c r="AE132" s="77"/>
      <c r="AF132" s="77"/>
      <c r="AG132" s="77"/>
      <c r="AH132" s="77"/>
      <c r="AI132" s="77"/>
      <c r="AJ132" s="77"/>
      <c r="AK132" s="77"/>
      <c r="AL132" s="77"/>
      <c r="AM132" s="77"/>
    </row>
    <row r="133" spans="1:39" s="65" customFormat="1" x14ac:dyDescent="0.2">
      <c r="A133" s="540"/>
      <c r="B133" s="77"/>
      <c r="C133" s="77"/>
      <c r="D133" s="77"/>
      <c r="E133" s="77"/>
      <c r="F133" s="77"/>
      <c r="G133" s="77"/>
      <c r="H133" s="77"/>
      <c r="I133" s="77"/>
      <c r="J133" s="77"/>
      <c r="K133" s="80"/>
      <c r="L133" s="80"/>
      <c r="M133" s="81"/>
      <c r="N133" s="81"/>
      <c r="O133" s="77"/>
      <c r="P133" s="77"/>
      <c r="Q133" s="77"/>
      <c r="R133" s="77"/>
      <c r="S133" s="77"/>
      <c r="T133" s="77"/>
      <c r="U133" s="143"/>
      <c r="V133" s="143"/>
      <c r="W133" s="80"/>
      <c r="X133" s="80"/>
      <c r="Y133" s="77"/>
      <c r="Z133" s="77"/>
      <c r="AA133" s="77"/>
      <c r="AB133" s="77"/>
      <c r="AC133" s="77"/>
      <c r="AD133" s="77"/>
      <c r="AE133" s="77"/>
      <c r="AF133" s="77"/>
      <c r="AG133" s="77"/>
      <c r="AH133" s="77"/>
      <c r="AI133" s="77"/>
      <c r="AJ133" s="77"/>
      <c r="AK133" s="77"/>
      <c r="AL133" s="77"/>
      <c r="AM133" s="77"/>
    </row>
    <row r="134" spans="1:39" s="65" customFormat="1" x14ac:dyDescent="0.2">
      <c r="A134" s="540"/>
      <c r="B134" s="77"/>
      <c r="C134" s="77"/>
      <c r="D134" s="77"/>
      <c r="E134" s="77"/>
      <c r="F134" s="77"/>
      <c r="G134" s="77"/>
      <c r="H134" s="77"/>
      <c r="I134" s="77"/>
      <c r="J134" s="77"/>
      <c r="K134" s="80"/>
      <c r="L134" s="80"/>
      <c r="M134" s="81"/>
      <c r="N134" s="81"/>
      <c r="O134" s="77"/>
      <c r="P134" s="77"/>
      <c r="Q134" s="77"/>
      <c r="R134" s="77"/>
      <c r="S134" s="77"/>
      <c r="T134" s="77"/>
      <c r="U134" s="143"/>
      <c r="V134" s="143"/>
      <c r="W134" s="80"/>
      <c r="X134" s="80"/>
      <c r="Y134" s="77"/>
      <c r="Z134" s="77"/>
      <c r="AA134" s="77"/>
      <c r="AB134" s="77"/>
      <c r="AC134" s="77"/>
      <c r="AD134" s="77"/>
      <c r="AE134" s="77"/>
      <c r="AF134" s="77"/>
      <c r="AG134" s="77"/>
      <c r="AH134" s="77"/>
      <c r="AI134" s="77"/>
      <c r="AJ134" s="77"/>
      <c r="AK134" s="77"/>
      <c r="AL134" s="77"/>
      <c r="AM134" s="77"/>
    </row>
    <row r="135" spans="1:39" s="65" customFormat="1" x14ac:dyDescent="0.2">
      <c r="A135" s="540"/>
      <c r="B135" s="77"/>
      <c r="C135" s="77"/>
      <c r="D135" s="77"/>
      <c r="E135" s="77"/>
      <c r="F135" s="77"/>
      <c r="G135" s="77"/>
      <c r="H135" s="77"/>
      <c r="I135" s="77"/>
      <c r="J135" s="77"/>
      <c r="K135" s="80"/>
      <c r="L135" s="80"/>
      <c r="M135" s="81"/>
      <c r="N135" s="81"/>
      <c r="O135" s="77"/>
      <c r="P135" s="77"/>
      <c r="Q135" s="77"/>
      <c r="R135" s="77"/>
      <c r="S135" s="77"/>
      <c r="T135" s="77"/>
      <c r="U135" s="143"/>
      <c r="V135" s="143"/>
      <c r="W135" s="80"/>
      <c r="X135" s="80"/>
      <c r="Y135" s="77"/>
      <c r="Z135" s="77"/>
      <c r="AA135" s="77"/>
      <c r="AB135" s="77"/>
      <c r="AC135" s="77"/>
      <c r="AD135" s="77"/>
      <c r="AE135" s="77"/>
      <c r="AF135" s="77"/>
      <c r="AG135" s="77"/>
      <c r="AH135" s="77"/>
      <c r="AI135" s="77"/>
      <c r="AJ135" s="77"/>
      <c r="AK135" s="77"/>
      <c r="AL135" s="77"/>
      <c r="AM135" s="77"/>
    </row>
    <row r="136" spans="1:39" s="65" customFormat="1" x14ac:dyDescent="0.2">
      <c r="A136" s="540"/>
      <c r="B136" s="77"/>
      <c r="C136" s="77"/>
      <c r="D136" s="77"/>
      <c r="E136" s="77"/>
      <c r="F136" s="77"/>
      <c r="G136" s="77"/>
      <c r="H136" s="77"/>
      <c r="I136" s="77"/>
      <c r="J136" s="77"/>
      <c r="K136" s="80"/>
      <c r="L136" s="80"/>
      <c r="M136" s="81"/>
      <c r="N136" s="81"/>
      <c r="O136" s="77"/>
      <c r="P136" s="77"/>
      <c r="Q136" s="77"/>
      <c r="R136" s="77"/>
      <c r="S136" s="77"/>
      <c r="T136" s="77"/>
      <c r="U136" s="143"/>
      <c r="V136" s="143"/>
      <c r="W136" s="80"/>
      <c r="X136" s="80"/>
      <c r="Y136" s="77"/>
      <c r="Z136" s="77"/>
      <c r="AA136" s="77"/>
      <c r="AB136" s="77"/>
      <c r="AC136" s="77"/>
      <c r="AD136" s="77"/>
      <c r="AE136" s="77"/>
      <c r="AF136" s="77"/>
      <c r="AG136" s="77"/>
      <c r="AH136" s="77"/>
      <c r="AI136" s="77"/>
      <c r="AJ136" s="77"/>
      <c r="AK136" s="77"/>
      <c r="AL136" s="77"/>
      <c r="AM136" s="77"/>
    </row>
    <row r="137" spans="1:39" s="65" customFormat="1" x14ac:dyDescent="0.2">
      <c r="A137" s="540"/>
      <c r="B137" s="77"/>
      <c r="C137" s="77"/>
      <c r="D137" s="77"/>
      <c r="E137" s="77"/>
      <c r="F137" s="77"/>
      <c r="G137" s="77"/>
      <c r="H137" s="77"/>
      <c r="I137" s="77"/>
      <c r="J137" s="77"/>
      <c r="K137" s="80"/>
      <c r="L137" s="80"/>
      <c r="M137" s="81"/>
      <c r="N137" s="81"/>
      <c r="O137" s="77"/>
      <c r="P137" s="77"/>
      <c r="Q137" s="77"/>
      <c r="R137" s="77"/>
      <c r="S137" s="77"/>
      <c r="T137" s="77"/>
      <c r="U137" s="143"/>
      <c r="V137" s="143"/>
      <c r="W137" s="80"/>
      <c r="X137" s="80"/>
      <c r="Y137" s="77"/>
      <c r="Z137" s="77"/>
      <c r="AA137" s="77"/>
      <c r="AB137" s="77"/>
      <c r="AC137" s="77"/>
      <c r="AD137" s="77"/>
      <c r="AE137" s="77"/>
      <c r="AF137" s="77"/>
      <c r="AG137" s="77"/>
      <c r="AH137" s="77"/>
      <c r="AI137" s="77"/>
      <c r="AJ137" s="77"/>
      <c r="AK137" s="77"/>
      <c r="AL137" s="77"/>
      <c r="AM137" s="77"/>
    </row>
    <row r="138" spans="1:39" x14ac:dyDescent="0.2">
      <c r="B138" s="54"/>
      <c r="C138" s="54"/>
      <c r="D138" s="54"/>
      <c r="E138" s="54"/>
      <c r="F138" s="54"/>
      <c r="G138" s="54"/>
      <c r="H138" s="54"/>
      <c r="I138" s="54"/>
      <c r="J138" s="54"/>
      <c r="K138" s="56"/>
      <c r="L138" s="56"/>
      <c r="M138" s="57"/>
      <c r="N138" s="57"/>
      <c r="O138" s="54"/>
      <c r="P138" s="54"/>
      <c r="Q138" s="54"/>
      <c r="R138" s="54"/>
      <c r="S138" s="54"/>
      <c r="T138" s="54"/>
      <c r="U138" s="144"/>
      <c r="V138" s="144"/>
      <c r="W138" s="56"/>
      <c r="X138" s="56"/>
      <c r="Y138" s="54"/>
      <c r="Z138" s="54"/>
      <c r="AA138" s="54"/>
      <c r="AB138" s="54"/>
      <c r="AC138" s="54"/>
      <c r="AD138" s="54"/>
      <c r="AE138" s="54"/>
      <c r="AF138" s="54"/>
      <c r="AG138" s="54"/>
      <c r="AH138" s="54"/>
      <c r="AI138" s="54"/>
      <c r="AJ138" s="54"/>
      <c r="AK138" s="54"/>
      <c r="AL138" s="54"/>
      <c r="AM138" s="54"/>
    </row>
    <row r="139" spans="1:39" x14ac:dyDescent="0.2">
      <c r="B139" s="54"/>
      <c r="C139" s="54"/>
      <c r="D139" s="54"/>
      <c r="E139" s="54"/>
      <c r="F139" s="54"/>
      <c r="G139" s="54"/>
      <c r="H139" s="54"/>
      <c r="I139" s="54"/>
      <c r="J139" s="54"/>
      <c r="K139" s="56"/>
      <c r="L139" s="56"/>
      <c r="M139" s="57"/>
      <c r="N139" s="57"/>
      <c r="O139" s="54"/>
      <c r="P139" s="54"/>
      <c r="Q139" s="54"/>
      <c r="R139" s="54"/>
      <c r="S139" s="54"/>
      <c r="T139" s="54"/>
      <c r="U139" s="144"/>
      <c r="V139" s="144"/>
      <c r="W139" s="56"/>
      <c r="X139" s="56"/>
      <c r="Y139" s="54"/>
      <c r="Z139" s="54"/>
      <c r="AA139" s="54"/>
      <c r="AB139" s="54"/>
      <c r="AC139" s="54"/>
      <c r="AD139" s="54"/>
      <c r="AE139" s="54"/>
      <c r="AF139" s="54"/>
      <c r="AG139" s="54"/>
      <c r="AH139" s="54"/>
      <c r="AI139" s="54"/>
      <c r="AJ139" s="54"/>
      <c r="AK139" s="54"/>
      <c r="AL139" s="54"/>
      <c r="AM139" s="54"/>
    </row>
    <row r="140" spans="1:39" x14ac:dyDescent="0.2">
      <c r="B140" s="54"/>
      <c r="C140" s="54"/>
      <c r="D140" s="54"/>
      <c r="E140" s="54"/>
      <c r="F140" s="54"/>
      <c r="G140" s="54"/>
      <c r="H140" s="54"/>
      <c r="I140" s="54"/>
      <c r="J140" s="54"/>
      <c r="K140" s="56"/>
      <c r="L140" s="56"/>
      <c r="M140" s="57"/>
      <c r="N140" s="57"/>
      <c r="O140" s="54"/>
      <c r="P140" s="54"/>
      <c r="Q140" s="54"/>
      <c r="R140" s="54"/>
      <c r="S140" s="54"/>
      <c r="T140" s="54"/>
      <c r="U140" s="144"/>
      <c r="V140" s="144"/>
      <c r="W140" s="56"/>
      <c r="X140" s="56"/>
      <c r="Y140" s="54"/>
      <c r="Z140" s="54"/>
      <c r="AA140" s="54"/>
      <c r="AB140" s="54"/>
      <c r="AC140" s="54"/>
      <c r="AD140" s="54"/>
      <c r="AE140" s="54"/>
      <c r="AF140" s="54"/>
      <c r="AG140" s="54"/>
      <c r="AH140" s="54"/>
      <c r="AI140" s="54"/>
      <c r="AJ140" s="54"/>
      <c r="AK140" s="54"/>
      <c r="AL140" s="54"/>
      <c r="AM140" s="54"/>
    </row>
    <row r="141" spans="1:39" x14ac:dyDescent="0.2">
      <c r="B141" s="54"/>
      <c r="C141" s="54"/>
      <c r="D141" s="54"/>
      <c r="E141" s="54"/>
      <c r="F141" s="54"/>
      <c r="G141" s="54"/>
      <c r="H141" s="54"/>
      <c r="I141" s="54"/>
      <c r="J141" s="54"/>
      <c r="K141" s="56"/>
      <c r="L141" s="56"/>
      <c r="M141" s="57"/>
      <c r="N141" s="57"/>
      <c r="O141" s="54"/>
      <c r="P141" s="54"/>
      <c r="Q141" s="54"/>
      <c r="R141" s="54"/>
      <c r="S141" s="54"/>
      <c r="T141" s="54"/>
      <c r="U141" s="144"/>
      <c r="V141" s="144"/>
      <c r="W141" s="56"/>
      <c r="X141" s="56"/>
      <c r="Y141" s="54"/>
      <c r="Z141" s="54"/>
      <c r="AA141" s="54"/>
      <c r="AB141" s="54"/>
      <c r="AC141" s="54"/>
      <c r="AD141" s="54"/>
      <c r="AE141" s="54"/>
      <c r="AF141" s="54"/>
      <c r="AG141" s="54"/>
      <c r="AH141" s="54"/>
      <c r="AI141" s="54"/>
      <c r="AJ141" s="54"/>
      <c r="AK141" s="54"/>
      <c r="AL141" s="54"/>
      <c r="AM141" s="54"/>
    </row>
    <row r="142" spans="1:39" x14ac:dyDescent="0.2">
      <c r="B142" s="54"/>
      <c r="C142" s="54"/>
      <c r="D142" s="54"/>
      <c r="E142" s="54"/>
      <c r="F142" s="54"/>
      <c r="G142" s="54"/>
      <c r="H142" s="54"/>
      <c r="I142" s="54"/>
      <c r="J142" s="54"/>
      <c r="K142" s="56"/>
      <c r="L142" s="56"/>
      <c r="M142" s="57"/>
      <c r="N142" s="57"/>
      <c r="O142" s="54"/>
      <c r="P142" s="54"/>
      <c r="Q142" s="54"/>
      <c r="R142" s="54"/>
      <c r="S142" s="54"/>
      <c r="T142" s="54"/>
      <c r="U142" s="144"/>
      <c r="V142" s="144"/>
      <c r="W142" s="56"/>
      <c r="X142" s="56"/>
      <c r="Y142" s="54"/>
      <c r="Z142" s="54"/>
      <c r="AA142" s="54"/>
      <c r="AB142" s="54"/>
      <c r="AC142" s="54"/>
      <c r="AD142" s="54"/>
      <c r="AE142" s="54"/>
      <c r="AF142" s="54"/>
      <c r="AG142" s="54"/>
      <c r="AH142" s="54"/>
      <c r="AI142" s="54"/>
      <c r="AJ142" s="54"/>
      <c r="AK142" s="54"/>
      <c r="AL142" s="54"/>
      <c r="AM142" s="54"/>
    </row>
    <row r="143" spans="1:39" x14ac:dyDescent="0.2">
      <c r="B143" s="54"/>
      <c r="C143" s="54"/>
      <c r="D143" s="54"/>
      <c r="E143" s="54"/>
      <c r="F143" s="54"/>
      <c r="G143" s="54"/>
      <c r="H143" s="54"/>
      <c r="I143" s="54"/>
      <c r="J143" s="54"/>
      <c r="K143" s="56"/>
      <c r="L143" s="56"/>
      <c r="M143" s="57"/>
      <c r="N143" s="57"/>
      <c r="O143" s="54"/>
      <c r="P143" s="54"/>
      <c r="Q143" s="54"/>
      <c r="R143" s="54"/>
      <c r="S143" s="54"/>
      <c r="T143" s="54"/>
      <c r="U143" s="144"/>
      <c r="V143" s="144"/>
      <c r="W143" s="56"/>
      <c r="X143" s="56"/>
      <c r="Y143" s="54"/>
      <c r="Z143" s="54"/>
      <c r="AA143" s="54"/>
      <c r="AB143" s="54"/>
      <c r="AC143" s="54"/>
      <c r="AD143" s="54"/>
      <c r="AE143" s="54"/>
      <c r="AF143" s="54"/>
      <c r="AG143" s="54"/>
      <c r="AH143" s="54"/>
      <c r="AI143" s="54"/>
      <c r="AJ143" s="54"/>
      <c r="AK143" s="54"/>
      <c r="AL143" s="54"/>
      <c r="AM143" s="54"/>
    </row>
    <row r="144" spans="1:39" x14ac:dyDescent="0.2">
      <c r="B144" s="54"/>
      <c r="C144" s="54"/>
      <c r="D144" s="54"/>
      <c r="E144" s="54"/>
      <c r="F144" s="54"/>
      <c r="G144" s="54"/>
      <c r="H144" s="54"/>
      <c r="I144" s="54"/>
      <c r="J144" s="54"/>
      <c r="K144" s="56"/>
      <c r="L144" s="56"/>
      <c r="M144" s="57"/>
      <c r="N144" s="57"/>
      <c r="O144" s="54"/>
      <c r="P144" s="54"/>
      <c r="Q144" s="54"/>
      <c r="R144" s="54"/>
      <c r="S144" s="54"/>
      <c r="T144" s="54"/>
      <c r="U144" s="144"/>
      <c r="V144" s="144"/>
      <c r="W144" s="56"/>
      <c r="X144" s="56"/>
      <c r="Y144" s="54"/>
      <c r="Z144" s="54"/>
      <c r="AA144" s="54"/>
      <c r="AB144" s="54"/>
      <c r="AC144" s="54"/>
      <c r="AD144" s="54"/>
      <c r="AE144" s="54"/>
      <c r="AF144" s="54"/>
      <c r="AG144" s="54"/>
      <c r="AH144" s="54"/>
      <c r="AI144" s="54"/>
      <c r="AJ144" s="54"/>
      <c r="AK144" s="54"/>
      <c r="AL144" s="54"/>
      <c r="AM144" s="54"/>
    </row>
    <row r="145" spans="2:39" x14ac:dyDescent="0.2">
      <c r="B145" s="54"/>
      <c r="C145" s="54"/>
      <c r="D145" s="54"/>
      <c r="E145" s="54"/>
      <c r="F145" s="54"/>
      <c r="G145" s="54"/>
      <c r="H145" s="54"/>
      <c r="I145" s="54"/>
      <c r="J145" s="54"/>
      <c r="K145" s="56"/>
      <c r="L145" s="56"/>
      <c r="M145" s="57"/>
      <c r="N145" s="57"/>
      <c r="O145" s="54"/>
      <c r="P145" s="54"/>
      <c r="Q145" s="54"/>
      <c r="R145" s="54"/>
      <c r="S145" s="54"/>
      <c r="T145" s="54"/>
      <c r="U145" s="144"/>
      <c r="V145" s="144"/>
      <c r="W145" s="56"/>
      <c r="X145" s="56"/>
      <c r="Y145" s="54"/>
      <c r="Z145" s="54"/>
      <c r="AA145" s="54"/>
      <c r="AB145" s="54"/>
      <c r="AC145" s="54"/>
      <c r="AD145" s="54"/>
      <c r="AE145" s="54"/>
      <c r="AF145" s="54"/>
      <c r="AG145" s="54"/>
      <c r="AH145" s="54"/>
      <c r="AI145" s="54"/>
      <c r="AJ145" s="54"/>
      <c r="AK145" s="54"/>
      <c r="AL145" s="54"/>
      <c r="AM145" s="54"/>
    </row>
    <row r="146" spans="2:39" x14ac:dyDescent="0.2">
      <c r="B146" s="54"/>
      <c r="C146" s="54"/>
      <c r="D146" s="54"/>
      <c r="E146" s="54"/>
      <c r="F146" s="54"/>
      <c r="G146" s="54"/>
      <c r="H146" s="54"/>
      <c r="I146" s="54"/>
      <c r="J146" s="54"/>
      <c r="K146" s="56"/>
      <c r="L146" s="56"/>
      <c r="M146" s="57"/>
      <c r="N146" s="57"/>
      <c r="O146" s="54"/>
      <c r="P146" s="54"/>
      <c r="Q146" s="54"/>
      <c r="R146" s="54"/>
      <c r="S146" s="54"/>
      <c r="T146" s="54"/>
      <c r="U146" s="144"/>
      <c r="V146" s="144"/>
      <c r="W146" s="56"/>
      <c r="X146" s="56"/>
      <c r="Y146" s="54"/>
      <c r="Z146" s="54"/>
      <c r="AA146" s="54"/>
      <c r="AB146" s="54"/>
      <c r="AC146" s="54"/>
      <c r="AD146" s="54"/>
      <c r="AE146" s="54"/>
      <c r="AF146" s="54"/>
      <c r="AG146" s="54"/>
      <c r="AH146" s="54"/>
      <c r="AI146" s="54"/>
      <c r="AJ146" s="54"/>
      <c r="AK146" s="54"/>
      <c r="AL146" s="54"/>
      <c r="AM146" s="54"/>
    </row>
    <row r="147" spans="2:39" x14ac:dyDescent="0.2">
      <c r="B147" s="54"/>
      <c r="C147" s="54"/>
      <c r="D147" s="54"/>
      <c r="E147" s="54"/>
      <c r="F147" s="54"/>
      <c r="G147" s="54"/>
      <c r="H147" s="54"/>
      <c r="I147" s="54"/>
      <c r="J147" s="54"/>
      <c r="K147" s="56"/>
      <c r="L147" s="56"/>
      <c r="M147" s="57"/>
      <c r="N147" s="57"/>
      <c r="O147" s="54"/>
      <c r="P147" s="54"/>
      <c r="Q147" s="54"/>
      <c r="R147" s="54"/>
      <c r="S147" s="54"/>
      <c r="T147" s="54"/>
      <c r="U147" s="144"/>
      <c r="V147" s="144"/>
      <c r="W147" s="56"/>
      <c r="X147" s="56"/>
      <c r="Y147" s="54"/>
      <c r="Z147" s="54"/>
      <c r="AA147" s="54"/>
      <c r="AB147" s="54"/>
      <c r="AC147" s="54"/>
      <c r="AD147" s="54"/>
      <c r="AE147" s="54"/>
      <c r="AF147" s="54"/>
      <c r="AG147" s="54"/>
      <c r="AH147" s="54"/>
      <c r="AI147" s="54"/>
      <c r="AJ147" s="54"/>
      <c r="AK147" s="54"/>
      <c r="AL147" s="54"/>
      <c r="AM147" s="54"/>
    </row>
    <row r="148" spans="2:39" x14ac:dyDescent="0.2">
      <c r="B148" s="54"/>
      <c r="C148" s="54"/>
      <c r="D148" s="54"/>
      <c r="E148" s="54"/>
      <c r="F148" s="54"/>
      <c r="G148" s="54"/>
      <c r="H148" s="54"/>
      <c r="I148" s="54"/>
      <c r="J148" s="54"/>
      <c r="K148" s="56"/>
      <c r="L148" s="56"/>
      <c r="M148" s="57"/>
      <c r="N148" s="57"/>
      <c r="O148" s="54"/>
      <c r="P148" s="54"/>
      <c r="Q148" s="54"/>
      <c r="R148" s="54"/>
      <c r="S148" s="54"/>
      <c r="T148" s="54"/>
      <c r="U148" s="144"/>
      <c r="V148" s="144"/>
      <c r="W148" s="56"/>
      <c r="X148" s="56"/>
      <c r="Y148" s="54"/>
      <c r="Z148" s="54"/>
      <c r="AA148" s="54"/>
      <c r="AB148" s="54"/>
      <c r="AC148" s="54"/>
      <c r="AD148" s="54"/>
      <c r="AE148" s="54"/>
      <c r="AF148" s="54"/>
      <c r="AG148" s="54"/>
      <c r="AH148" s="54"/>
      <c r="AI148" s="54"/>
      <c r="AJ148" s="54"/>
      <c r="AK148" s="54"/>
      <c r="AL148" s="54"/>
      <c r="AM148" s="54"/>
    </row>
    <row r="149" spans="2:39" x14ac:dyDescent="0.2">
      <c r="B149" s="54"/>
      <c r="C149" s="54"/>
      <c r="D149" s="54"/>
      <c r="E149" s="54"/>
      <c r="F149" s="54"/>
      <c r="G149" s="54"/>
      <c r="H149" s="54"/>
      <c r="I149" s="54"/>
      <c r="J149" s="54"/>
      <c r="K149" s="56"/>
      <c r="L149" s="56"/>
      <c r="M149" s="57"/>
      <c r="N149" s="57"/>
      <c r="O149" s="54"/>
      <c r="P149" s="54"/>
      <c r="Q149" s="54"/>
      <c r="R149" s="54"/>
      <c r="S149" s="54"/>
      <c r="T149" s="54"/>
      <c r="U149" s="144"/>
      <c r="V149" s="144"/>
      <c r="W149" s="56"/>
      <c r="X149" s="56"/>
      <c r="Y149" s="54"/>
      <c r="Z149" s="54"/>
      <c r="AA149" s="54"/>
      <c r="AB149" s="54"/>
      <c r="AC149" s="54"/>
      <c r="AD149" s="54"/>
      <c r="AE149" s="54"/>
      <c r="AF149" s="54"/>
      <c r="AG149" s="54"/>
      <c r="AH149" s="54"/>
      <c r="AI149" s="54"/>
      <c r="AJ149" s="54"/>
      <c r="AK149" s="54"/>
      <c r="AL149" s="54"/>
      <c r="AM149" s="54"/>
    </row>
    <row r="150" spans="2:39" x14ac:dyDescent="0.2">
      <c r="B150" s="54"/>
      <c r="C150" s="54"/>
      <c r="D150" s="54"/>
      <c r="E150" s="54"/>
      <c r="F150" s="54"/>
      <c r="G150" s="54"/>
      <c r="H150" s="54"/>
      <c r="I150" s="54"/>
      <c r="J150" s="54"/>
      <c r="K150" s="56"/>
      <c r="L150" s="56"/>
      <c r="M150" s="57"/>
      <c r="N150" s="57"/>
      <c r="O150" s="54"/>
      <c r="P150" s="54"/>
      <c r="Q150" s="54"/>
      <c r="R150" s="54"/>
      <c r="S150" s="54"/>
      <c r="T150" s="54"/>
      <c r="U150" s="144"/>
      <c r="V150" s="144"/>
      <c r="W150" s="56"/>
      <c r="X150" s="56"/>
      <c r="Y150" s="54"/>
      <c r="Z150" s="54"/>
      <c r="AA150" s="54"/>
      <c r="AB150" s="54"/>
      <c r="AC150" s="54"/>
      <c r="AD150" s="54"/>
      <c r="AE150" s="54"/>
      <c r="AF150" s="54"/>
      <c r="AG150" s="54"/>
      <c r="AH150" s="54"/>
      <c r="AI150" s="54"/>
      <c r="AJ150" s="54"/>
      <c r="AK150" s="54"/>
      <c r="AL150" s="54"/>
      <c r="AM150" s="54"/>
    </row>
    <row r="151" spans="2:39" x14ac:dyDescent="0.2">
      <c r="B151" s="54"/>
      <c r="C151" s="54"/>
      <c r="D151" s="54"/>
      <c r="E151" s="54"/>
      <c r="F151" s="54"/>
      <c r="G151" s="54"/>
      <c r="H151" s="54"/>
      <c r="I151" s="54"/>
      <c r="J151" s="54"/>
      <c r="K151" s="56"/>
      <c r="L151" s="56"/>
      <c r="M151" s="57"/>
      <c r="N151" s="57"/>
      <c r="O151" s="54"/>
      <c r="P151" s="54"/>
      <c r="Q151" s="54"/>
      <c r="R151" s="54"/>
      <c r="S151" s="54"/>
      <c r="T151" s="54"/>
      <c r="U151" s="144"/>
      <c r="V151" s="144"/>
      <c r="W151" s="56"/>
      <c r="X151" s="56"/>
      <c r="Y151" s="54"/>
      <c r="Z151" s="54"/>
      <c r="AA151" s="54"/>
      <c r="AB151" s="54"/>
      <c r="AC151" s="54"/>
      <c r="AD151" s="54"/>
      <c r="AE151" s="54"/>
      <c r="AF151" s="54"/>
      <c r="AG151" s="54"/>
      <c r="AH151" s="54"/>
      <c r="AI151" s="54"/>
      <c r="AJ151" s="54"/>
      <c r="AK151" s="54"/>
      <c r="AL151" s="54"/>
      <c r="AM151" s="54"/>
    </row>
    <row r="152" spans="2:39" x14ac:dyDescent="0.2">
      <c r="B152" s="54"/>
      <c r="C152" s="54"/>
      <c r="D152" s="54"/>
      <c r="E152" s="54"/>
      <c r="F152" s="54"/>
      <c r="G152" s="54"/>
      <c r="H152" s="54"/>
      <c r="I152" s="54"/>
      <c r="J152" s="54"/>
      <c r="K152" s="56"/>
      <c r="L152" s="56"/>
      <c r="M152" s="57"/>
      <c r="N152" s="57"/>
      <c r="O152" s="54"/>
      <c r="P152" s="54"/>
      <c r="Q152" s="54"/>
      <c r="R152" s="54"/>
      <c r="S152" s="54"/>
      <c r="T152" s="54"/>
      <c r="U152" s="144"/>
      <c r="V152" s="144"/>
      <c r="W152" s="56"/>
      <c r="X152" s="56"/>
      <c r="Y152" s="54"/>
      <c r="Z152" s="54"/>
      <c r="AA152" s="54"/>
      <c r="AB152" s="54"/>
      <c r="AC152" s="54"/>
      <c r="AD152" s="54"/>
      <c r="AE152" s="54"/>
      <c r="AF152" s="54"/>
      <c r="AG152" s="54"/>
      <c r="AH152" s="54"/>
      <c r="AI152" s="54"/>
      <c r="AJ152" s="54"/>
      <c r="AK152" s="54"/>
      <c r="AL152" s="54"/>
      <c r="AM152" s="54"/>
    </row>
    <row r="153" spans="2:39" x14ac:dyDescent="0.2">
      <c r="B153" s="54"/>
      <c r="C153" s="54"/>
      <c r="D153" s="54"/>
      <c r="E153" s="54"/>
      <c r="F153" s="54"/>
      <c r="G153" s="54"/>
      <c r="H153" s="54"/>
      <c r="I153" s="54"/>
      <c r="J153" s="54"/>
      <c r="K153" s="56"/>
      <c r="L153" s="56"/>
      <c r="M153" s="57"/>
      <c r="N153" s="57"/>
      <c r="O153" s="54"/>
      <c r="P153" s="54"/>
      <c r="Q153" s="54"/>
      <c r="R153" s="54"/>
      <c r="S153" s="54"/>
      <c r="T153" s="54"/>
      <c r="U153" s="144"/>
      <c r="V153" s="144"/>
      <c r="W153" s="56"/>
      <c r="X153" s="56"/>
      <c r="Y153" s="54"/>
      <c r="Z153" s="54"/>
      <c r="AA153" s="54"/>
      <c r="AB153" s="54"/>
      <c r="AC153" s="54"/>
      <c r="AD153" s="54"/>
      <c r="AE153" s="54"/>
      <c r="AF153" s="54"/>
      <c r="AG153" s="54"/>
      <c r="AH153" s="54"/>
      <c r="AI153" s="54"/>
      <c r="AJ153" s="54"/>
      <c r="AK153" s="54"/>
      <c r="AL153" s="54"/>
      <c r="AM153" s="54"/>
    </row>
    <row r="154" spans="2:39" x14ac:dyDescent="0.2">
      <c r="B154" s="54"/>
      <c r="C154" s="54"/>
      <c r="D154" s="54"/>
      <c r="E154" s="54"/>
      <c r="F154" s="54"/>
      <c r="G154" s="54"/>
      <c r="H154" s="54"/>
      <c r="I154" s="54"/>
      <c r="J154" s="54"/>
      <c r="K154" s="56"/>
      <c r="L154" s="56"/>
      <c r="M154" s="57"/>
      <c r="N154" s="57"/>
      <c r="O154" s="54"/>
      <c r="P154" s="54"/>
      <c r="Q154" s="54"/>
      <c r="R154" s="54"/>
      <c r="S154" s="54"/>
      <c r="T154" s="54"/>
      <c r="U154" s="144"/>
      <c r="V154" s="144"/>
      <c r="W154" s="56"/>
      <c r="X154" s="56"/>
      <c r="Y154" s="54"/>
      <c r="Z154" s="54"/>
      <c r="AA154" s="54"/>
      <c r="AB154" s="54"/>
      <c r="AC154" s="54"/>
      <c r="AD154" s="54"/>
      <c r="AE154" s="54"/>
      <c r="AF154" s="54"/>
      <c r="AG154" s="54"/>
      <c r="AH154" s="54"/>
      <c r="AI154" s="54"/>
      <c r="AJ154" s="54"/>
      <c r="AK154" s="54"/>
      <c r="AL154" s="54"/>
      <c r="AM154" s="54"/>
    </row>
    <row r="155" spans="2:39" x14ac:dyDescent="0.2">
      <c r="B155" s="54"/>
      <c r="C155" s="54"/>
      <c r="D155" s="54"/>
      <c r="E155" s="54"/>
      <c r="F155" s="54"/>
      <c r="G155" s="54"/>
      <c r="H155" s="54"/>
      <c r="I155" s="54"/>
      <c r="J155" s="54"/>
      <c r="K155" s="56"/>
      <c r="L155" s="56"/>
      <c r="M155" s="57"/>
      <c r="N155" s="57"/>
      <c r="O155" s="54"/>
      <c r="P155" s="54"/>
      <c r="Q155" s="54"/>
      <c r="R155" s="54"/>
      <c r="S155" s="54"/>
      <c r="T155" s="54"/>
      <c r="U155" s="144"/>
      <c r="V155" s="144"/>
      <c r="W155" s="56"/>
      <c r="X155" s="56"/>
      <c r="Y155" s="54"/>
      <c r="Z155" s="54"/>
      <c r="AA155" s="54"/>
      <c r="AB155" s="54"/>
      <c r="AC155" s="54"/>
      <c r="AD155" s="54"/>
      <c r="AE155" s="54"/>
      <c r="AF155" s="54"/>
      <c r="AG155" s="54"/>
      <c r="AH155" s="54"/>
      <c r="AI155" s="54"/>
      <c r="AJ155" s="54"/>
      <c r="AK155" s="54"/>
      <c r="AL155" s="54"/>
      <c r="AM155" s="54"/>
    </row>
    <row r="156" spans="2:39" x14ac:dyDescent="0.2">
      <c r="B156" s="54"/>
      <c r="C156" s="54"/>
      <c r="D156" s="54"/>
      <c r="E156" s="54"/>
      <c r="F156" s="54"/>
      <c r="G156" s="54"/>
      <c r="H156" s="54"/>
      <c r="I156" s="54"/>
      <c r="J156" s="54"/>
      <c r="K156" s="56"/>
      <c r="L156" s="56"/>
      <c r="M156" s="57"/>
      <c r="N156" s="57"/>
      <c r="O156" s="54"/>
      <c r="P156" s="54"/>
      <c r="Q156" s="54"/>
      <c r="R156" s="54"/>
      <c r="S156" s="54"/>
      <c r="T156" s="54"/>
      <c r="U156" s="144"/>
      <c r="V156" s="144"/>
      <c r="W156" s="56"/>
      <c r="X156" s="56"/>
      <c r="Y156" s="54"/>
      <c r="Z156" s="54"/>
      <c r="AA156" s="54"/>
      <c r="AB156" s="54"/>
      <c r="AC156" s="54"/>
      <c r="AD156" s="54"/>
      <c r="AE156" s="54"/>
      <c r="AF156" s="54"/>
      <c r="AG156" s="54"/>
      <c r="AH156" s="54"/>
      <c r="AI156" s="54"/>
      <c r="AJ156" s="54"/>
      <c r="AK156" s="54"/>
      <c r="AL156" s="54"/>
      <c r="AM156" s="54"/>
    </row>
    <row r="157" spans="2:39" x14ac:dyDescent="0.2">
      <c r="B157" s="54"/>
      <c r="C157" s="54"/>
      <c r="D157" s="54"/>
      <c r="E157" s="54"/>
      <c r="F157" s="54"/>
      <c r="G157" s="54"/>
      <c r="H157" s="54"/>
      <c r="I157" s="54"/>
      <c r="J157" s="54"/>
      <c r="K157" s="56"/>
      <c r="L157" s="56"/>
      <c r="M157" s="57"/>
      <c r="N157" s="57"/>
      <c r="O157" s="54"/>
      <c r="P157" s="54"/>
      <c r="Q157" s="54"/>
      <c r="R157" s="54"/>
      <c r="S157" s="54"/>
      <c r="T157" s="54"/>
      <c r="U157" s="144"/>
      <c r="V157" s="144"/>
      <c r="W157" s="56"/>
      <c r="X157" s="56"/>
      <c r="Y157" s="54"/>
      <c r="Z157" s="54"/>
      <c r="AA157" s="54"/>
      <c r="AB157" s="54"/>
      <c r="AC157" s="54"/>
      <c r="AD157" s="54"/>
      <c r="AE157" s="54"/>
      <c r="AF157" s="54"/>
      <c r="AG157" s="54"/>
      <c r="AH157" s="54"/>
      <c r="AI157" s="54"/>
      <c r="AJ157" s="54"/>
      <c r="AK157" s="54"/>
      <c r="AL157" s="54"/>
      <c r="AM157" s="54"/>
    </row>
    <row r="158" spans="2:39" x14ac:dyDescent="0.2">
      <c r="B158" s="54"/>
      <c r="C158" s="54"/>
      <c r="D158" s="54"/>
      <c r="E158" s="54"/>
      <c r="F158" s="54"/>
      <c r="G158" s="54"/>
      <c r="H158" s="54"/>
      <c r="I158" s="54"/>
      <c r="J158" s="54"/>
      <c r="K158" s="56"/>
      <c r="L158" s="56"/>
      <c r="M158" s="57"/>
      <c r="N158" s="57"/>
      <c r="O158" s="54"/>
      <c r="P158" s="54"/>
      <c r="Q158" s="54"/>
      <c r="R158" s="54"/>
      <c r="S158" s="54"/>
      <c r="T158" s="54"/>
      <c r="U158" s="144"/>
      <c r="V158" s="144"/>
      <c r="W158" s="56"/>
      <c r="X158" s="56"/>
      <c r="Y158" s="54"/>
      <c r="Z158" s="54"/>
      <c r="AA158" s="54"/>
      <c r="AB158" s="54"/>
      <c r="AC158" s="54"/>
      <c r="AD158" s="54"/>
      <c r="AE158" s="54"/>
      <c r="AF158" s="54"/>
      <c r="AG158" s="54"/>
      <c r="AH158" s="54"/>
      <c r="AI158" s="54"/>
      <c r="AJ158" s="54"/>
      <c r="AK158" s="54"/>
      <c r="AL158" s="54"/>
      <c r="AM158" s="54"/>
    </row>
    <row r="159" spans="2:39" x14ac:dyDescent="0.2">
      <c r="B159" s="54"/>
      <c r="C159" s="54"/>
      <c r="D159" s="54"/>
      <c r="E159" s="54"/>
      <c r="F159" s="54"/>
      <c r="G159" s="54"/>
      <c r="H159" s="54"/>
      <c r="I159" s="54"/>
      <c r="J159" s="54"/>
      <c r="K159" s="56"/>
      <c r="L159" s="56"/>
      <c r="M159" s="57"/>
      <c r="N159" s="57"/>
      <c r="O159" s="54"/>
      <c r="P159" s="54"/>
      <c r="Q159" s="54"/>
      <c r="R159" s="54"/>
      <c r="S159" s="54"/>
      <c r="T159" s="54"/>
      <c r="U159" s="144"/>
      <c r="V159" s="144"/>
      <c r="W159" s="56"/>
      <c r="X159" s="56"/>
      <c r="Y159" s="54"/>
      <c r="Z159" s="54"/>
      <c r="AA159" s="54"/>
      <c r="AB159" s="54"/>
      <c r="AC159" s="54"/>
      <c r="AD159" s="54"/>
      <c r="AE159" s="54"/>
      <c r="AF159" s="54"/>
      <c r="AG159" s="54"/>
      <c r="AH159" s="54"/>
      <c r="AI159" s="54"/>
      <c r="AJ159" s="54"/>
      <c r="AK159" s="54"/>
      <c r="AL159" s="54"/>
      <c r="AM159" s="54"/>
    </row>
    <row r="160" spans="2:39" x14ac:dyDescent="0.2">
      <c r="B160" s="54"/>
      <c r="C160" s="54"/>
      <c r="D160" s="54"/>
      <c r="E160" s="54"/>
      <c r="F160" s="54"/>
      <c r="G160" s="54"/>
      <c r="H160" s="54"/>
      <c r="I160" s="54"/>
      <c r="J160" s="54"/>
      <c r="K160" s="56"/>
      <c r="L160" s="56"/>
      <c r="M160" s="57"/>
      <c r="N160" s="57"/>
      <c r="O160" s="54"/>
      <c r="P160" s="54"/>
      <c r="Q160" s="54"/>
      <c r="R160" s="54"/>
      <c r="S160" s="54"/>
      <c r="T160" s="54"/>
      <c r="U160" s="144"/>
      <c r="V160" s="144"/>
      <c r="W160" s="56"/>
      <c r="X160" s="56"/>
      <c r="Y160" s="54"/>
      <c r="Z160" s="54"/>
      <c r="AA160" s="54"/>
      <c r="AB160" s="54"/>
      <c r="AC160" s="54"/>
      <c r="AD160" s="54"/>
      <c r="AE160" s="54"/>
      <c r="AF160" s="54"/>
      <c r="AG160" s="54"/>
      <c r="AH160" s="54"/>
      <c r="AI160" s="54"/>
      <c r="AJ160" s="54"/>
      <c r="AK160" s="54"/>
      <c r="AL160" s="54"/>
      <c r="AM160" s="54"/>
    </row>
    <row r="161" spans="2:39" x14ac:dyDescent="0.2">
      <c r="B161" s="54"/>
      <c r="C161" s="54"/>
      <c r="D161" s="54"/>
      <c r="E161" s="54"/>
      <c r="F161" s="54"/>
      <c r="G161" s="54"/>
      <c r="H161" s="54"/>
      <c r="I161" s="54"/>
      <c r="J161" s="54"/>
      <c r="K161" s="56"/>
      <c r="L161" s="56"/>
      <c r="M161" s="57"/>
      <c r="N161" s="57"/>
      <c r="O161" s="54"/>
      <c r="P161" s="54"/>
      <c r="Q161" s="54"/>
      <c r="R161" s="54"/>
      <c r="S161" s="54"/>
      <c r="T161" s="54"/>
      <c r="U161" s="144"/>
      <c r="V161" s="144"/>
      <c r="W161" s="56"/>
      <c r="X161" s="56"/>
      <c r="Y161" s="54"/>
      <c r="Z161" s="54"/>
      <c r="AA161" s="54"/>
      <c r="AB161" s="54"/>
      <c r="AC161" s="54"/>
      <c r="AD161" s="54"/>
      <c r="AE161" s="54"/>
      <c r="AF161" s="54"/>
      <c r="AG161" s="54"/>
      <c r="AH161" s="54"/>
      <c r="AI161" s="54"/>
      <c r="AJ161" s="54"/>
      <c r="AK161" s="54"/>
      <c r="AL161" s="54"/>
      <c r="AM161" s="54"/>
    </row>
    <row r="162" spans="2:39" x14ac:dyDescent="0.2">
      <c r="B162" s="54"/>
      <c r="C162" s="54"/>
      <c r="D162" s="54"/>
      <c r="E162" s="54"/>
      <c r="F162" s="54"/>
      <c r="G162" s="54"/>
      <c r="H162" s="54"/>
      <c r="I162" s="54"/>
      <c r="J162" s="54"/>
      <c r="K162" s="56"/>
      <c r="L162" s="56"/>
      <c r="M162" s="57"/>
      <c r="N162" s="57"/>
      <c r="O162" s="54"/>
      <c r="P162" s="54"/>
      <c r="Q162" s="54"/>
      <c r="R162" s="54"/>
      <c r="S162" s="54"/>
      <c r="T162" s="54"/>
      <c r="U162" s="144"/>
      <c r="V162" s="144"/>
      <c r="W162" s="56"/>
      <c r="X162" s="56"/>
      <c r="Y162" s="54"/>
      <c r="Z162" s="54"/>
      <c r="AA162" s="54"/>
      <c r="AB162" s="54"/>
      <c r="AC162" s="54"/>
      <c r="AD162" s="54"/>
      <c r="AE162" s="54"/>
      <c r="AF162" s="54"/>
      <c r="AG162" s="54"/>
      <c r="AH162" s="54"/>
      <c r="AI162" s="54"/>
      <c r="AJ162" s="54"/>
      <c r="AK162" s="54"/>
      <c r="AL162" s="54"/>
      <c r="AM162" s="54"/>
    </row>
    <row r="163" spans="2:39" x14ac:dyDescent="0.2">
      <c r="B163" s="54"/>
      <c r="C163" s="54"/>
      <c r="D163" s="54"/>
      <c r="E163" s="54"/>
      <c r="F163" s="54"/>
      <c r="G163" s="54"/>
      <c r="H163" s="54"/>
      <c r="I163" s="54"/>
      <c r="J163" s="54"/>
      <c r="K163" s="56"/>
      <c r="L163" s="56"/>
      <c r="M163" s="57"/>
      <c r="N163" s="57"/>
      <c r="O163" s="54"/>
      <c r="P163" s="54"/>
      <c r="Q163" s="54"/>
      <c r="R163" s="54"/>
      <c r="S163" s="54"/>
      <c r="T163" s="54"/>
      <c r="U163" s="144"/>
      <c r="V163" s="144"/>
      <c r="W163" s="56"/>
      <c r="X163" s="56"/>
      <c r="Y163" s="54"/>
      <c r="Z163" s="54"/>
      <c r="AA163" s="54"/>
      <c r="AB163" s="54"/>
      <c r="AC163" s="54"/>
      <c r="AD163" s="54"/>
      <c r="AE163" s="54"/>
      <c r="AF163" s="54"/>
      <c r="AG163" s="54"/>
      <c r="AH163" s="54"/>
      <c r="AI163" s="54"/>
      <c r="AJ163" s="54"/>
      <c r="AK163" s="54"/>
      <c r="AL163" s="54"/>
      <c r="AM163" s="54"/>
    </row>
    <row r="164" spans="2:39" x14ac:dyDescent="0.2">
      <c r="B164" s="54"/>
      <c r="C164" s="54"/>
      <c r="D164" s="54"/>
      <c r="E164" s="54"/>
      <c r="F164" s="54"/>
      <c r="G164" s="54"/>
      <c r="H164" s="54"/>
      <c r="I164" s="54"/>
      <c r="J164" s="54"/>
      <c r="K164" s="56"/>
      <c r="L164" s="56"/>
      <c r="M164" s="57"/>
      <c r="N164" s="57"/>
      <c r="O164" s="54"/>
      <c r="P164" s="54"/>
      <c r="Q164" s="54"/>
      <c r="R164" s="54"/>
      <c r="S164" s="54"/>
      <c r="T164" s="54"/>
      <c r="U164" s="144"/>
      <c r="V164" s="144"/>
      <c r="W164" s="56"/>
      <c r="X164" s="56"/>
      <c r="Y164" s="54"/>
      <c r="Z164" s="54"/>
      <c r="AA164" s="54"/>
      <c r="AB164" s="54"/>
      <c r="AC164" s="54"/>
      <c r="AD164" s="54"/>
      <c r="AE164" s="54"/>
      <c r="AF164" s="54"/>
      <c r="AG164" s="54"/>
      <c r="AH164" s="54"/>
      <c r="AI164" s="54"/>
      <c r="AJ164" s="54"/>
      <c r="AK164" s="54"/>
      <c r="AL164" s="54"/>
      <c r="AM164" s="54"/>
    </row>
    <row r="165" spans="2:39" x14ac:dyDescent="0.2">
      <c r="B165" s="54"/>
      <c r="C165" s="54"/>
      <c r="D165" s="54"/>
      <c r="E165" s="54"/>
      <c r="F165" s="54"/>
      <c r="G165" s="54"/>
      <c r="H165" s="54"/>
      <c r="I165" s="54"/>
      <c r="J165" s="54"/>
      <c r="K165" s="56"/>
      <c r="L165" s="56"/>
      <c r="M165" s="57"/>
      <c r="N165" s="57"/>
      <c r="O165" s="54"/>
      <c r="P165" s="54"/>
      <c r="Q165" s="54"/>
      <c r="R165" s="54"/>
      <c r="S165" s="54"/>
      <c r="T165" s="54"/>
      <c r="U165" s="144"/>
      <c r="V165" s="144"/>
      <c r="W165" s="56"/>
      <c r="X165" s="56"/>
      <c r="Y165" s="54"/>
      <c r="Z165" s="54"/>
      <c r="AA165" s="54"/>
      <c r="AB165" s="54"/>
      <c r="AC165" s="54"/>
      <c r="AD165" s="54"/>
      <c r="AE165" s="54"/>
      <c r="AF165" s="54"/>
      <c r="AG165" s="54"/>
      <c r="AH165" s="54"/>
      <c r="AI165" s="54"/>
      <c r="AJ165" s="54"/>
      <c r="AK165" s="54"/>
      <c r="AL165" s="54"/>
      <c r="AM165" s="54"/>
    </row>
    <row r="166" spans="2:39" x14ac:dyDescent="0.2">
      <c r="B166" s="54"/>
      <c r="C166" s="54"/>
      <c r="D166" s="54"/>
      <c r="E166" s="54"/>
      <c r="F166" s="54"/>
      <c r="G166" s="54"/>
      <c r="H166" s="54"/>
      <c r="I166" s="54"/>
      <c r="J166" s="54"/>
      <c r="K166" s="56"/>
      <c r="L166" s="56"/>
      <c r="M166" s="57"/>
      <c r="N166" s="57"/>
      <c r="O166" s="54"/>
      <c r="P166" s="54"/>
      <c r="Q166" s="54"/>
      <c r="R166" s="54"/>
      <c r="S166" s="54"/>
      <c r="T166" s="54"/>
      <c r="U166" s="144"/>
      <c r="V166" s="144"/>
      <c r="W166" s="56"/>
      <c r="X166" s="56"/>
      <c r="Y166" s="54"/>
      <c r="Z166" s="54"/>
      <c r="AA166" s="54"/>
      <c r="AB166" s="54"/>
      <c r="AC166" s="54"/>
      <c r="AD166" s="54"/>
      <c r="AE166" s="54"/>
      <c r="AF166" s="54"/>
      <c r="AG166" s="54"/>
      <c r="AH166" s="54"/>
      <c r="AI166" s="54"/>
      <c r="AJ166" s="54"/>
      <c r="AK166" s="54"/>
      <c r="AL166" s="54"/>
      <c r="AM166" s="54"/>
    </row>
    <row r="167" spans="2:39" x14ac:dyDescent="0.2">
      <c r="B167" s="54"/>
      <c r="C167" s="54"/>
      <c r="D167" s="54"/>
      <c r="E167" s="54"/>
      <c r="F167" s="54"/>
      <c r="G167" s="54"/>
      <c r="H167" s="54"/>
      <c r="I167" s="54"/>
      <c r="J167" s="54"/>
      <c r="K167" s="56"/>
      <c r="L167" s="56"/>
      <c r="M167" s="57"/>
      <c r="N167" s="57"/>
      <c r="O167" s="54"/>
      <c r="P167" s="54"/>
      <c r="Q167" s="54"/>
      <c r="R167" s="54"/>
      <c r="S167" s="54"/>
      <c r="T167" s="54"/>
      <c r="U167" s="144"/>
      <c r="V167" s="144"/>
      <c r="W167" s="56"/>
      <c r="X167" s="56"/>
      <c r="Y167" s="54"/>
      <c r="Z167" s="54"/>
      <c r="AA167" s="54"/>
      <c r="AB167" s="54"/>
      <c r="AC167" s="54"/>
      <c r="AD167" s="54"/>
      <c r="AE167" s="54"/>
      <c r="AF167" s="54"/>
      <c r="AG167" s="54"/>
      <c r="AH167" s="54"/>
      <c r="AI167" s="54"/>
      <c r="AJ167" s="54"/>
      <c r="AK167" s="54"/>
      <c r="AL167" s="54"/>
      <c r="AM167" s="54"/>
    </row>
    <row r="168" spans="2:39" x14ac:dyDescent="0.2">
      <c r="B168" s="54"/>
      <c r="C168" s="54"/>
      <c r="D168" s="54"/>
      <c r="E168" s="54"/>
      <c r="F168" s="54"/>
      <c r="G168" s="54"/>
      <c r="H168" s="54"/>
      <c r="I168" s="54"/>
      <c r="J168" s="54"/>
      <c r="K168" s="56"/>
      <c r="L168" s="56"/>
      <c r="M168" s="57"/>
      <c r="N168" s="57"/>
      <c r="O168" s="54"/>
      <c r="P168" s="54"/>
      <c r="Q168" s="54"/>
      <c r="R168" s="54"/>
      <c r="S168" s="54"/>
      <c r="T168" s="54"/>
      <c r="U168" s="144"/>
      <c r="V168" s="144"/>
      <c r="W168" s="56"/>
      <c r="X168" s="56"/>
      <c r="Y168" s="54"/>
      <c r="Z168" s="54"/>
      <c r="AA168" s="54"/>
      <c r="AB168" s="54"/>
      <c r="AC168" s="54"/>
      <c r="AD168" s="54"/>
      <c r="AE168" s="54"/>
      <c r="AF168" s="54"/>
      <c r="AG168" s="54"/>
      <c r="AH168" s="54"/>
      <c r="AI168" s="54"/>
      <c r="AJ168" s="54"/>
      <c r="AK168" s="54"/>
      <c r="AL168" s="54"/>
      <c r="AM168" s="54"/>
    </row>
    <row r="169" spans="2:39" x14ac:dyDescent="0.2">
      <c r="B169" s="54"/>
      <c r="C169" s="54"/>
      <c r="D169" s="54"/>
      <c r="E169" s="54"/>
      <c r="F169" s="54"/>
      <c r="G169" s="54"/>
      <c r="H169" s="54"/>
      <c r="I169" s="54"/>
      <c r="J169" s="54"/>
      <c r="K169" s="56"/>
      <c r="L169" s="56"/>
      <c r="M169" s="57"/>
      <c r="N169" s="57"/>
      <c r="O169" s="54"/>
      <c r="P169" s="54"/>
      <c r="Q169" s="54"/>
      <c r="R169" s="54"/>
      <c r="S169" s="54"/>
      <c r="T169" s="54"/>
      <c r="U169" s="144"/>
      <c r="V169" s="144"/>
      <c r="W169" s="56"/>
      <c r="X169" s="56"/>
      <c r="Y169" s="54"/>
      <c r="Z169" s="54"/>
      <c r="AA169" s="54"/>
      <c r="AB169" s="54"/>
      <c r="AC169" s="54"/>
      <c r="AD169" s="54"/>
      <c r="AE169" s="54"/>
      <c r="AF169" s="54"/>
      <c r="AG169" s="54"/>
      <c r="AH169" s="54"/>
      <c r="AI169" s="54"/>
      <c r="AJ169" s="54"/>
      <c r="AK169" s="54"/>
      <c r="AL169" s="54"/>
      <c r="AM169" s="54"/>
    </row>
    <row r="170" spans="2:39" x14ac:dyDescent="0.2">
      <c r="B170" s="54"/>
      <c r="C170" s="54"/>
      <c r="D170" s="54"/>
      <c r="E170" s="54"/>
      <c r="F170" s="54"/>
      <c r="G170" s="54"/>
      <c r="H170" s="54"/>
      <c r="I170" s="54"/>
      <c r="J170" s="54"/>
      <c r="K170" s="56"/>
      <c r="L170" s="56"/>
      <c r="M170" s="57"/>
      <c r="N170" s="57"/>
      <c r="O170" s="54"/>
      <c r="P170" s="54"/>
      <c r="Q170" s="54"/>
      <c r="R170" s="54"/>
      <c r="S170" s="54"/>
      <c r="T170" s="54"/>
      <c r="U170" s="144"/>
      <c r="V170" s="144"/>
      <c r="W170" s="56"/>
      <c r="X170" s="56"/>
      <c r="Y170" s="54"/>
      <c r="Z170" s="54"/>
      <c r="AA170" s="54"/>
      <c r="AB170" s="54"/>
      <c r="AC170" s="54"/>
      <c r="AD170" s="54"/>
      <c r="AE170" s="54"/>
      <c r="AF170" s="54"/>
      <c r="AG170" s="54"/>
      <c r="AH170" s="54"/>
      <c r="AI170" s="54"/>
      <c r="AJ170" s="54"/>
      <c r="AK170" s="54"/>
      <c r="AL170" s="54"/>
      <c r="AM170" s="54"/>
    </row>
    <row r="171" spans="2:39" x14ac:dyDescent="0.2">
      <c r="B171" s="54"/>
      <c r="C171" s="54"/>
      <c r="D171" s="54"/>
      <c r="E171" s="54"/>
      <c r="F171" s="54"/>
      <c r="G171" s="54"/>
      <c r="H171" s="54"/>
      <c r="I171" s="54"/>
      <c r="J171" s="54"/>
      <c r="K171" s="56"/>
      <c r="L171" s="56"/>
      <c r="M171" s="57"/>
      <c r="N171" s="57"/>
      <c r="O171" s="54"/>
      <c r="P171" s="54"/>
      <c r="Q171" s="54"/>
      <c r="R171" s="54"/>
      <c r="S171" s="54"/>
      <c r="T171" s="54"/>
      <c r="U171" s="144"/>
      <c r="V171" s="144"/>
      <c r="W171" s="56"/>
      <c r="X171" s="56"/>
      <c r="Y171" s="54"/>
      <c r="Z171" s="54"/>
      <c r="AA171" s="54"/>
      <c r="AB171" s="54"/>
      <c r="AC171" s="54"/>
      <c r="AD171" s="54"/>
      <c r="AE171" s="54"/>
      <c r="AF171" s="54"/>
      <c r="AG171" s="54"/>
      <c r="AH171" s="54"/>
      <c r="AI171" s="54"/>
      <c r="AJ171" s="54"/>
      <c r="AK171" s="54"/>
      <c r="AL171" s="54"/>
      <c r="AM171" s="54"/>
    </row>
    <row r="172" spans="2:39" x14ac:dyDescent="0.2">
      <c r="B172" s="54"/>
      <c r="C172" s="54"/>
      <c r="D172" s="54"/>
      <c r="E172" s="54"/>
      <c r="F172" s="54"/>
      <c r="G172" s="54"/>
      <c r="H172" s="54"/>
      <c r="I172" s="54"/>
      <c r="J172" s="54"/>
      <c r="K172" s="56"/>
      <c r="L172" s="56"/>
      <c r="M172" s="57"/>
      <c r="N172" s="57"/>
      <c r="O172" s="54"/>
      <c r="P172" s="54"/>
      <c r="Q172" s="54"/>
      <c r="R172" s="54"/>
      <c r="S172" s="54"/>
      <c r="T172" s="54"/>
      <c r="U172" s="144"/>
      <c r="V172" s="144"/>
      <c r="W172" s="56"/>
      <c r="X172" s="56"/>
      <c r="Y172" s="54"/>
      <c r="Z172" s="54"/>
      <c r="AA172" s="54"/>
      <c r="AB172" s="54"/>
      <c r="AC172" s="54"/>
      <c r="AD172" s="54"/>
      <c r="AE172" s="54"/>
      <c r="AF172" s="54"/>
      <c r="AG172" s="54"/>
      <c r="AH172" s="54"/>
      <c r="AI172" s="54"/>
      <c r="AJ172" s="54"/>
      <c r="AK172" s="54"/>
      <c r="AL172" s="54"/>
      <c r="AM172" s="54"/>
    </row>
    <row r="173" spans="2:39" x14ac:dyDescent="0.2">
      <c r="B173" s="54"/>
      <c r="C173" s="54"/>
      <c r="D173" s="54"/>
      <c r="E173" s="54"/>
      <c r="F173" s="54"/>
      <c r="G173" s="54"/>
      <c r="H173" s="54"/>
      <c r="I173" s="54"/>
      <c r="J173" s="54"/>
      <c r="K173" s="56"/>
      <c r="L173" s="56"/>
      <c r="M173" s="57"/>
      <c r="N173" s="57"/>
      <c r="O173" s="54"/>
      <c r="P173" s="54"/>
      <c r="Q173" s="54"/>
      <c r="R173" s="54"/>
      <c r="S173" s="54"/>
      <c r="T173" s="54"/>
      <c r="U173" s="144"/>
      <c r="V173" s="144"/>
      <c r="W173" s="56"/>
      <c r="X173" s="56"/>
      <c r="Y173" s="54"/>
      <c r="Z173" s="54"/>
      <c r="AA173" s="54"/>
      <c r="AB173" s="54"/>
      <c r="AC173" s="54"/>
      <c r="AD173" s="54"/>
      <c r="AE173" s="54"/>
      <c r="AF173" s="54"/>
      <c r="AG173" s="54"/>
      <c r="AH173" s="54"/>
      <c r="AI173" s="54"/>
      <c r="AJ173" s="54"/>
      <c r="AK173" s="54"/>
      <c r="AL173" s="54"/>
      <c r="AM173" s="54"/>
    </row>
    <row r="174" spans="2:39" x14ac:dyDescent="0.2">
      <c r="B174" s="54"/>
      <c r="C174" s="54"/>
      <c r="D174" s="54"/>
      <c r="E174" s="54"/>
      <c r="F174" s="54"/>
      <c r="G174" s="54"/>
      <c r="H174" s="54"/>
      <c r="I174" s="54"/>
      <c r="J174" s="54"/>
      <c r="K174" s="56"/>
      <c r="L174" s="56"/>
      <c r="M174" s="57"/>
      <c r="N174" s="57"/>
      <c r="O174" s="54"/>
      <c r="P174" s="54"/>
      <c r="Q174" s="54"/>
      <c r="R174" s="54"/>
      <c r="S174" s="54"/>
      <c r="T174" s="54"/>
      <c r="U174" s="144"/>
      <c r="V174" s="144"/>
      <c r="W174" s="56"/>
      <c r="X174" s="56"/>
      <c r="Y174" s="54"/>
      <c r="Z174" s="54"/>
      <c r="AA174" s="54"/>
      <c r="AB174" s="54"/>
      <c r="AC174" s="54"/>
      <c r="AD174" s="54"/>
      <c r="AE174" s="54"/>
      <c r="AF174" s="54"/>
      <c r="AG174" s="54"/>
      <c r="AH174" s="54"/>
      <c r="AI174" s="54"/>
      <c r="AJ174" s="54"/>
      <c r="AK174" s="54"/>
      <c r="AL174" s="54"/>
      <c r="AM174" s="54"/>
    </row>
    <row r="175" spans="2:39" x14ac:dyDescent="0.2">
      <c r="B175" s="54"/>
      <c r="C175" s="54"/>
      <c r="D175" s="54"/>
      <c r="E175" s="54"/>
      <c r="F175" s="54"/>
      <c r="G175" s="54"/>
      <c r="H175" s="54"/>
      <c r="I175" s="54"/>
      <c r="J175" s="54"/>
      <c r="K175" s="56"/>
      <c r="L175" s="56"/>
      <c r="M175" s="57"/>
      <c r="N175" s="57"/>
      <c r="O175" s="54"/>
      <c r="P175" s="54"/>
      <c r="Q175" s="54"/>
      <c r="R175" s="54"/>
      <c r="S175" s="54"/>
      <c r="T175" s="54"/>
      <c r="U175" s="144"/>
      <c r="V175" s="144"/>
      <c r="W175" s="56"/>
      <c r="X175" s="56"/>
      <c r="Y175" s="54"/>
      <c r="Z175" s="54"/>
      <c r="AA175" s="54"/>
      <c r="AB175" s="54"/>
      <c r="AC175" s="54"/>
      <c r="AD175" s="54"/>
      <c r="AE175" s="54"/>
      <c r="AF175" s="54"/>
      <c r="AG175" s="54"/>
      <c r="AH175" s="54"/>
      <c r="AI175" s="54"/>
      <c r="AJ175" s="54"/>
      <c r="AK175" s="54"/>
      <c r="AL175" s="54"/>
      <c r="AM175" s="54"/>
    </row>
    <row r="176" spans="2:39" x14ac:dyDescent="0.2">
      <c r="B176" s="54"/>
      <c r="C176" s="54"/>
      <c r="D176" s="54"/>
      <c r="E176" s="54"/>
      <c r="F176" s="54"/>
      <c r="G176" s="54"/>
      <c r="H176" s="54"/>
      <c r="I176" s="54"/>
      <c r="J176" s="54"/>
      <c r="K176" s="56"/>
      <c r="L176" s="56"/>
      <c r="M176" s="57"/>
      <c r="N176" s="57"/>
      <c r="O176" s="54"/>
      <c r="P176" s="54"/>
      <c r="Q176" s="54"/>
      <c r="R176" s="54"/>
      <c r="S176" s="54"/>
      <c r="T176" s="54"/>
      <c r="U176" s="144"/>
      <c r="V176" s="144"/>
      <c r="W176" s="56"/>
      <c r="X176" s="56"/>
      <c r="Y176" s="54"/>
      <c r="Z176" s="54"/>
      <c r="AA176" s="54"/>
      <c r="AB176" s="54"/>
      <c r="AC176" s="54"/>
      <c r="AD176" s="54"/>
      <c r="AE176" s="54"/>
      <c r="AF176" s="54"/>
      <c r="AG176" s="54"/>
      <c r="AH176" s="54"/>
      <c r="AI176" s="54"/>
      <c r="AJ176" s="54"/>
      <c r="AK176" s="54"/>
      <c r="AL176" s="54"/>
      <c r="AM176" s="54"/>
    </row>
    <row r="177" spans="2:39" x14ac:dyDescent="0.2">
      <c r="B177" s="54"/>
      <c r="C177" s="54"/>
      <c r="D177" s="54"/>
      <c r="E177" s="54"/>
      <c r="F177" s="54"/>
      <c r="G177" s="54"/>
      <c r="H177" s="54"/>
      <c r="I177" s="54"/>
      <c r="J177" s="54"/>
      <c r="K177" s="56"/>
      <c r="L177" s="56"/>
      <c r="M177" s="57"/>
      <c r="N177" s="57"/>
      <c r="O177" s="54"/>
      <c r="P177" s="54"/>
      <c r="Q177" s="54"/>
      <c r="R177" s="54"/>
      <c r="S177" s="54"/>
      <c r="T177" s="54"/>
      <c r="U177" s="144"/>
      <c r="V177" s="144"/>
      <c r="W177" s="56"/>
      <c r="X177" s="56"/>
      <c r="Y177" s="54"/>
      <c r="Z177" s="54"/>
      <c r="AA177" s="54"/>
      <c r="AB177" s="54"/>
      <c r="AC177" s="54"/>
      <c r="AD177" s="54"/>
      <c r="AE177" s="54"/>
      <c r="AF177" s="54"/>
      <c r="AG177" s="54"/>
      <c r="AH177" s="54"/>
      <c r="AI177" s="54"/>
      <c r="AJ177" s="54"/>
      <c r="AK177" s="54"/>
      <c r="AL177" s="54"/>
      <c r="AM177" s="54"/>
    </row>
    <row r="178" spans="2:39" x14ac:dyDescent="0.2">
      <c r="B178" s="54"/>
      <c r="C178" s="54"/>
      <c r="D178" s="54"/>
      <c r="E178" s="54"/>
      <c r="F178" s="54"/>
      <c r="G178" s="54"/>
      <c r="H178" s="54"/>
      <c r="I178" s="54"/>
      <c r="J178" s="54"/>
      <c r="K178" s="56"/>
      <c r="L178" s="56"/>
      <c r="M178" s="57"/>
      <c r="N178" s="57"/>
      <c r="O178" s="54"/>
      <c r="P178" s="54"/>
      <c r="Q178" s="54"/>
      <c r="R178" s="54"/>
      <c r="S178" s="54"/>
      <c r="T178" s="54"/>
      <c r="U178" s="144"/>
      <c r="V178" s="144"/>
      <c r="W178" s="56"/>
      <c r="X178" s="56"/>
      <c r="Y178" s="54"/>
      <c r="Z178" s="54"/>
      <c r="AA178" s="54"/>
      <c r="AB178" s="54"/>
      <c r="AC178" s="54"/>
      <c r="AD178" s="54"/>
      <c r="AE178" s="54"/>
      <c r="AF178" s="54"/>
      <c r="AG178" s="54"/>
      <c r="AH178" s="54"/>
      <c r="AI178" s="54"/>
      <c r="AJ178" s="54"/>
      <c r="AK178" s="54"/>
      <c r="AL178" s="54"/>
      <c r="AM178" s="54"/>
    </row>
    <row r="179" spans="2:39" x14ac:dyDescent="0.2">
      <c r="B179" s="54"/>
      <c r="C179" s="54"/>
      <c r="D179" s="54"/>
      <c r="E179" s="54"/>
      <c r="F179" s="54"/>
      <c r="G179" s="54"/>
      <c r="H179" s="54"/>
      <c r="I179" s="54"/>
      <c r="J179" s="54"/>
      <c r="K179" s="56"/>
      <c r="L179" s="56"/>
      <c r="M179" s="57"/>
      <c r="N179" s="57"/>
      <c r="O179" s="54"/>
      <c r="P179" s="54"/>
      <c r="Q179" s="54"/>
      <c r="R179" s="54"/>
      <c r="S179" s="54"/>
      <c r="T179" s="54"/>
      <c r="U179" s="144"/>
      <c r="V179" s="144"/>
      <c r="W179" s="56"/>
      <c r="X179" s="56"/>
      <c r="Y179" s="54"/>
      <c r="Z179" s="54"/>
      <c r="AA179" s="54"/>
      <c r="AB179" s="54"/>
      <c r="AC179" s="54"/>
      <c r="AD179" s="54"/>
      <c r="AE179" s="54"/>
      <c r="AF179" s="54"/>
      <c r="AG179" s="54"/>
      <c r="AH179" s="54"/>
      <c r="AI179" s="54"/>
      <c r="AJ179" s="54"/>
      <c r="AK179" s="54"/>
      <c r="AL179" s="54"/>
      <c r="AM179" s="54"/>
    </row>
    <row r="180" spans="2:39" x14ac:dyDescent="0.2">
      <c r="B180" s="54"/>
      <c r="C180" s="54"/>
      <c r="D180" s="54"/>
      <c r="E180" s="54"/>
      <c r="F180" s="54"/>
      <c r="G180" s="54"/>
      <c r="H180" s="54"/>
      <c r="I180" s="54"/>
      <c r="J180" s="54"/>
      <c r="K180" s="56"/>
      <c r="L180" s="56"/>
      <c r="M180" s="57"/>
      <c r="N180" s="57"/>
      <c r="O180" s="54"/>
      <c r="P180" s="54"/>
      <c r="Q180" s="54"/>
      <c r="R180" s="54"/>
      <c r="S180" s="54"/>
      <c r="T180" s="54"/>
      <c r="U180" s="144"/>
      <c r="V180" s="144"/>
      <c r="W180" s="56"/>
      <c r="X180" s="56"/>
      <c r="Y180" s="54"/>
      <c r="Z180" s="54"/>
      <c r="AA180" s="54"/>
      <c r="AB180" s="54"/>
      <c r="AC180" s="54"/>
      <c r="AD180" s="54"/>
      <c r="AE180" s="54"/>
      <c r="AF180" s="54"/>
      <c r="AG180" s="54"/>
      <c r="AH180" s="54"/>
      <c r="AI180" s="54"/>
      <c r="AJ180" s="54"/>
      <c r="AK180" s="54"/>
      <c r="AL180" s="54"/>
      <c r="AM180" s="54"/>
    </row>
    <row r="181" spans="2:39" x14ac:dyDescent="0.2">
      <c r="B181" s="54"/>
      <c r="C181" s="54"/>
      <c r="D181" s="54"/>
      <c r="E181" s="54"/>
      <c r="F181" s="54"/>
      <c r="G181" s="54"/>
      <c r="H181" s="54"/>
      <c r="I181" s="54"/>
      <c r="J181" s="54"/>
      <c r="K181" s="56"/>
      <c r="L181" s="56"/>
      <c r="M181" s="57"/>
      <c r="N181" s="57"/>
      <c r="O181" s="54"/>
      <c r="P181" s="54"/>
      <c r="Q181" s="54"/>
      <c r="R181" s="54"/>
      <c r="S181" s="54"/>
      <c r="T181" s="54"/>
      <c r="U181" s="144"/>
      <c r="V181" s="144"/>
      <c r="W181" s="56"/>
      <c r="X181" s="56"/>
      <c r="Y181" s="54"/>
      <c r="Z181" s="54"/>
      <c r="AA181" s="54"/>
      <c r="AB181" s="54"/>
      <c r="AC181" s="54"/>
      <c r="AD181" s="54"/>
      <c r="AE181" s="54"/>
      <c r="AF181" s="54"/>
      <c r="AG181" s="54"/>
      <c r="AH181" s="54"/>
      <c r="AI181" s="54"/>
      <c r="AJ181" s="54"/>
      <c r="AK181" s="54"/>
      <c r="AL181" s="54"/>
      <c r="AM181" s="54"/>
    </row>
    <row r="182" spans="2:39" x14ac:dyDescent="0.2">
      <c r="B182" s="54"/>
      <c r="C182" s="54"/>
      <c r="D182" s="54"/>
      <c r="E182" s="54"/>
      <c r="F182" s="54"/>
      <c r="G182" s="54"/>
      <c r="H182" s="54"/>
      <c r="I182" s="54"/>
      <c r="J182" s="54"/>
      <c r="K182" s="56"/>
      <c r="L182" s="56"/>
      <c r="M182" s="57"/>
      <c r="N182" s="57"/>
      <c r="O182" s="54"/>
      <c r="P182" s="54"/>
      <c r="Q182" s="54"/>
      <c r="R182" s="54"/>
      <c r="S182" s="54"/>
      <c r="T182" s="54"/>
      <c r="U182" s="144"/>
      <c r="V182" s="144"/>
      <c r="W182" s="56"/>
      <c r="X182" s="56"/>
      <c r="Y182" s="54"/>
      <c r="Z182" s="54"/>
      <c r="AA182" s="54"/>
      <c r="AB182" s="54"/>
      <c r="AC182" s="54"/>
      <c r="AD182" s="54"/>
      <c r="AE182" s="54"/>
      <c r="AF182" s="54"/>
      <c r="AG182" s="54"/>
      <c r="AH182" s="54"/>
      <c r="AI182" s="54"/>
      <c r="AJ182" s="54"/>
      <c r="AK182" s="54"/>
      <c r="AL182" s="54"/>
      <c r="AM182" s="54"/>
    </row>
    <row r="183" spans="2:39" x14ac:dyDescent="0.2">
      <c r="B183" s="54"/>
      <c r="C183" s="54"/>
      <c r="D183" s="54"/>
      <c r="E183" s="54"/>
      <c r="F183" s="54"/>
      <c r="G183" s="54"/>
      <c r="H183" s="54"/>
      <c r="I183" s="54"/>
      <c r="J183" s="54"/>
      <c r="K183" s="56"/>
      <c r="L183" s="56"/>
      <c r="M183" s="57"/>
      <c r="N183" s="57"/>
      <c r="O183" s="54"/>
      <c r="P183" s="54"/>
      <c r="Q183" s="54"/>
      <c r="R183" s="54"/>
      <c r="S183" s="54"/>
      <c r="T183" s="54"/>
      <c r="U183" s="144"/>
      <c r="V183" s="144"/>
      <c r="W183" s="56"/>
      <c r="X183" s="56"/>
      <c r="Y183" s="54"/>
      <c r="Z183" s="54"/>
      <c r="AA183" s="54"/>
      <c r="AB183" s="54"/>
      <c r="AC183" s="54"/>
      <c r="AD183" s="54"/>
      <c r="AE183" s="54"/>
      <c r="AF183" s="54"/>
      <c r="AG183" s="54"/>
      <c r="AH183" s="54"/>
      <c r="AI183" s="54"/>
      <c r="AJ183" s="54"/>
      <c r="AK183" s="54"/>
      <c r="AL183" s="54"/>
      <c r="AM183" s="54"/>
    </row>
    <row r="184" spans="2:39" x14ac:dyDescent="0.2">
      <c r="B184" s="54"/>
      <c r="C184" s="54"/>
      <c r="D184" s="54"/>
      <c r="E184" s="54"/>
      <c r="F184" s="54"/>
      <c r="G184" s="54"/>
      <c r="H184" s="54"/>
      <c r="I184" s="54"/>
      <c r="J184" s="54"/>
      <c r="K184" s="56"/>
      <c r="L184" s="56"/>
      <c r="M184" s="57"/>
      <c r="N184" s="57"/>
      <c r="O184" s="54"/>
      <c r="P184" s="54"/>
      <c r="Q184" s="54"/>
      <c r="R184" s="54"/>
      <c r="S184" s="54"/>
      <c r="T184" s="54"/>
      <c r="U184" s="144"/>
      <c r="V184" s="144"/>
      <c r="W184" s="56"/>
      <c r="X184" s="56"/>
      <c r="Y184" s="54"/>
      <c r="Z184" s="54"/>
      <c r="AA184" s="54"/>
      <c r="AB184" s="54"/>
      <c r="AC184" s="54"/>
      <c r="AD184" s="54"/>
      <c r="AE184" s="54"/>
      <c r="AF184" s="54"/>
      <c r="AG184" s="54"/>
      <c r="AH184" s="54"/>
      <c r="AI184" s="54"/>
      <c r="AJ184" s="54"/>
      <c r="AK184" s="54"/>
      <c r="AL184" s="54"/>
      <c r="AM184" s="54"/>
    </row>
    <row r="185" spans="2:39" x14ac:dyDescent="0.2">
      <c r="B185" s="54"/>
      <c r="C185" s="54"/>
      <c r="D185" s="54"/>
      <c r="E185" s="54"/>
      <c r="F185" s="54"/>
      <c r="G185" s="54"/>
      <c r="H185" s="54"/>
      <c r="I185" s="54"/>
      <c r="J185" s="54"/>
      <c r="K185" s="56"/>
      <c r="L185" s="56"/>
      <c r="M185" s="57"/>
      <c r="N185" s="57"/>
      <c r="O185" s="54"/>
      <c r="P185" s="54"/>
      <c r="Q185" s="54"/>
      <c r="R185" s="54"/>
      <c r="S185" s="54"/>
      <c r="T185" s="54"/>
      <c r="U185" s="144"/>
      <c r="V185" s="144"/>
      <c r="W185" s="56"/>
      <c r="X185" s="56"/>
      <c r="Y185" s="54"/>
      <c r="Z185" s="54"/>
      <c r="AA185" s="54"/>
      <c r="AB185" s="54"/>
      <c r="AC185" s="54"/>
      <c r="AD185" s="54"/>
      <c r="AE185" s="54"/>
      <c r="AF185" s="54"/>
      <c r="AG185" s="54"/>
      <c r="AH185" s="54"/>
      <c r="AI185" s="54"/>
      <c r="AJ185" s="54"/>
      <c r="AK185" s="54"/>
      <c r="AL185" s="54"/>
      <c r="AM185" s="54"/>
    </row>
    <row r="186" spans="2:39" x14ac:dyDescent="0.2">
      <c r="B186" s="54"/>
      <c r="C186" s="54"/>
      <c r="D186" s="54"/>
      <c r="E186" s="54"/>
      <c r="F186" s="54"/>
      <c r="G186" s="54"/>
      <c r="H186" s="54"/>
      <c r="I186" s="54"/>
      <c r="J186" s="54"/>
      <c r="K186" s="56"/>
      <c r="L186" s="56"/>
      <c r="M186" s="57"/>
      <c r="N186" s="57"/>
      <c r="O186" s="54"/>
      <c r="P186" s="54"/>
      <c r="Q186" s="54"/>
      <c r="R186" s="54"/>
      <c r="S186" s="54"/>
      <c r="T186" s="54"/>
      <c r="U186" s="144"/>
      <c r="V186" s="144"/>
      <c r="W186" s="56"/>
      <c r="X186" s="56"/>
      <c r="Y186" s="54"/>
      <c r="Z186" s="54"/>
      <c r="AA186" s="54"/>
      <c r="AB186" s="54"/>
      <c r="AC186" s="54"/>
      <c r="AD186" s="54"/>
      <c r="AE186" s="54"/>
      <c r="AF186" s="54"/>
      <c r="AG186" s="54"/>
      <c r="AH186" s="54"/>
      <c r="AI186" s="54"/>
      <c r="AJ186" s="54"/>
      <c r="AK186" s="54"/>
      <c r="AL186" s="54"/>
      <c r="AM186" s="54"/>
    </row>
    <row r="187" spans="2:39" x14ac:dyDescent="0.2">
      <c r="B187" s="54"/>
      <c r="C187" s="54"/>
      <c r="D187" s="54"/>
      <c r="E187" s="54"/>
      <c r="F187" s="54"/>
      <c r="G187" s="54"/>
      <c r="H187" s="54"/>
      <c r="I187" s="54"/>
      <c r="J187" s="54"/>
      <c r="K187" s="56"/>
      <c r="L187" s="56"/>
      <c r="M187" s="57"/>
      <c r="N187" s="57"/>
      <c r="O187" s="54"/>
      <c r="P187" s="54"/>
      <c r="Q187" s="54"/>
      <c r="R187" s="54"/>
      <c r="S187" s="54"/>
      <c r="T187" s="54"/>
      <c r="U187" s="144"/>
      <c r="V187" s="144"/>
      <c r="W187" s="56"/>
      <c r="X187" s="56"/>
      <c r="Y187" s="54"/>
      <c r="Z187" s="54"/>
      <c r="AA187" s="54"/>
      <c r="AB187" s="54"/>
      <c r="AC187" s="54"/>
      <c r="AD187" s="54"/>
      <c r="AE187" s="54"/>
      <c r="AF187" s="54"/>
      <c r="AG187" s="54"/>
      <c r="AH187" s="54"/>
      <c r="AI187" s="54"/>
      <c r="AJ187" s="54"/>
      <c r="AK187" s="54"/>
      <c r="AL187" s="54"/>
      <c r="AM187" s="54"/>
    </row>
    <row r="188" spans="2:39" x14ac:dyDescent="0.2">
      <c r="B188" s="54"/>
      <c r="C188" s="54"/>
      <c r="D188" s="54"/>
      <c r="E188" s="54"/>
      <c r="F188" s="54"/>
      <c r="G188" s="54"/>
      <c r="H188" s="54"/>
      <c r="I188" s="54"/>
      <c r="J188" s="54"/>
      <c r="K188" s="56"/>
      <c r="L188" s="56"/>
      <c r="M188" s="57"/>
      <c r="N188" s="57"/>
      <c r="O188" s="54"/>
      <c r="P188" s="54"/>
      <c r="Q188" s="54"/>
      <c r="R188" s="54"/>
      <c r="S188" s="54"/>
      <c r="T188" s="54"/>
      <c r="U188" s="144"/>
      <c r="V188" s="144"/>
      <c r="W188" s="56"/>
      <c r="X188" s="56"/>
      <c r="Y188" s="54"/>
      <c r="Z188" s="54"/>
      <c r="AA188" s="54"/>
      <c r="AB188" s="54"/>
      <c r="AC188" s="54"/>
      <c r="AD188" s="54"/>
      <c r="AE188" s="54"/>
      <c r="AF188" s="54"/>
      <c r="AG188" s="54"/>
      <c r="AH188" s="54"/>
      <c r="AI188" s="54"/>
      <c r="AJ188" s="54"/>
      <c r="AK188" s="54"/>
      <c r="AL188" s="54"/>
      <c r="AM188" s="54"/>
    </row>
    <row r="189" spans="2:39" x14ac:dyDescent="0.2">
      <c r="B189" s="54"/>
      <c r="C189" s="54"/>
      <c r="D189" s="54"/>
      <c r="E189" s="54"/>
      <c r="F189" s="54"/>
      <c r="G189" s="54"/>
      <c r="H189" s="54"/>
      <c r="I189" s="54"/>
      <c r="J189" s="54"/>
      <c r="K189" s="56"/>
      <c r="L189" s="56"/>
      <c r="M189" s="57"/>
      <c r="N189" s="57"/>
      <c r="O189" s="54"/>
      <c r="P189" s="54"/>
      <c r="Q189" s="54"/>
      <c r="R189" s="54"/>
      <c r="S189" s="54"/>
      <c r="T189" s="54"/>
      <c r="U189" s="144"/>
      <c r="V189" s="144"/>
      <c r="W189" s="56"/>
      <c r="X189" s="56"/>
      <c r="Y189" s="54"/>
      <c r="Z189" s="54"/>
      <c r="AA189" s="54"/>
      <c r="AB189" s="54"/>
      <c r="AC189" s="54"/>
      <c r="AD189" s="54"/>
      <c r="AE189" s="54"/>
      <c r="AF189" s="54"/>
      <c r="AG189" s="54"/>
      <c r="AH189" s="54"/>
      <c r="AI189" s="54"/>
      <c r="AJ189" s="54"/>
      <c r="AK189" s="54"/>
      <c r="AL189" s="54"/>
      <c r="AM189" s="54"/>
    </row>
    <row r="190" spans="2:39" x14ac:dyDescent="0.2">
      <c r="B190" s="54"/>
      <c r="C190" s="54"/>
      <c r="D190" s="54"/>
      <c r="E190" s="54"/>
      <c r="F190" s="54"/>
      <c r="G190" s="54"/>
      <c r="H190" s="54"/>
      <c r="I190" s="54"/>
      <c r="J190" s="54"/>
      <c r="K190" s="56"/>
      <c r="L190" s="56"/>
      <c r="M190" s="57"/>
      <c r="N190" s="57"/>
      <c r="O190" s="54"/>
      <c r="P190" s="54"/>
      <c r="Q190" s="54"/>
      <c r="R190" s="54"/>
      <c r="S190" s="54"/>
      <c r="T190" s="54"/>
      <c r="U190" s="144"/>
      <c r="V190" s="144"/>
      <c r="W190" s="56"/>
      <c r="X190" s="56"/>
      <c r="Y190" s="54"/>
      <c r="Z190" s="54"/>
      <c r="AA190" s="54"/>
      <c r="AB190" s="54"/>
      <c r="AC190" s="54"/>
      <c r="AD190" s="54"/>
      <c r="AE190" s="54"/>
      <c r="AF190" s="54"/>
      <c r="AG190" s="54"/>
      <c r="AH190" s="54"/>
      <c r="AI190" s="54"/>
      <c r="AJ190" s="54"/>
      <c r="AK190" s="54"/>
      <c r="AL190" s="54"/>
      <c r="AM190" s="54"/>
    </row>
    <row r="191" spans="2:39" x14ac:dyDescent="0.2">
      <c r="B191" s="54"/>
      <c r="C191" s="54"/>
      <c r="D191" s="54"/>
      <c r="E191" s="54"/>
      <c r="F191" s="54"/>
      <c r="G191" s="54"/>
      <c r="H191" s="54"/>
      <c r="I191" s="54"/>
      <c r="J191" s="54"/>
      <c r="K191" s="56"/>
      <c r="L191" s="56"/>
      <c r="M191" s="57"/>
      <c r="N191" s="57"/>
      <c r="O191" s="54"/>
      <c r="P191" s="54"/>
      <c r="Q191" s="54"/>
      <c r="R191" s="54"/>
      <c r="S191" s="54"/>
      <c r="T191" s="54"/>
      <c r="U191" s="144"/>
      <c r="V191" s="144"/>
      <c r="W191" s="56"/>
      <c r="X191" s="56"/>
      <c r="Y191" s="54"/>
      <c r="Z191" s="54"/>
      <c r="AA191" s="54"/>
      <c r="AB191" s="54"/>
      <c r="AC191" s="54"/>
      <c r="AD191" s="54"/>
      <c r="AE191" s="54"/>
      <c r="AF191" s="54"/>
      <c r="AG191" s="54"/>
      <c r="AH191" s="54"/>
      <c r="AI191" s="54"/>
      <c r="AJ191" s="54"/>
      <c r="AK191" s="54"/>
      <c r="AL191" s="54"/>
      <c r="AM191" s="54"/>
    </row>
    <row r="192" spans="2:39" x14ac:dyDescent="0.2">
      <c r="B192" s="54"/>
      <c r="C192" s="54"/>
      <c r="D192" s="54"/>
      <c r="E192" s="54"/>
      <c r="F192" s="54"/>
      <c r="G192" s="54"/>
      <c r="H192" s="54"/>
      <c r="I192" s="54"/>
      <c r="J192" s="54"/>
      <c r="K192" s="56"/>
      <c r="L192" s="56"/>
      <c r="M192" s="57"/>
      <c r="N192" s="57"/>
      <c r="O192" s="54"/>
      <c r="P192" s="54"/>
      <c r="Q192" s="54"/>
      <c r="R192" s="54"/>
      <c r="S192" s="54"/>
      <c r="T192" s="54"/>
      <c r="U192" s="144"/>
      <c r="V192" s="144"/>
      <c r="W192" s="56"/>
      <c r="X192" s="56"/>
      <c r="Y192" s="54"/>
      <c r="Z192" s="54"/>
      <c r="AA192" s="54"/>
      <c r="AB192" s="54"/>
      <c r="AC192" s="54"/>
      <c r="AD192" s="54"/>
      <c r="AE192" s="54"/>
      <c r="AF192" s="54"/>
      <c r="AG192" s="54"/>
      <c r="AH192" s="54"/>
      <c r="AI192" s="54"/>
      <c r="AJ192" s="54"/>
      <c r="AK192" s="54"/>
      <c r="AL192" s="54"/>
      <c r="AM192" s="54"/>
    </row>
    <row r="193" spans="2:39" x14ac:dyDescent="0.2">
      <c r="B193" s="54"/>
      <c r="C193" s="54"/>
      <c r="D193" s="54"/>
      <c r="E193" s="54"/>
      <c r="F193" s="54"/>
      <c r="G193" s="54"/>
      <c r="H193" s="54"/>
      <c r="I193" s="54"/>
      <c r="J193" s="54"/>
      <c r="K193" s="56"/>
      <c r="L193" s="56"/>
      <c r="M193" s="57"/>
      <c r="N193" s="57"/>
      <c r="O193" s="54"/>
      <c r="P193" s="54"/>
      <c r="Q193" s="54"/>
      <c r="R193" s="54"/>
      <c r="S193" s="54"/>
      <c r="T193" s="54"/>
      <c r="U193" s="144"/>
      <c r="V193" s="144"/>
      <c r="W193" s="56"/>
      <c r="X193" s="56"/>
      <c r="Y193" s="54"/>
      <c r="Z193" s="54"/>
      <c r="AA193" s="54"/>
      <c r="AB193" s="54"/>
      <c r="AC193" s="54"/>
      <c r="AD193" s="54"/>
      <c r="AE193" s="54"/>
      <c r="AF193" s="54"/>
      <c r="AG193" s="54"/>
      <c r="AH193" s="54"/>
      <c r="AI193" s="54"/>
      <c r="AJ193" s="54"/>
      <c r="AK193" s="54"/>
      <c r="AL193" s="54"/>
      <c r="AM193" s="54"/>
    </row>
    <row r="194" spans="2:39" x14ac:dyDescent="0.2">
      <c r="B194" s="54"/>
      <c r="C194" s="54"/>
      <c r="D194" s="54"/>
      <c r="E194" s="54"/>
      <c r="F194" s="54"/>
      <c r="G194" s="54"/>
      <c r="H194" s="54"/>
      <c r="I194" s="54"/>
      <c r="J194" s="54"/>
      <c r="K194" s="56"/>
      <c r="L194" s="56"/>
      <c r="M194" s="57"/>
      <c r="N194" s="57"/>
      <c r="O194" s="54"/>
      <c r="P194" s="54"/>
      <c r="Q194" s="54"/>
      <c r="R194" s="54"/>
      <c r="S194" s="54"/>
      <c r="T194" s="54"/>
      <c r="U194" s="144"/>
      <c r="V194" s="144"/>
      <c r="W194" s="56"/>
      <c r="X194" s="56"/>
      <c r="Y194" s="54"/>
      <c r="Z194" s="54"/>
      <c r="AA194" s="54"/>
      <c r="AB194" s="54"/>
      <c r="AC194" s="54"/>
      <c r="AD194" s="54"/>
      <c r="AE194" s="54"/>
      <c r="AF194" s="54"/>
      <c r="AG194" s="54"/>
      <c r="AH194" s="54"/>
      <c r="AI194" s="54"/>
      <c r="AJ194" s="54"/>
      <c r="AK194" s="54"/>
      <c r="AL194" s="54"/>
      <c r="AM194" s="54"/>
    </row>
    <row r="195" spans="2:39" x14ac:dyDescent="0.2">
      <c r="B195" s="54"/>
      <c r="C195" s="54"/>
      <c r="D195" s="54"/>
      <c r="E195" s="54"/>
      <c r="F195" s="54"/>
      <c r="G195" s="54"/>
      <c r="H195" s="54"/>
      <c r="I195" s="54"/>
      <c r="J195" s="54"/>
      <c r="K195" s="56"/>
      <c r="L195" s="56"/>
      <c r="M195" s="57"/>
      <c r="N195" s="57"/>
      <c r="O195" s="54"/>
      <c r="P195" s="54"/>
      <c r="Q195" s="54"/>
      <c r="R195" s="54"/>
      <c r="S195" s="54"/>
      <c r="T195" s="54"/>
      <c r="U195" s="144"/>
      <c r="V195" s="144"/>
      <c r="W195" s="56"/>
      <c r="X195" s="56"/>
      <c r="Y195" s="54"/>
      <c r="Z195" s="54"/>
      <c r="AA195" s="54"/>
      <c r="AB195" s="54"/>
      <c r="AC195" s="54"/>
      <c r="AD195" s="54"/>
      <c r="AE195" s="54"/>
      <c r="AF195" s="54"/>
      <c r="AG195" s="54"/>
      <c r="AH195" s="54"/>
      <c r="AI195" s="54"/>
      <c r="AJ195" s="54"/>
      <c r="AK195" s="54"/>
      <c r="AL195" s="54"/>
      <c r="AM195" s="54"/>
    </row>
    <row r="196" spans="2:39" x14ac:dyDescent="0.2">
      <c r="B196" s="54"/>
      <c r="C196" s="54"/>
      <c r="D196" s="54"/>
      <c r="E196" s="54"/>
      <c r="F196" s="54"/>
      <c r="G196" s="54"/>
      <c r="H196" s="54"/>
      <c r="I196" s="54"/>
      <c r="J196" s="54"/>
      <c r="K196" s="56"/>
      <c r="L196" s="56"/>
      <c r="M196" s="57"/>
      <c r="N196" s="57"/>
      <c r="O196" s="54"/>
      <c r="P196" s="54"/>
      <c r="Q196" s="54"/>
      <c r="R196" s="54"/>
      <c r="S196" s="54"/>
      <c r="T196" s="54"/>
      <c r="U196" s="144"/>
      <c r="V196" s="144"/>
      <c r="W196" s="56"/>
      <c r="X196" s="56"/>
      <c r="Y196" s="54"/>
      <c r="Z196" s="54"/>
      <c r="AA196" s="54"/>
      <c r="AB196" s="54"/>
      <c r="AC196" s="54"/>
      <c r="AD196" s="54"/>
      <c r="AE196" s="54"/>
      <c r="AF196" s="54"/>
      <c r="AG196" s="54"/>
      <c r="AH196" s="54"/>
      <c r="AI196" s="54"/>
      <c r="AJ196" s="54"/>
      <c r="AK196" s="54"/>
      <c r="AL196" s="54"/>
      <c r="AM196" s="54"/>
    </row>
    <row r="197" spans="2:39" x14ac:dyDescent="0.2">
      <c r="B197" s="54"/>
      <c r="C197" s="54"/>
      <c r="D197" s="54"/>
      <c r="E197" s="54"/>
      <c r="F197" s="54"/>
      <c r="G197" s="54"/>
      <c r="H197" s="54"/>
      <c r="I197" s="54"/>
      <c r="J197" s="54"/>
      <c r="K197" s="56"/>
      <c r="L197" s="56"/>
      <c r="M197" s="57"/>
      <c r="N197" s="57"/>
      <c r="O197" s="54"/>
      <c r="P197" s="54"/>
      <c r="Q197" s="54"/>
      <c r="R197" s="54"/>
      <c r="S197" s="54"/>
      <c r="T197" s="54"/>
      <c r="U197" s="144"/>
      <c r="V197" s="144"/>
      <c r="W197" s="56"/>
      <c r="X197" s="56"/>
      <c r="Y197" s="54"/>
      <c r="Z197" s="54"/>
      <c r="AA197" s="54"/>
      <c r="AB197" s="54"/>
      <c r="AC197" s="54"/>
      <c r="AD197" s="54"/>
      <c r="AE197" s="54"/>
      <c r="AF197" s="54"/>
      <c r="AG197" s="54"/>
      <c r="AH197" s="54"/>
      <c r="AI197" s="54"/>
      <c r="AJ197" s="54"/>
      <c r="AK197" s="54"/>
      <c r="AL197" s="54"/>
      <c r="AM197" s="54"/>
    </row>
    <row r="198" spans="2:39" x14ac:dyDescent="0.2">
      <c r="B198" s="54"/>
      <c r="C198" s="54"/>
      <c r="D198" s="54"/>
      <c r="E198" s="54"/>
      <c r="F198" s="54"/>
      <c r="G198" s="54"/>
      <c r="H198" s="54"/>
      <c r="I198" s="54"/>
      <c r="J198" s="54"/>
      <c r="K198" s="56"/>
      <c r="L198" s="56"/>
      <c r="M198" s="57"/>
      <c r="N198" s="57"/>
      <c r="O198" s="54"/>
      <c r="P198" s="54"/>
      <c r="Q198" s="54"/>
      <c r="R198" s="54"/>
      <c r="S198" s="54"/>
      <c r="T198" s="54"/>
      <c r="U198" s="144"/>
      <c r="V198" s="144"/>
      <c r="W198" s="56"/>
      <c r="X198" s="56"/>
      <c r="Y198" s="54"/>
      <c r="Z198" s="54"/>
      <c r="AA198" s="54"/>
      <c r="AB198" s="54"/>
      <c r="AC198" s="54"/>
      <c r="AD198" s="54"/>
      <c r="AE198" s="54"/>
      <c r="AF198" s="54"/>
      <c r="AG198" s="54"/>
      <c r="AH198" s="54"/>
      <c r="AI198" s="54"/>
      <c r="AJ198" s="54"/>
      <c r="AK198" s="54"/>
      <c r="AL198" s="54"/>
      <c r="AM198" s="54"/>
    </row>
    <row r="199" spans="2:39" x14ac:dyDescent="0.2">
      <c r="B199" s="54"/>
      <c r="C199" s="54"/>
      <c r="D199" s="54"/>
      <c r="E199" s="54"/>
      <c r="F199" s="54"/>
      <c r="G199" s="54"/>
      <c r="H199" s="54"/>
      <c r="I199" s="54"/>
      <c r="J199" s="54"/>
      <c r="K199" s="56"/>
      <c r="L199" s="56"/>
      <c r="M199" s="57"/>
      <c r="N199" s="57"/>
      <c r="O199" s="54"/>
      <c r="P199" s="54"/>
      <c r="Q199" s="54"/>
      <c r="R199" s="54"/>
      <c r="S199" s="54"/>
      <c r="T199" s="54"/>
      <c r="U199" s="144"/>
      <c r="V199" s="144"/>
      <c r="W199" s="56"/>
      <c r="X199" s="56"/>
      <c r="Y199" s="54"/>
      <c r="Z199" s="54"/>
      <c r="AA199" s="54"/>
      <c r="AB199" s="54"/>
      <c r="AC199" s="54"/>
      <c r="AD199" s="54"/>
      <c r="AE199" s="54"/>
      <c r="AF199" s="54"/>
      <c r="AG199" s="54"/>
      <c r="AH199" s="54"/>
      <c r="AI199" s="54"/>
      <c r="AJ199" s="54"/>
      <c r="AK199" s="54"/>
      <c r="AL199" s="54"/>
      <c r="AM199" s="54"/>
    </row>
    <row r="200" spans="2:39" x14ac:dyDescent="0.2">
      <c r="B200" s="54"/>
      <c r="C200" s="54"/>
      <c r="D200" s="54"/>
      <c r="E200" s="54"/>
      <c r="F200" s="54"/>
      <c r="G200" s="54"/>
      <c r="H200" s="54"/>
      <c r="I200" s="54"/>
      <c r="J200" s="54"/>
      <c r="K200" s="56"/>
      <c r="L200" s="56"/>
      <c r="M200" s="57"/>
      <c r="N200" s="57"/>
      <c r="O200" s="54"/>
      <c r="P200" s="54"/>
      <c r="Q200" s="54"/>
      <c r="R200" s="54"/>
      <c r="S200" s="54"/>
      <c r="T200" s="54"/>
      <c r="U200" s="144"/>
      <c r="V200" s="144"/>
      <c r="W200" s="56"/>
      <c r="X200" s="56"/>
      <c r="Y200" s="54"/>
      <c r="Z200" s="54"/>
      <c r="AA200" s="54"/>
      <c r="AB200" s="54"/>
      <c r="AC200" s="54"/>
      <c r="AD200" s="54"/>
      <c r="AE200" s="54"/>
      <c r="AF200" s="54"/>
      <c r="AG200" s="54"/>
      <c r="AH200" s="54"/>
      <c r="AI200" s="54"/>
      <c r="AJ200" s="54"/>
      <c r="AK200" s="54"/>
      <c r="AL200" s="54"/>
      <c r="AM200" s="54"/>
    </row>
    <row r="201" spans="2:39" x14ac:dyDescent="0.2">
      <c r="B201" s="54"/>
      <c r="C201" s="54"/>
      <c r="D201" s="54"/>
      <c r="E201" s="54"/>
      <c r="F201" s="54"/>
      <c r="G201" s="54"/>
      <c r="H201" s="54"/>
      <c r="I201" s="54"/>
      <c r="J201" s="54"/>
      <c r="K201" s="56"/>
      <c r="L201" s="56"/>
      <c r="M201" s="57"/>
      <c r="N201" s="57"/>
      <c r="O201" s="54"/>
      <c r="P201" s="54"/>
      <c r="Q201" s="54"/>
      <c r="R201" s="54"/>
      <c r="S201" s="54"/>
      <c r="T201" s="54"/>
      <c r="U201" s="144"/>
      <c r="V201" s="144"/>
      <c r="W201" s="56"/>
      <c r="X201" s="56"/>
      <c r="Y201" s="54"/>
      <c r="Z201" s="54"/>
      <c r="AA201" s="54"/>
      <c r="AB201" s="54"/>
      <c r="AC201" s="54"/>
      <c r="AD201" s="54"/>
      <c r="AE201" s="54"/>
      <c r="AF201" s="54"/>
      <c r="AG201" s="54"/>
      <c r="AH201" s="54"/>
      <c r="AI201" s="54"/>
      <c r="AJ201" s="54"/>
      <c r="AK201" s="54"/>
      <c r="AL201" s="54"/>
      <c r="AM201" s="54"/>
    </row>
    <row r="202" spans="2:39" x14ac:dyDescent="0.2">
      <c r="B202" s="54"/>
      <c r="C202" s="54"/>
      <c r="D202" s="54"/>
      <c r="E202" s="54"/>
      <c r="F202" s="54"/>
      <c r="G202" s="54"/>
      <c r="H202" s="54"/>
      <c r="I202" s="54"/>
      <c r="J202" s="54"/>
      <c r="K202" s="56"/>
      <c r="L202" s="56"/>
      <c r="M202" s="57"/>
      <c r="N202" s="57"/>
      <c r="O202" s="54"/>
      <c r="P202" s="54"/>
      <c r="Q202" s="54"/>
      <c r="R202" s="54"/>
      <c r="S202" s="54"/>
      <c r="T202" s="54"/>
      <c r="U202" s="144"/>
      <c r="V202" s="144"/>
      <c r="W202" s="56"/>
      <c r="X202" s="56"/>
      <c r="Y202" s="54"/>
      <c r="Z202" s="54"/>
      <c r="AA202" s="54"/>
      <c r="AB202" s="54"/>
      <c r="AC202" s="54"/>
      <c r="AD202" s="54"/>
      <c r="AE202" s="54"/>
      <c r="AF202" s="54"/>
      <c r="AG202" s="54"/>
      <c r="AH202" s="54"/>
      <c r="AI202" s="54"/>
      <c r="AJ202" s="54"/>
      <c r="AK202" s="54"/>
      <c r="AL202" s="54"/>
      <c r="AM202" s="54"/>
    </row>
    <row r="203" spans="2:39" x14ac:dyDescent="0.2">
      <c r="B203" s="54"/>
      <c r="C203" s="54"/>
      <c r="D203" s="54"/>
      <c r="E203" s="54"/>
      <c r="F203" s="54"/>
      <c r="G203" s="54"/>
      <c r="H203" s="54"/>
      <c r="I203" s="54"/>
      <c r="J203" s="54"/>
      <c r="K203" s="56"/>
      <c r="L203" s="56"/>
      <c r="M203" s="57"/>
      <c r="N203" s="57"/>
      <c r="O203" s="54"/>
      <c r="P203" s="54"/>
      <c r="Q203" s="54"/>
      <c r="R203" s="54"/>
      <c r="S203" s="54"/>
      <c r="T203" s="54"/>
      <c r="U203" s="144"/>
      <c r="V203" s="144"/>
      <c r="W203" s="56"/>
      <c r="X203" s="56"/>
      <c r="Y203" s="54"/>
      <c r="Z203" s="54"/>
      <c r="AA203" s="54"/>
      <c r="AB203" s="54"/>
      <c r="AC203" s="54"/>
      <c r="AD203" s="54"/>
      <c r="AE203" s="54"/>
      <c r="AF203" s="54"/>
      <c r="AG203" s="54"/>
      <c r="AH203" s="54"/>
      <c r="AI203" s="54"/>
      <c r="AJ203" s="54"/>
      <c r="AK203" s="54"/>
      <c r="AL203" s="54"/>
      <c r="AM203" s="54"/>
    </row>
    <row r="204" spans="2:39" x14ac:dyDescent="0.2">
      <c r="B204" s="54"/>
      <c r="C204" s="54"/>
      <c r="D204" s="54"/>
      <c r="E204" s="54"/>
      <c r="F204" s="54"/>
      <c r="G204" s="54"/>
      <c r="H204" s="54"/>
      <c r="I204" s="54"/>
      <c r="J204" s="54"/>
      <c r="K204" s="56"/>
      <c r="L204" s="56"/>
      <c r="M204" s="57"/>
      <c r="N204" s="57"/>
      <c r="O204" s="54"/>
      <c r="P204" s="54"/>
      <c r="Q204" s="54"/>
      <c r="R204" s="54"/>
      <c r="S204" s="54"/>
      <c r="T204" s="54"/>
      <c r="U204" s="144"/>
      <c r="V204" s="144"/>
      <c r="W204" s="56"/>
      <c r="X204" s="56"/>
      <c r="Y204" s="54"/>
      <c r="Z204" s="54"/>
      <c r="AA204" s="54"/>
      <c r="AB204" s="54"/>
      <c r="AC204" s="54"/>
      <c r="AD204" s="54"/>
      <c r="AE204" s="54"/>
      <c r="AF204" s="54"/>
      <c r="AG204" s="54"/>
      <c r="AH204" s="54"/>
      <c r="AI204" s="54"/>
      <c r="AJ204" s="54"/>
      <c r="AK204" s="54"/>
      <c r="AL204" s="54"/>
      <c r="AM204" s="54"/>
    </row>
    <row r="205" spans="2:39" x14ac:dyDescent="0.2">
      <c r="B205" s="54"/>
      <c r="C205" s="54"/>
      <c r="D205" s="54"/>
      <c r="E205" s="54"/>
      <c r="F205" s="54"/>
      <c r="G205" s="54"/>
      <c r="H205" s="54"/>
      <c r="I205" s="54"/>
      <c r="J205" s="54"/>
      <c r="K205" s="56"/>
      <c r="L205" s="56"/>
      <c r="M205" s="57"/>
      <c r="N205" s="57"/>
      <c r="O205" s="54"/>
      <c r="P205" s="54"/>
      <c r="Q205" s="54"/>
      <c r="R205" s="54"/>
      <c r="S205" s="54"/>
      <c r="T205" s="54"/>
      <c r="U205" s="144"/>
      <c r="V205" s="144"/>
      <c r="W205" s="56"/>
      <c r="X205" s="56"/>
      <c r="Y205" s="54"/>
      <c r="Z205" s="54"/>
      <c r="AA205" s="54"/>
      <c r="AB205" s="54"/>
      <c r="AC205" s="54"/>
      <c r="AD205" s="54"/>
      <c r="AE205" s="54"/>
      <c r="AF205" s="54"/>
      <c r="AG205" s="54"/>
      <c r="AH205" s="54"/>
      <c r="AI205" s="54"/>
      <c r="AJ205" s="54"/>
      <c r="AK205" s="54"/>
      <c r="AL205" s="54"/>
      <c r="AM205" s="54"/>
    </row>
    <row r="206" spans="2:39" x14ac:dyDescent="0.2">
      <c r="B206" s="54"/>
      <c r="C206" s="54"/>
      <c r="D206" s="54"/>
      <c r="E206" s="54"/>
      <c r="F206" s="54"/>
      <c r="G206" s="54"/>
      <c r="H206" s="54"/>
      <c r="I206" s="54"/>
      <c r="J206" s="54"/>
      <c r="K206" s="56"/>
      <c r="L206" s="56"/>
      <c r="M206" s="57"/>
      <c r="N206" s="57"/>
      <c r="O206" s="54"/>
      <c r="P206" s="54"/>
      <c r="Q206" s="54"/>
      <c r="R206" s="54"/>
      <c r="S206" s="54"/>
      <c r="T206" s="54"/>
      <c r="U206" s="144"/>
      <c r="V206" s="144"/>
      <c r="W206" s="56"/>
      <c r="X206" s="56"/>
      <c r="Y206" s="54"/>
      <c r="Z206" s="54"/>
      <c r="AA206" s="54"/>
      <c r="AB206" s="54"/>
      <c r="AC206" s="54"/>
      <c r="AD206" s="54"/>
      <c r="AE206" s="54"/>
      <c r="AF206" s="54"/>
      <c r="AG206" s="54"/>
      <c r="AH206" s="54"/>
      <c r="AI206" s="54"/>
      <c r="AJ206" s="54"/>
      <c r="AK206" s="54"/>
      <c r="AL206" s="54"/>
      <c r="AM206" s="54"/>
    </row>
    <row r="207" spans="2:39" x14ac:dyDescent="0.2">
      <c r="B207" s="54"/>
      <c r="C207" s="54"/>
      <c r="D207" s="54"/>
      <c r="E207" s="54"/>
      <c r="F207" s="54"/>
      <c r="G207" s="54"/>
      <c r="H207" s="54"/>
      <c r="I207" s="54"/>
      <c r="J207" s="54"/>
      <c r="K207" s="56"/>
      <c r="L207" s="56"/>
      <c r="M207" s="57"/>
      <c r="N207" s="57"/>
      <c r="O207" s="54"/>
      <c r="P207" s="54"/>
      <c r="Q207" s="54"/>
      <c r="R207" s="54"/>
      <c r="S207" s="54"/>
      <c r="T207" s="54"/>
      <c r="U207" s="144"/>
      <c r="V207" s="144"/>
      <c r="W207" s="56"/>
      <c r="X207" s="56"/>
      <c r="Y207" s="54"/>
      <c r="Z207" s="54"/>
      <c r="AA207" s="54"/>
      <c r="AB207" s="54"/>
      <c r="AC207" s="54"/>
      <c r="AD207" s="54"/>
      <c r="AE207" s="54"/>
      <c r="AF207" s="54"/>
      <c r="AG207" s="54"/>
      <c r="AH207" s="54"/>
      <c r="AI207" s="54"/>
      <c r="AJ207" s="54"/>
      <c r="AK207" s="54"/>
      <c r="AL207" s="54"/>
      <c r="AM207" s="54"/>
    </row>
    <row r="208" spans="2:39" x14ac:dyDescent="0.2">
      <c r="B208" s="54"/>
      <c r="C208" s="54"/>
      <c r="D208" s="54"/>
      <c r="E208" s="54"/>
      <c r="F208" s="54"/>
      <c r="G208" s="54"/>
      <c r="H208" s="54"/>
      <c r="I208" s="54"/>
      <c r="J208" s="54"/>
      <c r="K208" s="56"/>
      <c r="L208" s="56"/>
      <c r="M208" s="57"/>
      <c r="N208" s="57"/>
      <c r="O208" s="54"/>
      <c r="P208" s="54"/>
      <c r="Q208" s="54"/>
      <c r="R208" s="54"/>
      <c r="S208" s="54"/>
      <c r="T208" s="54"/>
      <c r="U208" s="144"/>
      <c r="V208" s="144"/>
      <c r="W208" s="56"/>
      <c r="X208" s="56"/>
      <c r="Y208" s="54"/>
      <c r="Z208" s="54"/>
      <c r="AA208" s="54"/>
      <c r="AB208" s="54"/>
      <c r="AC208" s="54"/>
      <c r="AD208" s="54"/>
      <c r="AE208" s="54"/>
      <c r="AF208" s="54"/>
      <c r="AG208" s="54"/>
      <c r="AH208" s="54"/>
      <c r="AI208" s="54"/>
      <c r="AJ208" s="54"/>
      <c r="AK208" s="54"/>
      <c r="AL208" s="54"/>
      <c r="AM208" s="54"/>
    </row>
    <row r="209" spans="2:39" x14ac:dyDescent="0.2">
      <c r="B209" s="54"/>
      <c r="C209" s="54"/>
      <c r="D209" s="54"/>
      <c r="E209" s="54"/>
      <c r="F209" s="54"/>
      <c r="G209" s="54"/>
      <c r="H209" s="54"/>
      <c r="I209" s="54"/>
      <c r="J209" s="54"/>
      <c r="K209" s="56"/>
      <c r="L209" s="56"/>
      <c r="M209" s="57"/>
      <c r="N209" s="57"/>
      <c r="O209" s="54"/>
      <c r="P209" s="54"/>
      <c r="Q209" s="54"/>
      <c r="R209" s="54"/>
      <c r="S209" s="54"/>
      <c r="T209" s="54"/>
      <c r="U209" s="144"/>
      <c r="V209" s="144"/>
      <c r="W209" s="56"/>
      <c r="X209" s="56"/>
      <c r="Y209" s="54"/>
      <c r="Z209" s="54"/>
      <c r="AA209" s="54"/>
      <c r="AB209" s="54"/>
      <c r="AC209" s="54"/>
      <c r="AD209" s="54"/>
      <c r="AE209" s="54"/>
      <c r="AF209" s="54"/>
      <c r="AG209" s="54"/>
      <c r="AH209" s="54"/>
      <c r="AI209" s="54"/>
      <c r="AJ209" s="54"/>
      <c r="AK209" s="54"/>
      <c r="AL209" s="54"/>
      <c r="AM209" s="54"/>
    </row>
    <row r="210" spans="2:39" x14ac:dyDescent="0.2">
      <c r="B210" s="54"/>
      <c r="C210" s="54"/>
      <c r="D210" s="54"/>
      <c r="E210" s="54"/>
      <c r="F210" s="54"/>
      <c r="G210" s="54"/>
      <c r="H210" s="54"/>
      <c r="I210" s="54"/>
      <c r="J210" s="54"/>
      <c r="K210" s="56"/>
      <c r="L210" s="56"/>
      <c r="M210" s="57"/>
      <c r="N210" s="57"/>
      <c r="O210" s="54"/>
      <c r="P210" s="54"/>
      <c r="Q210" s="54"/>
      <c r="R210" s="54"/>
      <c r="S210" s="54"/>
      <c r="T210" s="54"/>
      <c r="U210" s="144"/>
      <c r="V210" s="144"/>
      <c r="W210" s="56"/>
      <c r="X210" s="56"/>
      <c r="Y210" s="54"/>
      <c r="Z210" s="54"/>
      <c r="AA210" s="54"/>
      <c r="AB210" s="54"/>
      <c r="AC210" s="54"/>
      <c r="AD210" s="54"/>
      <c r="AE210" s="54"/>
      <c r="AF210" s="54"/>
      <c r="AG210" s="54"/>
      <c r="AH210" s="54"/>
      <c r="AI210" s="54"/>
      <c r="AJ210" s="54"/>
      <c r="AK210" s="54"/>
      <c r="AL210" s="54"/>
      <c r="AM210" s="54"/>
    </row>
    <row r="211" spans="2:39" x14ac:dyDescent="0.2">
      <c r="B211" s="54"/>
      <c r="C211" s="54"/>
      <c r="D211" s="54"/>
      <c r="E211" s="54"/>
      <c r="F211" s="54"/>
      <c r="G211" s="54"/>
      <c r="H211" s="54"/>
      <c r="I211" s="54"/>
      <c r="J211" s="54"/>
      <c r="K211" s="56"/>
      <c r="L211" s="56"/>
      <c r="M211" s="57"/>
      <c r="N211" s="57"/>
      <c r="O211" s="54"/>
      <c r="P211" s="54"/>
      <c r="Q211" s="54"/>
      <c r="R211" s="54"/>
      <c r="S211" s="54"/>
      <c r="T211" s="54"/>
      <c r="U211" s="144"/>
      <c r="V211" s="144"/>
      <c r="W211" s="56"/>
      <c r="X211" s="56"/>
      <c r="Y211" s="54"/>
      <c r="Z211" s="54"/>
      <c r="AA211" s="54"/>
      <c r="AB211" s="54"/>
      <c r="AC211" s="54"/>
      <c r="AD211" s="54"/>
      <c r="AE211" s="54"/>
      <c r="AF211" s="54"/>
      <c r="AG211" s="54"/>
      <c r="AH211" s="54"/>
      <c r="AI211" s="54"/>
      <c r="AJ211" s="54"/>
      <c r="AK211" s="54"/>
      <c r="AL211" s="54"/>
      <c r="AM211" s="54"/>
    </row>
    <row r="212" spans="2:39" x14ac:dyDescent="0.2">
      <c r="B212" s="54"/>
      <c r="C212" s="54"/>
      <c r="D212" s="54"/>
      <c r="E212" s="54"/>
      <c r="F212" s="54"/>
      <c r="G212" s="54"/>
      <c r="H212" s="54"/>
      <c r="I212" s="54"/>
      <c r="J212" s="54"/>
      <c r="K212" s="56"/>
      <c r="L212" s="56"/>
      <c r="M212" s="57"/>
      <c r="N212" s="57"/>
      <c r="O212" s="54"/>
      <c r="P212" s="54"/>
      <c r="Q212" s="54"/>
      <c r="R212" s="54"/>
      <c r="S212" s="54"/>
      <c r="T212" s="54"/>
      <c r="U212" s="144"/>
      <c r="V212" s="144"/>
      <c r="W212" s="56"/>
      <c r="X212" s="56"/>
      <c r="Y212" s="54"/>
      <c r="Z212" s="54"/>
      <c r="AA212" s="54"/>
      <c r="AB212" s="54"/>
      <c r="AC212" s="54"/>
      <c r="AD212" s="54"/>
      <c r="AE212" s="54"/>
      <c r="AF212" s="54"/>
      <c r="AG212" s="54"/>
      <c r="AH212" s="54"/>
      <c r="AI212" s="54"/>
      <c r="AJ212" s="54"/>
      <c r="AK212" s="54"/>
      <c r="AL212" s="54"/>
      <c r="AM212" s="54"/>
    </row>
    <row r="213" spans="2:39" x14ac:dyDescent="0.2">
      <c r="B213" s="54"/>
      <c r="C213" s="54"/>
      <c r="D213" s="54"/>
      <c r="E213" s="54"/>
      <c r="F213" s="54"/>
      <c r="G213" s="54"/>
      <c r="H213" s="54"/>
      <c r="I213" s="54"/>
      <c r="J213" s="54"/>
      <c r="K213" s="56"/>
      <c r="L213" s="56"/>
      <c r="M213" s="57"/>
      <c r="N213" s="57"/>
      <c r="O213" s="54"/>
      <c r="P213" s="54"/>
      <c r="Q213" s="54"/>
      <c r="R213" s="54"/>
      <c r="S213" s="54"/>
      <c r="T213" s="54"/>
      <c r="U213" s="144"/>
      <c r="V213" s="144"/>
      <c r="W213" s="56"/>
      <c r="X213" s="56"/>
      <c r="Y213" s="54"/>
      <c r="Z213" s="54"/>
      <c r="AA213" s="54"/>
      <c r="AB213" s="54"/>
      <c r="AC213" s="54"/>
      <c r="AD213" s="54"/>
      <c r="AE213" s="54"/>
      <c r="AF213" s="54"/>
      <c r="AG213" s="54"/>
      <c r="AH213" s="54"/>
      <c r="AI213" s="54"/>
      <c r="AJ213" s="54"/>
      <c r="AK213" s="54"/>
      <c r="AL213" s="54"/>
      <c r="AM213" s="54"/>
    </row>
    <row r="214" spans="2:39" x14ac:dyDescent="0.2">
      <c r="B214" s="54"/>
      <c r="C214" s="54"/>
      <c r="D214" s="54"/>
      <c r="E214" s="54"/>
      <c r="F214" s="54"/>
      <c r="G214" s="54"/>
      <c r="H214" s="54"/>
      <c r="I214" s="54"/>
      <c r="J214" s="54"/>
      <c r="K214" s="56"/>
      <c r="L214" s="56"/>
      <c r="M214" s="57"/>
      <c r="N214" s="57"/>
      <c r="O214" s="54"/>
      <c r="P214" s="54"/>
      <c r="Q214" s="54"/>
      <c r="R214" s="54"/>
      <c r="S214" s="54"/>
      <c r="T214" s="54"/>
      <c r="U214" s="144"/>
      <c r="V214" s="144"/>
      <c r="W214" s="56"/>
      <c r="X214" s="56"/>
      <c r="Y214" s="54"/>
      <c r="Z214" s="54"/>
      <c r="AA214" s="54"/>
      <c r="AB214" s="54"/>
      <c r="AC214" s="54"/>
      <c r="AD214" s="54"/>
      <c r="AE214" s="54"/>
      <c r="AF214" s="54"/>
      <c r="AG214" s="54"/>
      <c r="AH214" s="54"/>
      <c r="AI214" s="54"/>
      <c r="AJ214" s="54"/>
      <c r="AK214" s="54"/>
      <c r="AL214" s="54"/>
      <c r="AM214" s="54"/>
    </row>
    <row r="215" spans="2:39" x14ac:dyDescent="0.2">
      <c r="B215" s="54"/>
      <c r="C215" s="54"/>
      <c r="D215" s="54"/>
      <c r="E215" s="54"/>
      <c r="F215" s="54"/>
      <c r="G215" s="54"/>
      <c r="H215" s="54"/>
      <c r="I215" s="54"/>
      <c r="J215" s="54"/>
      <c r="K215" s="56"/>
      <c r="L215" s="56"/>
      <c r="M215" s="57"/>
      <c r="N215" s="57"/>
      <c r="O215" s="54"/>
      <c r="P215" s="54"/>
      <c r="Q215" s="54"/>
      <c r="R215" s="54"/>
      <c r="S215" s="54"/>
      <c r="T215" s="54"/>
      <c r="U215" s="144"/>
      <c r="V215" s="144"/>
      <c r="W215" s="56"/>
      <c r="X215" s="56"/>
      <c r="Y215" s="54"/>
      <c r="Z215" s="54"/>
      <c r="AA215" s="54"/>
      <c r="AB215" s="54"/>
      <c r="AC215" s="54"/>
      <c r="AD215" s="54"/>
      <c r="AE215" s="54"/>
      <c r="AF215" s="54"/>
      <c r="AG215" s="54"/>
      <c r="AH215" s="54"/>
      <c r="AI215" s="54"/>
      <c r="AJ215" s="54"/>
      <c r="AK215" s="54"/>
      <c r="AL215" s="54"/>
      <c r="AM215" s="54"/>
    </row>
    <row r="216" spans="2:39" x14ac:dyDescent="0.2">
      <c r="B216" s="54"/>
      <c r="C216" s="54"/>
      <c r="D216" s="54"/>
      <c r="E216" s="54"/>
      <c r="F216" s="54"/>
      <c r="G216" s="54"/>
      <c r="H216" s="54"/>
      <c r="I216" s="54"/>
      <c r="J216" s="54"/>
      <c r="K216" s="56"/>
      <c r="L216" s="56"/>
      <c r="M216" s="57"/>
      <c r="N216" s="57"/>
      <c r="O216" s="54"/>
      <c r="P216" s="54"/>
      <c r="Q216" s="54"/>
      <c r="R216" s="54"/>
      <c r="S216" s="54"/>
      <c r="T216" s="54"/>
      <c r="U216" s="144"/>
      <c r="V216" s="144"/>
      <c r="W216" s="56"/>
      <c r="X216" s="56"/>
      <c r="Y216" s="54"/>
      <c r="Z216" s="54"/>
      <c r="AA216" s="54"/>
      <c r="AB216" s="54"/>
      <c r="AC216" s="54"/>
      <c r="AD216" s="54"/>
      <c r="AE216" s="54"/>
      <c r="AF216" s="54"/>
      <c r="AG216" s="54"/>
      <c r="AH216" s="54"/>
      <c r="AI216" s="54"/>
      <c r="AJ216" s="54"/>
      <c r="AK216" s="54"/>
      <c r="AL216" s="54"/>
      <c r="AM216" s="54"/>
    </row>
    <row r="217" spans="2:39" x14ac:dyDescent="0.2">
      <c r="B217" s="54"/>
      <c r="C217" s="54"/>
      <c r="D217" s="54"/>
      <c r="E217" s="54"/>
      <c r="F217" s="54"/>
      <c r="G217" s="54"/>
      <c r="H217" s="54"/>
      <c r="I217" s="54"/>
      <c r="J217" s="54"/>
      <c r="K217" s="56"/>
      <c r="L217" s="56"/>
      <c r="M217" s="57"/>
      <c r="N217" s="57"/>
      <c r="O217" s="54"/>
      <c r="P217" s="54"/>
      <c r="Q217" s="54"/>
      <c r="R217" s="54"/>
      <c r="S217" s="54"/>
      <c r="T217" s="54"/>
      <c r="U217" s="144"/>
      <c r="V217" s="144"/>
      <c r="W217" s="56"/>
      <c r="X217" s="56"/>
      <c r="Y217" s="54"/>
      <c r="Z217" s="54"/>
      <c r="AA217" s="54"/>
      <c r="AB217" s="54"/>
      <c r="AC217" s="54"/>
      <c r="AD217" s="54"/>
      <c r="AE217" s="54"/>
      <c r="AF217" s="54"/>
      <c r="AG217" s="54"/>
      <c r="AH217" s="54"/>
      <c r="AI217" s="54"/>
      <c r="AJ217" s="54"/>
      <c r="AK217" s="54"/>
      <c r="AL217" s="54"/>
      <c r="AM217" s="54"/>
    </row>
    <row r="218" spans="2:39" x14ac:dyDescent="0.2">
      <c r="B218" s="54"/>
      <c r="C218" s="54"/>
      <c r="D218" s="54"/>
      <c r="E218" s="54"/>
      <c r="F218" s="54"/>
      <c r="G218" s="54"/>
      <c r="H218" s="54"/>
      <c r="I218" s="54"/>
      <c r="J218" s="54"/>
      <c r="K218" s="56"/>
      <c r="L218" s="56"/>
      <c r="M218" s="57"/>
      <c r="N218" s="57"/>
      <c r="O218" s="54"/>
      <c r="P218" s="54"/>
      <c r="Q218" s="54"/>
      <c r="R218" s="54"/>
      <c r="S218" s="54"/>
      <c r="T218" s="54"/>
      <c r="U218" s="144"/>
      <c r="V218" s="144"/>
      <c r="W218" s="56"/>
      <c r="X218" s="56"/>
      <c r="Y218" s="54"/>
      <c r="Z218" s="54"/>
      <c r="AA218" s="54"/>
      <c r="AB218" s="54"/>
      <c r="AC218" s="54"/>
      <c r="AD218" s="54"/>
      <c r="AE218" s="54"/>
      <c r="AF218" s="54"/>
      <c r="AG218" s="54"/>
      <c r="AH218" s="54"/>
      <c r="AI218" s="54"/>
      <c r="AJ218" s="54"/>
      <c r="AK218" s="54"/>
      <c r="AL218" s="54"/>
      <c r="AM218" s="54"/>
    </row>
    <row r="219" spans="2:39" x14ac:dyDescent="0.2">
      <c r="B219" s="54"/>
      <c r="C219" s="54"/>
      <c r="D219" s="54"/>
      <c r="E219" s="54"/>
      <c r="F219" s="54"/>
      <c r="G219" s="54"/>
      <c r="H219" s="54"/>
      <c r="I219" s="54"/>
      <c r="J219" s="54"/>
      <c r="K219" s="56"/>
      <c r="L219" s="56"/>
      <c r="M219" s="57"/>
      <c r="N219" s="57"/>
      <c r="O219" s="54"/>
      <c r="P219" s="54"/>
      <c r="Q219" s="54"/>
      <c r="R219" s="54"/>
      <c r="S219" s="54"/>
      <c r="T219" s="54"/>
      <c r="U219" s="144"/>
      <c r="V219" s="144"/>
      <c r="W219" s="56"/>
      <c r="X219" s="56"/>
      <c r="Y219" s="54"/>
      <c r="Z219" s="54"/>
      <c r="AA219" s="54"/>
      <c r="AB219" s="54"/>
      <c r="AC219" s="54"/>
      <c r="AD219" s="54"/>
      <c r="AE219" s="54"/>
      <c r="AF219" s="54"/>
      <c r="AG219" s="54"/>
      <c r="AH219" s="54"/>
      <c r="AI219" s="54"/>
      <c r="AJ219" s="54"/>
      <c r="AK219" s="54"/>
      <c r="AL219" s="54"/>
      <c r="AM219" s="54"/>
    </row>
    <row r="220" spans="2:39" x14ac:dyDescent="0.2">
      <c r="B220" s="54"/>
      <c r="C220" s="54"/>
      <c r="D220" s="54"/>
      <c r="E220" s="54"/>
      <c r="F220" s="54"/>
      <c r="G220" s="54"/>
      <c r="H220" s="54"/>
      <c r="I220" s="54"/>
      <c r="J220" s="54"/>
      <c r="K220" s="56"/>
      <c r="L220" s="56"/>
      <c r="M220" s="57"/>
      <c r="N220" s="57"/>
      <c r="O220" s="54"/>
      <c r="P220" s="54"/>
      <c r="Q220" s="54"/>
      <c r="R220" s="54"/>
      <c r="S220" s="54"/>
      <c r="T220" s="54"/>
      <c r="U220" s="144"/>
      <c r="V220" s="144"/>
      <c r="W220" s="56"/>
      <c r="X220" s="56"/>
      <c r="Y220" s="54"/>
      <c r="Z220" s="54"/>
      <c r="AA220" s="54"/>
      <c r="AB220" s="54"/>
      <c r="AC220" s="54"/>
      <c r="AD220" s="54"/>
      <c r="AE220" s="54"/>
      <c r="AF220" s="54"/>
      <c r="AG220" s="54"/>
      <c r="AH220" s="54"/>
      <c r="AI220" s="54"/>
      <c r="AJ220" s="54"/>
      <c r="AK220" s="54"/>
      <c r="AL220" s="54"/>
      <c r="AM220" s="54"/>
    </row>
    <row r="221" spans="2:39" x14ac:dyDescent="0.2">
      <c r="B221" s="54"/>
      <c r="C221" s="54"/>
      <c r="D221" s="54"/>
      <c r="E221" s="54"/>
      <c r="F221" s="54"/>
      <c r="G221" s="54"/>
      <c r="H221" s="54"/>
      <c r="I221" s="54"/>
      <c r="J221" s="54"/>
      <c r="K221" s="56"/>
      <c r="L221" s="56"/>
      <c r="M221" s="57"/>
      <c r="N221" s="57"/>
      <c r="O221" s="54"/>
      <c r="P221" s="54"/>
      <c r="Q221" s="54"/>
      <c r="R221" s="54"/>
      <c r="S221" s="54"/>
      <c r="T221" s="54"/>
      <c r="U221" s="144"/>
      <c r="V221" s="144"/>
      <c r="W221" s="56"/>
      <c r="X221" s="56"/>
      <c r="Y221" s="54"/>
      <c r="Z221" s="54"/>
      <c r="AA221" s="54"/>
      <c r="AB221" s="54"/>
      <c r="AC221" s="54"/>
      <c r="AD221" s="54"/>
      <c r="AE221" s="54"/>
      <c r="AF221" s="54"/>
      <c r="AG221" s="54"/>
      <c r="AH221" s="54"/>
      <c r="AI221" s="54"/>
      <c r="AJ221" s="54"/>
      <c r="AK221" s="54"/>
      <c r="AL221" s="54"/>
      <c r="AM221" s="54"/>
    </row>
    <row r="222" spans="2:39" x14ac:dyDescent="0.2">
      <c r="B222" s="54"/>
      <c r="C222" s="54"/>
      <c r="D222" s="54"/>
      <c r="E222" s="54"/>
      <c r="F222" s="54"/>
      <c r="G222" s="54"/>
      <c r="H222" s="54"/>
      <c r="I222" s="54"/>
      <c r="J222" s="54"/>
      <c r="K222" s="56"/>
      <c r="L222" s="56"/>
      <c r="M222" s="57"/>
      <c r="N222" s="57"/>
      <c r="O222" s="54"/>
      <c r="P222" s="54"/>
      <c r="Q222" s="54"/>
      <c r="R222" s="54"/>
      <c r="S222" s="54"/>
      <c r="T222" s="54"/>
      <c r="U222" s="144"/>
      <c r="V222" s="144"/>
      <c r="W222" s="56"/>
      <c r="X222" s="56"/>
      <c r="Y222" s="54"/>
      <c r="Z222" s="54"/>
      <c r="AA222" s="54"/>
      <c r="AB222" s="54"/>
      <c r="AC222" s="54"/>
      <c r="AD222" s="54"/>
      <c r="AE222" s="54"/>
      <c r="AF222" s="54"/>
      <c r="AG222" s="54"/>
      <c r="AH222" s="54"/>
      <c r="AI222" s="54"/>
      <c r="AJ222" s="54"/>
      <c r="AK222" s="54"/>
      <c r="AL222" s="54"/>
      <c r="AM222" s="54"/>
    </row>
    <row r="223" spans="2:39" x14ac:dyDescent="0.2">
      <c r="B223" s="54"/>
      <c r="C223" s="54"/>
      <c r="D223" s="54"/>
      <c r="E223" s="54"/>
      <c r="F223" s="54"/>
      <c r="G223" s="54"/>
      <c r="H223" s="54"/>
      <c r="I223" s="54"/>
      <c r="J223" s="54"/>
      <c r="K223" s="56"/>
      <c r="L223" s="56"/>
      <c r="M223" s="57"/>
      <c r="N223" s="57"/>
      <c r="O223" s="54"/>
      <c r="P223" s="54"/>
      <c r="Q223" s="54"/>
      <c r="R223" s="54"/>
      <c r="S223" s="54"/>
      <c r="T223" s="54"/>
      <c r="U223" s="144"/>
      <c r="V223" s="144"/>
      <c r="W223" s="56"/>
      <c r="X223" s="56"/>
      <c r="Y223" s="54"/>
      <c r="Z223" s="54"/>
      <c r="AA223" s="54"/>
      <c r="AB223" s="54"/>
      <c r="AC223" s="54"/>
      <c r="AD223" s="54"/>
      <c r="AE223" s="54"/>
      <c r="AF223" s="54"/>
      <c r="AG223" s="54"/>
      <c r="AH223" s="54"/>
      <c r="AI223" s="54"/>
      <c r="AJ223" s="54"/>
      <c r="AK223" s="54"/>
      <c r="AL223" s="54"/>
      <c r="AM223" s="54"/>
    </row>
    <row r="224" spans="2:39" x14ac:dyDescent="0.2">
      <c r="B224" s="54"/>
      <c r="C224" s="54"/>
      <c r="D224" s="54"/>
      <c r="E224" s="54"/>
      <c r="F224" s="54"/>
      <c r="G224" s="54"/>
      <c r="H224" s="54"/>
      <c r="I224" s="54"/>
      <c r="J224" s="54"/>
      <c r="K224" s="56"/>
      <c r="L224" s="56"/>
      <c r="M224" s="57"/>
      <c r="N224" s="57"/>
      <c r="O224" s="54"/>
      <c r="P224" s="54"/>
      <c r="Q224" s="54"/>
      <c r="R224" s="54"/>
      <c r="S224" s="54"/>
      <c r="T224" s="54"/>
      <c r="U224" s="144"/>
      <c r="V224" s="144"/>
      <c r="W224" s="56"/>
      <c r="X224" s="56"/>
      <c r="Y224" s="54"/>
      <c r="Z224" s="54"/>
      <c r="AA224" s="54"/>
      <c r="AB224" s="54"/>
      <c r="AC224" s="54"/>
      <c r="AD224" s="54"/>
      <c r="AE224" s="54"/>
      <c r="AF224" s="54"/>
      <c r="AG224" s="54"/>
      <c r="AH224" s="54"/>
      <c r="AI224" s="54"/>
      <c r="AJ224" s="54"/>
      <c r="AK224" s="54"/>
      <c r="AL224" s="54"/>
      <c r="AM224" s="54"/>
    </row>
    <row r="225" spans="2:39" x14ac:dyDescent="0.2">
      <c r="B225" s="54"/>
      <c r="C225" s="54"/>
      <c r="D225" s="54"/>
      <c r="E225" s="54"/>
      <c r="F225" s="54"/>
      <c r="G225" s="54"/>
      <c r="H225" s="54"/>
      <c r="I225" s="54"/>
      <c r="J225" s="54"/>
      <c r="K225" s="56"/>
      <c r="L225" s="56"/>
      <c r="M225" s="57"/>
      <c r="N225" s="57"/>
      <c r="O225" s="54"/>
      <c r="P225" s="54"/>
      <c r="Q225" s="54"/>
      <c r="R225" s="54"/>
      <c r="S225" s="54"/>
      <c r="T225" s="54"/>
      <c r="U225" s="144"/>
      <c r="V225" s="144"/>
      <c r="W225" s="56"/>
      <c r="X225" s="56"/>
      <c r="Y225" s="54"/>
      <c r="Z225" s="54"/>
      <c r="AA225" s="54"/>
      <c r="AB225" s="54"/>
      <c r="AC225" s="54"/>
      <c r="AD225" s="54"/>
      <c r="AE225" s="54"/>
      <c r="AF225" s="54"/>
      <c r="AG225" s="54"/>
      <c r="AH225" s="54"/>
      <c r="AI225" s="54"/>
      <c r="AJ225" s="54"/>
      <c r="AK225" s="54"/>
      <c r="AL225" s="54"/>
      <c r="AM225" s="54"/>
    </row>
    <row r="226" spans="2:39" x14ac:dyDescent="0.2">
      <c r="B226" s="54"/>
      <c r="C226" s="54"/>
      <c r="D226" s="54"/>
      <c r="E226" s="54"/>
      <c r="F226" s="54"/>
      <c r="G226" s="54"/>
      <c r="H226" s="54"/>
      <c r="I226" s="54"/>
      <c r="J226" s="54"/>
      <c r="K226" s="56"/>
      <c r="L226" s="56"/>
      <c r="M226" s="57"/>
      <c r="N226" s="57"/>
      <c r="O226" s="54"/>
      <c r="P226" s="54"/>
      <c r="Q226" s="54"/>
      <c r="R226" s="54"/>
      <c r="S226" s="54"/>
      <c r="T226" s="54"/>
      <c r="U226" s="144"/>
      <c r="V226" s="144"/>
      <c r="W226" s="56"/>
      <c r="X226" s="56"/>
      <c r="Y226" s="54"/>
      <c r="Z226" s="54"/>
      <c r="AA226" s="54"/>
      <c r="AB226" s="54"/>
      <c r="AC226" s="54"/>
      <c r="AD226" s="54"/>
      <c r="AE226" s="54"/>
      <c r="AF226" s="54"/>
      <c r="AG226" s="54"/>
      <c r="AH226" s="54"/>
      <c r="AI226" s="54"/>
      <c r="AJ226" s="54"/>
      <c r="AK226" s="54"/>
      <c r="AL226" s="54"/>
      <c r="AM226" s="54"/>
    </row>
    <row r="227" spans="2:39" x14ac:dyDescent="0.2">
      <c r="B227" s="54"/>
      <c r="C227" s="54"/>
      <c r="D227" s="54"/>
      <c r="E227" s="54"/>
      <c r="F227" s="54"/>
      <c r="G227" s="54"/>
      <c r="H227" s="54"/>
      <c r="I227" s="54"/>
      <c r="J227" s="54"/>
      <c r="K227" s="56"/>
      <c r="L227" s="56"/>
      <c r="M227" s="57"/>
      <c r="N227" s="57"/>
      <c r="O227" s="54"/>
      <c r="P227" s="54"/>
      <c r="Q227" s="54"/>
      <c r="R227" s="54"/>
      <c r="S227" s="54"/>
      <c r="T227" s="54"/>
      <c r="U227" s="144"/>
      <c r="V227" s="144"/>
      <c r="W227" s="56"/>
      <c r="X227" s="56"/>
      <c r="Y227" s="54"/>
      <c r="Z227" s="54"/>
      <c r="AA227" s="54"/>
      <c r="AB227" s="54"/>
      <c r="AC227" s="54"/>
      <c r="AD227" s="54"/>
      <c r="AE227" s="54"/>
      <c r="AF227" s="54"/>
      <c r="AG227" s="54"/>
      <c r="AH227" s="54"/>
      <c r="AI227" s="54"/>
      <c r="AJ227" s="54"/>
      <c r="AK227" s="54"/>
      <c r="AL227" s="54"/>
      <c r="AM227" s="54"/>
    </row>
    <row r="228" spans="2:39" x14ac:dyDescent="0.2">
      <c r="B228" s="54"/>
      <c r="C228" s="54"/>
      <c r="D228" s="54"/>
      <c r="E228" s="54"/>
      <c r="F228" s="54"/>
      <c r="G228" s="54"/>
      <c r="H228" s="54"/>
      <c r="I228" s="54"/>
      <c r="J228" s="54"/>
      <c r="K228" s="56"/>
      <c r="L228" s="56"/>
      <c r="M228" s="57"/>
      <c r="N228" s="57"/>
      <c r="O228" s="54"/>
      <c r="P228" s="54"/>
      <c r="Q228" s="54"/>
      <c r="R228" s="54"/>
      <c r="S228" s="54"/>
      <c r="T228" s="54"/>
      <c r="U228" s="144"/>
      <c r="V228" s="144"/>
      <c r="W228" s="56"/>
      <c r="X228" s="56"/>
      <c r="Y228" s="54"/>
      <c r="Z228" s="54"/>
      <c r="AA228" s="54"/>
      <c r="AB228" s="54"/>
      <c r="AC228" s="54"/>
      <c r="AD228" s="54"/>
      <c r="AE228" s="54"/>
      <c r="AF228" s="54"/>
      <c r="AG228" s="54"/>
      <c r="AH228" s="54"/>
      <c r="AI228" s="54"/>
      <c r="AJ228" s="54"/>
      <c r="AK228" s="54"/>
      <c r="AL228" s="54"/>
      <c r="AM228" s="54"/>
    </row>
    <row r="229" spans="2:39" x14ac:dyDescent="0.2">
      <c r="B229" s="54"/>
      <c r="C229" s="54"/>
      <c r="D229" s="54"/>
      <c r="E229" s="54"/>
      <c r="F229" s="54"/>
      <c r="G229" s="54"/>
      <c r="H229" s="54"/>
      <c r="I229" s="54"/>
      <c r="J229" s="54"/>
      <c r="K229" s="56"/>
      <c r="L229" s="56"/>
      <c r="M229" s="57"/>
      <c r="N229" s="57"/>
      <c r="O229" s="54"/>
      <c r="P229" s="54"/>
      <c r="Q229" s="54"/>
      <c r="R229" s="54"/>
      <c r="S229" s="54"/>
      <c r="T229" s="54"/>
      <c r="U229" s="144"/>
      <c r="V229" s="144"/>
      <c r="W229" s="56"/>
      <c r="X229" s="56"/>
      <c r="Y229" s="54"/>
      <c r="Z229" s="54"/>
      <c r="AA229" s="54"/>
      <c r="AB229" s="54"/>
      <c r="AC229" s="54"/>
      <c r="AD229" s="54"/>
      <c r="AE229" s="54"/>
      <c r="AF229" s="54"/>
      <c r="AG229" s="54"/>
      <c r="AH229" s="54"/>
      <c r="AI229" s="54"/>
      <c r="AJ229" s="54"/>
      <c r="AK229" s="54"/>
      <c r="AL229" s="54"/>
      <c r="AM229" s="54"/>
    </row>
    <row r="230" spans="2:39" x14ac:dyDescent="0.2">
      <c r="B230" s="54"/>
      <c r="C230" s="54"/>
      <c r="D230" s="54"/>
      <c r="E230" s="54"/>
      <c r="F230" s="54"/>
      <c r="G230" s="54"/>
      <c r="H230" s="54"/>
      <c r="I230" s="54"/>
      <c r="J230" s="54"/>
      <c r="K230" s="56"/>
      <c r="L230" s="56"/>
      <c r="M230" s="57"/>
      <c r="N230" s="57"/>
      <c r="O230" s="54"/>
      <c r="P230" s="54"/>
      <c r="Q230" s="54"/>
      <c r="R230" s="54"/>
      <c r="S230" s="54"/>
      <c r="T230" s="54"/>
      <c r="U230" s="144"/>
      <c r="V230" s="144"/>
      <c r="W230" s="56"/>
      <c r="X230" s="56"/>
      <c r="Y230" s="54"/>
      <c r="Z230" s="54"/>
      <c r="AA230" s="54"/>
      <c r="AB230" s="54"/>
      <c r="AC230" s="54"/>
      <c r="AD230" s="54"/>
      <c r="AE230" s="54"/>
      <c r="AF230" s="54"/>
      <c r="AG230" s="54"/>
      <c r="AH230" s="54"/>
      <c r="AI230" s="54"/>
      <c r="AJ230" s="54"/>
      <c r="AK230" s="54"/>
      <c r="AL230" s="54"/>
      <c r="AM230" s="54"/>
    </row>
    <row r="231" spans="2:39" x14ac:dyDescent="0.2">
      <c r="B231" s="54"/>
      <c r="C231" s="54"/>
      <c r="D231" s="54"/>
      <c r="E231" s="54"/>
      <c r="F231" s="54"/>
      <c r="G231" s="54"/>
      <c r="H231" s="54"/>
      <c r="I231" s="54"/>
      <c r="J231" s="54"/>
      <c r="K231" s="56"/>
      <c r="L231" s="56"/>
      <c r="M231" s="57"/>
      <c r="N231" s="57"/>
      <c r="O231" s="54"/>
      <c r="P231" s="54"/>
      <c r="Q231" s="54"/>
      <c r="R231" s="54"/>
      <c r="S231" s="54"/>
      <c r="T231" s="54"/>
      <c r="U231" s="144"/>
      <c r="V231" s="144"/>
      <c r="W231" s="56"/>
      <c r="X231" s="56"/>
      <c r="Y231" s="54"/>
      <c r="Z231" s="54"/>
      <c r="AA231" s="54"/>
      <c r="AB231" s="54"/>
      <c r="AC231" s="54"/>
      <c r="AD231" s="54"/>
      <c r="AE231" s="54"/>
      <c r="AF231" s="54"/>
      <c r="AG231" s="54"/>
      <c r="AH231" s="54"/>
      <c r="AI231" s="54"/>
      <c r="AJ231" s="54"/>
      <c r="AK231" s="54"/>
      <c r="AL231" s="54"/>
      <c r="AM231" s="54"/>
    </row>
    <row r="232" spans="2:39" x14ac:dyDescent="0.2">
      <c r="B232" s="54"/>
      <c r="C232" s="54"/>
      <c r="D232" s="54"/>
      <c r="E232" s="54"/>
      <c r="F232" s="54"/>
      <c r="G232" s="54"/>
      <c r="H232" s="54"/>
      <c r="I232" s="54"/>
      <c r="J232" s="54"/>
      <c r="K232" s="56"/>
      <c r="L232" s="56"/>
      <c r="M232" s="57"/>
      <c r="N232" s="57"/>
      <c r="O232" s="54"/>
      <c r="P232" s="54"/>
      <c r="Q232" s="54"/>
      <c r="R232" s="54"/>
      <c r="S232" s="54"/>
      <c r="T232" s="54"/>
      <c r="U232" s="144"/>
      <c r="V232" s="144"/>
      <c r="W232" s="56"/>
      <c r="X232" s="56"/>
      <c r="Y232" s="54"/>
      <c r="Z232" s="54"/>
      <c r="AA232" s="54"/>
      <c r="AB232" s="54"/>
      <c r="AC232" s="54"/>
      <c r="AD232" s="54"/>
      <c r="AE232" s="54"/>
      <c r="AF232" s="54"/>
      <c r="AG232" s="54"/>
      <c r="AH232" s="54"/>
      <c r="AI232" s="54"/>
      <c r="AJ232" s="54"/>
      <c r="AK232" s="54"/>
      <c r="AL232" s="54"/>
      <c r="AM232" s="54"/>
    </row>
    <row r="233" spans="2:39" x14ac:dyDescent="0.2">
      <c r="B233" s="54"/>
      <c r="C233" s="54"/>
      <c r="D233" s="54"/>
      <c r="E233" s="54"/>
      <c r="F233" s="54"/>
      <c r="G233" s="54"/>
      <c r="H233" s="54"/>
      <c r="I233" s="54"/>
      <c r="J233" s="54"/>
      <c r="K233" s="56"/>
      <c r="L233" s="56"/>
      <c r="M233" s="57"/>
      <c r="N233" s="57"/>
      <c r="O233" s="54"/>
      <c r="P233" s="54"/>
      <c r="Q233" s="54"/>
      <c r="R233" s="54"/>
      <c r="S233" s="54"/>
      <c r="T233" s="54"/>
      <c r="U233" s="144"/>
      <c r="V233" s="144"/>
      <c r="W233" s="56"/>
      <c r="X233" s="56"/>
      <c r="Y233" s="54"/>
      <c r="Z233" s="54"/>
      <c r="AA233" s="54"/>
      <c r="AB233" s="54"/>
      <c r="AC233" s="54"/>
      <c r="AD233" s="54"/>
      <c r="AE233" s="54"/>
      <c r="AF233" s="54"/>
      <c r="AG233" s="54"/>
      <c r="AH233" s="54"/>
      <c r="AI233" s="54"/>
      <c r="AJ233" s="54"/>
      <c r="AK233" s="54"/>
      <c r="AL233" s="54"/>
      <c r="AM233" s="54"/>
    </row>
    <row r="234" spans="2:39" x14ac:dyDescent="0.2">
      <c r="B234" s="54"/>
      <c r="C234" s="54"/>
      <c r="D234" s="54"/>
      <c r="E234" s="54"/>
      <c r="F234" s="54"/>
      <c r="G234" s="54"/>
      <c r="H234" s="54"/>
      <c r="I234" s="54"/>
      <c r="J234" s="54"/>
      <c r="K234" s="56"/>
      <c r="L234" s="56"/>
      <c r="M234" s="57"/>
      <c r="N234" s="57"/>
      <c r="O234" s="54"/>
      <c r="P234" s="54"/>
      <c r="Q234" s="54"/>
      <c r="R234" s="54"/>
      <c r="S234" s="54"/>
      <c r="T234" s="54"/>
      <c r="U234" s="144"/>
      <c r="V234" s="144"/>
      <c r="W234" s="56"/>
      <c r="X234" s="56"/>
      <c r="Y234" s="54"/>
      <c r="Z234" s="54"/>
      <c r="AA234" s="54"/>
      <c r="AB234" s="54"/>
      <c r="AC234" s="54"/>
      <c r="AD234" s="54"/>
      <c r="AE234" s="54"/>
      <c r="AF234" s="54"/>
      <c r="AG234" s="54"/>
      <c r="AH234" s="54"/>
      <c r="AI234" s="54"/>
      <c r="AJ234" s="54"/>
      <c r="AK234" s="54"/>
      <c r="AL234" s="54"/>
      <c r="AM234" s="54"/>
    </row>
    <row r="235" spans="2:39" x14ac:dyDescent="0.2">
      <c r="B235" s="54"/>
      <c r="C235" s="54"/>
      <c r="D235" s="54"/>
      <c r="E235" s="54"/>
      <c r="F235" s="54"/>
      <c r="G235" s="54"/>
      <c r="H235" s="54"/>
      <c r="I235" s="54"/>
      <c r="J235" s="54"/>
      <c r="K235" s="56"/>
      <c r="L235" s="56"/>
      <c r="M235" s="57"/>
      <c r="N235" s="57"/>
      <c r="O235" s="54"/>
      <c r="P235" s="54"/>
      <c r="Q235" s="54"/>
      <c r="R235" s="54"/>
      <c r="S235" s="54"/>
      <c r="T235" s="54"/>
      <c r="U235" s="144"/>
      <c r="V235" s="144"/>
      <c r="W235" s="56"/>
      <c r="X235" s="56"/>
      <c r="Y235" s="54"/>
      <c r="Z235" s="54"/>
      <c r="AA235" s="54"/>
      <c r="AB235" s="54"/>
      <c r="AC235" s="54"/>
      <c r="AD235" s="54"/>
      <c r="AE235" s="54"/>
      <c r="AF235" s="54"/>
      <c r="AG235" s="54"/>
      <c r="AH235" s="54"/>
      <c r="AI235" s="54"/>
      <c r="AJ235" s="54"/>
      <c r="AK235" s="54"/>
      <c r="AL235" s="54"/>
      <c r="AM235" s="54"/>
    </row>
    <row r="236" spans="2:39" x14ac:dyDescent="0.2">
      <c r="B236" s="54"/>
      <c r="C236" s="54"/>
      <c r="D236" s="54"/>
      <c r="E236" s="54"/>
      <c r="F236" s="54"/>
      <c r="G236" s="54"/>
      <c r="H236" s="54"/>
      <c r="I236" s="54"/>
      <c r="J236" s="54"/>
      <c r="K236" s="56"/>
      <c r="L236" s="56"/>
      <c r="M236" s="57"/>
      <c r="N236" s="57"/>
      <c r="O236" s="54"/>
      <c r="P236" s="54"/>
      <c r="Q236" s="54"/>
      <c r="R236" s="54"/>
      <c r="S236" s="54"/>
      <c r="T236" s="54"/>
      <c r="U236" s="144"/>
      <c r="V236" s="144"/>
      <c r="W236" s="56"/>
      <c r="X236" s="56"/>
      <c r="Y236" s="54"/>
      <c r="Z236" s="54"/>
      <c r="AA236" s="54"/>
      <c r="AB236" s="54"/>
      <c r="AC236" s="54"/>
      <c r="AD236" s="54"/>
      <c r="AE236" s="54"/>
      <c r="AF236" s="54"/>
      <c r="AG236" s="54"/>
      <c r="AH236" s="54"/>
      <c r="AI236" s="54"/>
      <c r="AJ236" s="54"/>
      <c r="AK236" s="54"/>
      <c r="AL236" s="54"/>
      <c r="AM236" s="54"/>
    </row>
    <row r="237" spans="2:39" x14ac:dyDescent="0.2">
      <c r="B237" s="54"/>
      <c r="C237" s="54"/>
      <c r="D237" s="54"/>
      <c r="E237" s="54"/>
      <c r="F237" s="54"/>
      <c r="G237" s="54"/>
      <c r="H237" s="54"/>
      <c r="I237" s="54"/>
      <c r="J237" s="54"/>
      <c r="K237" s="56"/>
      <c r="L237" s="56"/>
      <c r="M237" s="57"/>
      <c r="N237" s="57"/>
      <c r="O237" s="54"/>
      <c r="P237" s="54"/>
      <c r="Q237" s="54"/>
      <c r="R237" s="54"/>
      <c r="S237" s="54"/>
      <c r="T237" s="54"/>
      <c r="U237" s="144"/>
      <c r="V237" s="144"/>
      <c r="W237" s="56"/>
      <c r="X237" s="56"/>
      <c r="Y237" s="54"/>
      <c r="Z237" s="54"/>
      <c r="AA237" s="54"/>
      <c r="AB237" s="54"/>
      <c r="AC237" s="54"/>
      <c r="AD237" s="54"/>
      <c r="AE237" s="54"/>
      <c r="AF237" s="54"/>
      <c r="AG237" s="54"/>
      <c r="AH237" s="54"/>
      <c r="AI237" s="54"/>
      <c r="AJ237" s="54"/>
      <c r="AK237" s="54"/>
      <c r="AL237" s="54"/>
      <c r="AM237" s="54"/>
    </row>
    <row r="238" spans="2:39" x14ac:dyDescent="0.2">
      <c r="B238" s="54"/>
      <c r="C238" s="54"/>
      <c r="D238" s="54"/>
      <c r="E238" s="54"/>
      <c r="F238" s="54"/>
      <c r="G238" s="54"/>
      <c r="H238" s="54"/>
      <c r="I238" s="54"/>
      <c r="J238" s="54"/>
      <c r="K238" s="56"/>
      <c r="L238" s="56"/>
      <c r="M238" s="57"/>
      <c r="N238" s="57"/>
      <c r="O238" s="54"/>
      <c r="P238" s="54"/>
      <c r="Q238" s="54"/>
      <c r="R238" s="54"/>
      <c r="S238" s="54"/>
      <c r="T238" s="54"/>
      <c r="U238" s="144"/>
      <c r="V238" s="144"/>
      <c r="W238" s="56"/>
      <c r="X238" s="56"/>
      <c r="Y238" s="54"/>
      <c r="Z238" s="54"/>
      <c r="AA238" s="54"/>
      <c r="AB238" s="54"/>
      <c r="AC238" s="54"/>
      <c r="AD238" s="54"/>
      <c r="AE238" s="54"/>
      <c r="AF238" s="54"/>
      <c r="AG238" s="54"/>
      <c r="AH238" s="54"/>
      <c r="AI238" s="54"/>
      <c r="AJ238" s="54"/>
      <c r="AK238" s="54"/>
      <c r="AL238" s="54"/>
      <c r="AM238" s="54"/>
    </row>
    <row r="239" spans="2:39" x14ac:dyDescent="0.2">
      <c r="B239" s="54"/>
      <c r="C239" s="54"/>
      <c r="D239" s="54"/>
      <c r="E239" s="54"/>
      <c r="F239" s="54"/>
      <c r="G239" s="54"/>
      <c r="H239" s="54"/>
      <c r="I239" s="54"/>
      <c r="J239" s="54"/>
      <c r="K239" s="56"/>
      <c r="L239" s="56"/>
      <c r="M239" s="57"/>
      <c r="N239" s="57"/>
      <c r="O239" s="54"/>
      <c r="P239" s="54"/>
      <c r="Q239" s="54"/>
      <c r="R239" s="54"/>
      <c r="S239" s="54"/>
      <c r="T239" s="54"/>
      <c r="U239" s="144"/>
      <c r="V239" s="144"/>
      <c r="W239" s="56"/>
      <c r="X239" s="56"/>
      <c r="Y239" s="54"/>
      <c r="Z239" s="54"/>
      <c r="AA239" s="54"/>
      <c r="AB239" s="54"/>
      <c r="AC239" s="54"/>
      <c r="AD239" s="54"/>
      <c r="AE239" s="54"/>
      <c r="AF239" s="54"/>
      <c r="AG239" s="54"/>
      <c r="AH239" s="54"/>
      <c r="AI239" s="54"/>
      <c r="AJ239" s="54"/>
      <c r="AK239" s="54"/>
      <c r="AL239" s="54"/>
      <c r="AM239" s="54"/>
    </row>
    <row r="240" spans="2:39" x14ac:dyDescent="0.2">
      <c r="B240" s="54"/>
      <c r="C240" s="54"/>
      <c r="D240" s="54"/>
      <c r="E240" s="54"/>
      <c r="F240" s="54"/>
      <c r="G240" s="54"/>
      <c r="H240" s="54"/>
      <c r="I240" s="54"/>
      <c r="J240" s="54"/>
      <c r="K240" s="56"/>
      <c r="L240" s="56"/>
      <c r="M240" s="57"/>
      <c r="N240" s="57"/>
      <c r="O240" s="54"/>
      <c r="P240" s="54"/>
      <c r="Q240" s="54"/>
      <c r="R240" s="54"/>
      <c r="S240" s="54"/>
      <c r="T240" s="54"/>
      <c r="U240" s="144"/>
      <c r="V240" s="144"/>
      <c r="W240" s="56"/>
      <c r="X240" s="56"/>
      <c r="Y240" s="54"/>
      <c r="Z240" s="54"/>
      <c r="AA240" s="54"/>
      <c r="AB240" s="54"/>
      <c r="AC240" s="54"/>
      <c r="AD240" s="54"/>
      <c r="AE240" s="54"/>
      <c r="AF240" s="54"/>
      <c r="AG240" s="54"/>
      <c r="AH240" s="54"/>
      <c r="AI240" s="54"/>
      <c r="AJ240" s="54"/>
      <c r="AK240" s="54"/>
      <c r="AL240" s="54"/>
      <c r="AM240" s="54"/>
    </row>
    <row r="241" spans="2:39" x14ac:dyDescent="0.2">
      <c r="B241" s="54"/>
      <c r="C241" s="54"/>
      <c r="D241" s="54"/>
      <c r="E241" s="54"/>
      <c r="F241" s="54"/>
      <c r="G241" s="54"/>
      <c r="H241" s="54"/>
      <c r="I241" s="54"/>
      <c r="J241" s="54"/>
      <c r="K241" s="56"/>
      <c r="L241" s="56"/>
      <c r="M241" s="57"/>
      <c r="N241" s="57"/>
      <c r="O241" s="54"/>
      <c r="P241" s="54"/>
      <c r="Q241" s="54"/>
      <c r="R241" s="54"/>
      <c r="S241" s="54"/>
      <c r="T241" s="54"/>
      <c r="U241" s="144"/>
      <c r="V241" s="144"/>
      <c r="W241" s="56"/>
      <c r="X241" s="56"/>
      <c r="Y241" s="54"/>
      <c r="Z241" s="54"/>
      <c r="AA241" s="54"/>
      <c r="AB241" s="54"/>
      <c r="AC241" s="54"/>
      <c r="AD241" s="54"/>
      <c r="AE241" s="54"/>
      <c r="AF241" s="54"/>
      <c r="AG241" s="54"/>
      <c r="AH241" s="54"/>
      <c r="AI241" s="54"/>
      <c r="AJ241" s="54"/>
      <c r="AK241" s="54"/>
      <c r="AL241" s="54"/>
      <c r="AM241" s="54"/>
    </row>
    <row r="242" spans="2:39" x14ac:dyDescent="0.2">
      <c r="B242" s="54"/>
      <c r="C242" s="54"/>
      <c r="D242" s="54"/>
      <c r="E242" s="54"/>
      <c r="F242" s="54"/>
      <c r="G242" s="54"/>
      <c r="H242" s="54"/>
      <c r="I242" s="54"/>
      <c r="J242" s="54"/>
      <c r="K242" s="56"/>
      <c r="L242" s="56"/>
      <c r="M242" s="57"/>
      <c r="N242" s="57"/>
      <c r="O242" s="54"/>
      <c r="P242" s="54"/>
      <c r="Q242" s="54"/>
      <c r="R242" s="54"/>
      <c r="S242" s="54"/>
      <c r="T242" s="54"/>
      <c r="U242" s="144"/>
      <c r="V242" s="144"/>
      <c r="W242" s="56"/>
      <c r="X242" s="56"/>
      <c r="Y242" s="54"/>
      <c r="Z242" s="54"/>
      <c r="AA242" s="54"/>
      <c r="AB242" s="54"/>
      <c r="AC242" s="54"/>
      <c r="AD242" s="54"/>
      <c r="AE242" s="54"/>
      <c r="AF242" s="54"/>
      <c r="AG242" s="54"/>
      <c r="AH242" s="54"/>
      <c r="AI242" s="54"/>
      <c r="AJ242" s="54"/>
      <c r="AK242" s="54"/>
      <c r="AL242" s="54"/>
      <c r="AM242" s="54"/>
    </row>
    <row r="243" spans="2:39" x14ac:dyDescent="0.2">
      <c r="B243" s="54"/>
      <c r="C243" s="54"/>
      <c r="D243" s="54"/>
      <c r="E243" s="54"/>
      <c r="F243" s="54"/>
      <c r="G243" s="54"/>
      <c r="H243" s="54"/>
      <c r="I243" s="54"/>
      <c r="J243" s="54"/>
      <c r="K243" s="56"/>
      <c r="L243" s="56"/>
      <c r="M243" s="57"/>
      <c r="N243" s="57"/>
      <c r="O243" s="54"/>
      <c r="P243" s="54"/>
      <c r="Q243" s="54"/>
      <c r="R243" s="54"/>
      <c r="S243" s="54"/>
      <c r="T243" s="54"/>
      <c r="U243" s="144"/>
      <c r="V243" s="144"/>
      <c r="W243" s="56"/>
      <c r="X243" s="56"/>
      <c r="Y243" s="54"/>
      <c r="Z243" s="54"/>
      <c r="AA243" s="54"/>
      <c r="AB243" s="54"/>
      <c r="AC243" s="54"/>
      <c r="AD243" s="54"/>
      <c r="AE243" s="54"/>
      <c r="AF243" s="54"/>
      <c r="AG243" s="54"/>
      <c r="AH243" s="54"/>
      <c r="AI243" s="54"/>
      <c r="AJ243" s="54"/>
      <c r="AK243" s="54"/>
      <c r="AL243" s="54"/>
      <c r="AM243" s="54"/>
    </row>
    <row r="244" spans="2:39" x14ac:dyDescent="0.2">
      <c r="B244" s="54"/>
      <c r="C244" s="54"/>
      <c r="D244" s="54"/>
      <c r="E244" s="54"/>
      <c r="F244" s="54"/>
      <c r="G244" s="54"/>
      <c r="H244" s="54"/>
      <c r="I244" s="54"/>
      <c r="J244" s="54"/>
      <c r="K244" s="56"/>
      <c r="L244" s="56"/>
      <c r="M244" s="57"/>
      <c r="N244" s="57"/>
      <c r="O244" s="54"/>
      <c r="P244" s="54"/>
      <c r="Q244" s="54"/>
      <c r="R244" s="54"/>
      <c r="S244" s="54"/>
      <c r="T244" s="54"/>
      <c r="U244" s="144"/>
      <c r="V244" s="144"/>
      <c r="W244" s="56"/>
      <c r="X244" s="56"/>
      <c r="Y244" s="54"/>
      <c r="Z244" s="54"/>
      <c r="AA244" s="54"/>
      <c r="AB244" s="54"/>
      <c r="AC244" s="54"/>
      <c r="AD244" s="54"/>
      <c r="AE244" s="54"/>
      <c r="AF244" s="54"/>
      <c r="AG244" s="54"/>
      <c r="AH244" s="54"/>
      <c r="AI244" s="54"/>
      <c r="AJ244" s="54"/>
      <c r="AK244" s="54"/>
      <c r="AL244" s="54"/>
      <c r="AM244" s="54"/>
    </row>
    <row r="245" spans="2:39" x14ac:dyDescent="0.2">
      <c r="B245" s="54"/>
      <c r="C245" s="54"/>
      <c r="D245" s="54"/>
      <c r="E245" s="54"/>
      <c r="F245" s="54"/>
      <c r="G245" s="54"/>
      <c r="H245" s="54"/>
      <c r="I245" s="54"/>
      <c r="J245" s="54"/>
      <c r="K245" s="56"/>
      <c r="L245" s="56"/>
      <c r="M245" s="57"/>
      <c r="N245" s="57"/>
      <c r="O245" s="54"/>
      <c r="P245" s="54"/>
      <c r="Q245" s="54"/>
      <c r="R245" s="54"/>
      <c r="S245" s="54"/>
      <c r="T245" s="54"/>
      <c r="U245" s="144"/>
      <c r="V245" s="144"/>
      <c r="W245" s="56"/>
      <c r="X245" s="56"/>
      <c r="Y245" s="54"/>
      <c r="Z245" s="54"/>
      <c r="AA245" s="54"/>
      <c r="AB245" s="54"/>
      <c r="AC245" s="54"/>
      <c r="AD245" s="54"/>
      <c r="AE245" s="54"/>
      <c r="AF245" s="54"/>
      <c r="AG245" s="54"/>
      <c r="AH245" s="54"/>
      <c r="AI245" s="54"/>
      <c r="AJ245" s="54"/>
      <c r="AK245" s="54"/>
      <c r="AL245" s="54"/>
      <c r="AM245" s="54"/>
    </row>
    <row r="246" spans="2:39" x14ac:dyDescent="0.2">
      <c r="B246" s="54"/>
      <c r="C246" s="54"/>
      <c r="D246" s="54"/>
      <c r="E246" s="54"/>
      <c r="F246" s="54"/>
      <c r="G246" s="54"/>
      <c r="H246" s="54"/>
      <c r="I246" s="54"/>
      <c r="J246" s="54"/>
      <c r="K246" s="56"/>
      <c r="L246" s="56"/>
      <c r="M246" s="57"/>
      <c r="N246" s="57"/>
      <c r="O246" s="54"/>
      <c r="P246" s="54"/>
      <c r="Q246" s="54"/>
      <c r="R246" s="54"/>
      <c r="S246" s="54"/>
      <c r="T246" s="54"/>
      <c r="U246" s="144"/>
      <c r="V246" s="144"/>
      <c r="W246" s="56"/>
      <c r="X246" s="56"/>
      <c r="Y246" s="54"/>
      <c r="Z246" s="54"/>
      <c r="AA246" s="54"/>
      <c r="AB246" s="54"/>
      <c r="AC246" s="54"/>
      <c r="AD246" s="54"/>
      <c r="AE246" s="54"/>
      <c r="AF246" s="54"/>
      <c r="AG246" s="54"/>
      <c r="AH246" s="54"/>
      <c r="AI246" s="54"/>
      <c r="AJ246" s="54"/>
      <c r="AK246" s="54"/>
      <c r="AL246" s="54"/>
      <c r="AM246" s="54"/>
    </row>
    <row r="247" spans="2:39" x14ac:dyDescent="0.2">
      <c r="B247" s="54"/>
      <c r="C247" s="54"/>
      <c r="D247" s="54"/>
      <c r="E247" s="54"/>
      <c r="F247" s="54"/>
      <c r="G247" s="54"/>
      <c r="H247" s="54"/>
      <c r="I247" s="54"/>
      <c r="J247" s="54"/>
      <c r="K247" s="56"/>
      <c r="L247" s="56"/>
      <c r="M247" s="57"/>
      <c r="N247" s="57"/>
      <c r="O247" s="54"/>
      <c r="P247" s="54"/>
      <c r="Q247" s="54"/>
      <c r="R247" s="54"/>
      <c r="S247" s="54"/>
      <c r="T247" s="54"/>
      <c r="U247" s="144"/>
      <c r="V247" s="144"/>
      <c r="W247" s="56"/>
      <c r="X247" s="56"/>
      <c r="Y247" s="54"/>
      <c r="Z247" s="54"/>
      <c r="AA247" s="54"/>
      <c r="AB247" s="54"/>
      <c r="AC247" s="54"/>
      <c r="AD247" s="54"/>
      <c r="AE247" s="54"/>
      <c r="AF247" s="54"/>
      <c r="AG247" s="54"/>
      <c r="AH247" s="54"/>
      <c r="AI247" s="54"/>
      <c r="AJ247" s="54"/>
      <c r="AK247" s="54"/>
      <c r="AL247" s="54"/>
      <c r="AM247" s="54"/>
    </row>
    <row r="248" spans="2:39" x14ac:dyDescent="0.2">
      <c r="B248" s="54"/>
      <c r="C248" s="54"/>
      <c r="D248" s="54"/>
      <c r="E248" s="54"/>
      <c r="F248" s="54"/>
      <c r="G248" s="54"/>
      <c r="H248" s="54"/>
      <c r="I248" s="54"/>
      <c r="J248" s="54"/>
      <c r="K248" s="56"/>
      <c r="L248" s="56"/>
      <c r="M248" s="57"/>
      <c r="N248" s="57"/>
      <c r="O248" s="54"/>
      <c r="P248" s="54"/>
      <c r="Q248" s="54"/>
      <c r="R248" s="54"/>
      <c r="S248" s="54"/>
      <c r="T248" s="54"/>
      <c r="U248" s="144"/>
      <c r="V248" s="144"/>
      <c r="W248" s="56"/>
      <c r="X248" s="56"/>
      <c r="Y248" s="54"/>
      <c r="Z248" s="54"/>
      <c r="AA248" s="54"/>
      <c r="AB248" s="54"/>
      <c r="AC248" s="54"/>
      <c r="AD248" s="54"/>
      <c r="AE248" s="54"/>
      <c r="AF248" s="54"/>
      <c r="AG248" s="54"/>
      <c r="AH248" s="54"/>
      <c r="AI248" s="54"/>
      <c r="AJ248" s="54"/>
      <c r="AK248" s="54"/>
      <c r="AL248" s="54"/>
      <c r="AM248" s="54"/>
    </row>
    <row r="249" spans="2:39" x14ac:dyDescent="0.2">
      <c r="B249" s="54"/>
      <c r="C249" s="54"/>
      <c r="D249" s="54"/>
      <c r="E249" s="54"/>
      <c r="F249" s="54"/>
      <c r="G249" s="54"/>
      <c r="H249" s="54"/>
      <c r="I249" s="54"/>
      <c r="J249" s="54"/>
      <c r="K249" s="56"/>
      <c r="L249" s="56"/>
      <c r="M249" s="57"/>
      <c r="N249" s="57"/>
      <c r="O249" s="54"/>
      <c r="P249" s="54"/>
      <c r="Q249" s="54"/>
      <c r="R249" s="54"/>
      <c r="S249" s="54"/>
      <c r="T249" s="54"/>
      <c r="U249" s="144"/>
      <c r="V249" s="144"/>
      <c r="W249" s="56"/>
      <c r="X249" s="56"/>
      <c r="Y249" s="54"/>
      <c r="Z249" s="54"/>
      <c r="AA249" s="54"/>
      <c r="AB249" s="54"/>
      <c r="AC249" s="54"/>
      <c r="AD249" s="54"/>
      <c r="AE249" s="54"/>
      <c r="AF249" s="54"/>
      <c r="AG249" s="54"/>
      <c r="AH249" s="54"/>
      <c r="AI249" s="54"/>
      <c r="AJ249" s="54"/>
      <c r="AK249" s="54"/>
      <c r="AL249" s="54"/>
      <c r="AM249" s="54"/>
    </row>
    <row r="250" spans="2:39" x14ac:dyDescent="0.2">
      <c r="B250" s="54"/>
      <c r="C250" s="54"/>
      <c r="D250" s="54"/>
      <c r="E250" s="54"/>
      <c r="F250" s="54"/>
      <c r="G250" s="54"/>
      <c r="H250" s="54"/>
      <c r="I250" s="54"/>
      <c r="J250" s="54"/>
      <c r="K250" s="56"/>
      <c r="L250" s="56"/>
      <c r="M250" s="57"/>
      <c r="N250" s="57"/>
      <c r="O250" s="54"/>
      <c r="P250" s="54"/>
      <c r="Q250" s="54"/>
      <c r="R250" s="54"/>
      <c r="S250" s="54"/>
      <c r="T250" s="54"/>
      <c r="U250" s="144"/>
      <c r="V250" s="144"/>
      <c r="W250" s="56"/>
      <c r="X250" s="56"/>
      <c r="Y250" s="54"/>
      <c r="Z250" s="54"/>
      <c r="AA250" s="54"/>
      <c r="AB250" s="54"/>
      <c r="AC250" s="54"/>
      <c r="AD250" s="54"/>
      <c r="AE250" s="54"/>
      <c r="AF250" s="54"/>
      <c r="AG250" s="54"/>
      <c r="AH250" s="54"/>
      <c r="AI250" s="54"/>
      <c r="AJ250" s="54"/>
      <c r="AK250" s="54"/>
      <c r="AL250" s="54"/>
      <c r="AM250" s="54"/>
    </row>
    <row r="251" spans="2:39" x14ac:dyDescent="0.2">
      <c r="B251" s="54"/>
      <c r="C251" s="54"/>
      <c r="D251" s="54"/>
      <c r="E251" s="54"/>
      <c r="F251" s="54"/>
      <c r="G251" s="54"/>
      <c r="H251" s="54"/>
      <c r="I251" s="54"/>
      <c r="J251" s="54"/>
      <c r="K251" s="56"/>
      <c r="L251" s="56"/>
      <c r="M251" s="57"/>
      <c r="N251" s="57"/>
      <c r="O251" s="54"/>
      <c r="P251" s="54"/>
      <c r="Q251" s="54"/>
      <c r="R251" s="54"/>
      <c r="S251" s="54"/>
      <c r="T251" s="54"/>
      <c r="U251" s="144"/>
      <c r="V251" s="144"/>
      <c r="W251" s="56"/>
      <c r="X251" s="56"/>
      <c r="Y251" s="54"/>
      <c r="Z251" s="54"/>
      <c r="AA251" s="54"/>
      <c r="AB251" s="54"/>
      <c r="AC251" s="54"/>
      <c r="AD251" s="54"/>
      <c r="AE251" s="54"/>
      <c r="AF251" s="54"/>
      <c r="AG251" s="54"/>
      <c r="AH251" s="54"/>
      <c r="AI251" s="54"/>
      <c r="AJ251" s="54"/>
      <c r="AK251" s="54"/>
      <c r="AL251" s="54"/>
      <c r="AM251" s="54"/>
    </row>
    <row r="252" spans="2:39" x14ac:dyDescent="0.2">
      <c r="B252" s="54"/>
      <c r="C252" s="54"/>
      <c r="D252" s="54"/>
      <c r="E252" s="54"/>
      <c r="F252" s="54"/>
      <c r="G252" s="54"/>
      <c r="H252" s="54"/>
      <c r="I252" s="54"/>
      <c r="J252" s="54"/>
      <c r="K252" s="56"/>
      <c r="L252" s="56"/>
      <c r="M252" s="57"/>
      <c r="N252" s="57"/>
      <c r="O252" s="54"/>
      <c r="P252" s="54"/>
      <c r="Q252" s="54"/>
      <c r="R252" s="54"/>
      <c r="S252" s="54"/>
      <c r="T252" s="54"/>
      <c r="U252" s="144"/>
      <c r="V252" s="144"/>
      <c r="W252" s="56"/>
      <c r="X252" s="56"/>
      <c r="Y252" s="54"/>
      <c r="Z252" s="54"/>
      <c r="AA252" s="54"/>
      <c r="AB252" s="54"/>
      <c r="AC252" s="54"/>
      <c r="AD252" s="54"/>
      <c r="AE252" s="54"/>
      <c r="AF252" s="54"/>
      <c r="AG252" s="54"/>
      <c r="AH252" s="54"/>
      <c r="AI252" s="54"/>
      <c r="AJ252" s="54"/>
      <c r="AK252" s="54"/>
      <c r="AL252" s="54"/>
      <c r="AM252" s="54"/>
    </row>
    <row r="253" spans="2:39" x14ac:dyDescent="0.2">
      <c r="J253" s="53"/>
      <c r="K253" s="58"/>
      <c r="L253" s="58"/>
      <c r="O253" s="53"/>
      <c r="P253" s="53"/>
    </row>
    <row r="254" spans="2:39" x14ac:dyDescent="0.2">
      <c r="J254" s="53"/>
      <c r="K254" s="58"/>
      <c r="L254" s="58"/>
      <c r="O254" s="53"/>
      <c r="P254" s="53"/>
    </row>
    <row r="255" spans="2:39" x14ac:dyDescent="0.2">
      <c r="J255" s="53"/>
      <c r="K255" s="58"/>
      <c r="L255" s="58"/>
      <c r="O255" s="53"/>
      <c r="P255" s="53"/>
    </row>
    <row r="256" spans="2:39" x14ac:dyDescent="0.2">
      <c r="J256" s="53"/>
      <c r="K256" s="58"/>
      <c r="L256" s="58"/>
      <c r="O256" s="53"/>
      <c r="P256" s="53"/>
    </row>
    <row r="257" spans="10:16" x14ac:dyDescent="0.2">
      <c r="J257" s="53"/>
      <c r="K257" s="58"/>
      <c r="L257" s="58"/>
      <c r="O257" s="53"/>
      <c r="P257" s="53"/>
    </row>
    <row r="258" spans="10:16" x14ac:dyDescent="0.2">
      <c r="J258" s="53"/>
      <c r="K258" s="58"/>
      <c r="L258" s="58"/>
      <c r="O258" s="53"/>
      <c r="P258" s="53"/>
    </row>
    <row r="259" spans="10:16" x14ac:dyDescent="0.2">
      <c r="J259" s="53"/>
      <c r="K259" s="58"/>
      <c r="L259" s="58"/>
      <c r="O259" s="53"/>
      <c r="P259" s="53"/>
    </row>
    <row r="260" spans="10:16" x14ac:dyDescent="0.2">
      <c r="J260" s="53"/>
      <c r="K260" s="58"/>
      <c r="L260" s="58"/>
      <c r="O260" s="53"/>
      <c r="P260" s="53"/>
    </row>
    <row r="261" spans="10:16" x14ac:dyDescent="0.2">
      <c r="J261" s="53"/>
      <c r="K261" s="58"/>
      <c r="L261" s="58"/>
      <c r="O261" s="53"/>
      <c r="P261" s="53"/>
    </row>
    <row r="262" spans="10:16" x14ac:dyDescent="0.2">
      <c r="J262" s="53"/>
      <c r="K262" s="58"/>
      <c r="L262" s="58"/>
      <c r="O262" s="53"/>
      <c r="P262" s="53"/>
    </row>
    <row r="263" spans="10:16" x14ac:dyDescent="0.2">
      <c r="J263" s="53"/>
      <c r="K263" s="58"/>
      <c r="L263" s="58"/>
      <c r="O263" s="53"/>
      <c r="P263" s="53"/>
    </row>
    <row r="264" spans="10:16" x14ac:dyDescent="0.2">
      <c r="J264" s="53"/>
      <c r="K264" s="58"/>
      <c r="L264" s="58"/>
      <c r="O264" s="53"/>
      <c r="P264" s="53"/>
    </row>
    <row r="265" spans="10:16" x14ac:dyDescent="0.2">
      <c r="J265" s="53"/>
      <c r="K265" s="58"/>
      <c r="L265" s="58"/>
      <c r="O265" s="53"/>
      <c r="P265" s="53"/>
    </row>
    <row r="266" spans="10:16" x14ac:dyDescent="0.2">
      <c r="J266" s="53"/>
      <c r="K266" s="58"/>
      <c r="L266" s="58"/>
      <c r="O266" s="53"/>
      <c r="P266" s="53"/>
    </row>
    <row r="267" spans="10:16" x14ac:dyDescent="0.2">
      <c r="J267" s="53"/>
      <c r="K267" s="58"/>
      <c r="L267" s="58"/>
      <c r="O267" s="53"/>
      <c r="P267" s="53"/>
    </row>
    <row r="268" spans="10:16" x14ac:dyDescent="0.2">
      <c r="J268" s="53"/>
      <c r="K268" s="58"/>
      <c r="L268" s="58"/>
      <c r="O268" s="53"/>
      <c r="P268" s="53"/>
    </row>
    <row r="269" spans="10:16" x14ac:dyDescent="0.2">
      <c r="J269" s="53"/>
      <c r="K269" s="58"/>
      <c r="L269" s="58"/>
      <c r="O269" s="53"/>
      <c r="P269" s="53"/>
    </row>
    <row r="270" spans="10:16" x14ac:dyDescent="0.2">
      <c r="J270" s="53"/>
      <c r="K270" s="58"/>
      <c r="L270" s="58"/>
      <c r="O270" s="53"/>
      <c r="P270" s="53"/>
    </row>
    <row r="271" spans="10:16" x14ac:dyDescent="0.2">
      <c r="J271" s="53"/>
      <c r="K271" s="58"/>
      <c r="L271" s="58"/>
      <c r="O271" s="53"/>
      <c r="P271" s="53"/>
    </row>
    <row r="272" spans="10:16" x14ac:dyDescent="0.2">
      <c r="J272" s="53"/>
      <c r="K272" s="58"/>
      <c r="L272" s="58"/>
      <c r="O272" s="53"/>
      <c r="P272" s="53"/>
    </row>
    <row r="273" spans="10:16" x14ac:dyDescent="0.2">
      <c r="J273" s="53"/>
      <c r="K273" s="58"/>
      <c r="L273" s="58"/>
      <c r="O273" s="53"/>
      <c r="P273" s="53"/>
    </row>
    <row r="274" spans="10:16" x14ac:dyDescent="0.2">
      <c r="J274" s="53"/>
      <c r="K274" s="58"/>
      <c r="L274" s="58"/>
      <c r="O274" s="53"/>
      <c r="P274" s="53"/>
    </row>
    <row r="275" spans="10:16" x14ac:dyDescent="0.2">
      <c r="J275" s="53"/>
      <c r="K275" s="58"/>
      <c r="L275" s="58"/>
      <c r="O275" s="53"/>
      <c r="P275" s="53"/>
    </row>
    <row r="276" spans="10:16" x14ac:dyDescent="0.2">
      <c r="J276" s="53"/>
      <c r="K276" s="58"/>
      <c r="L276" s="58"/>
      <c r="O276" s="53"/>
      <c r="P276" s="53"/>
    </row>
    <row r="277" spans="10:16" x14ac:dyDescent="0.2">
      <c r="J277" s="53"/>
      <c r="K277" s="58"/>
      <c r="L277" s="58"/>
      <c r="O277" s="53"/>
      <c r="P277" s="53"/>
    </row>
    <row r="278" spans="10:16" x14ac:dyDescent="0.2">
      <c r="J278" s="53"/>
      <c r="K278" s="58"/>
      <c r="L278" s="58"/>
      <c r="O278" s="53"/>
      <c r="P278" s="53"/>
    </row>
    <row r="279" spans="10:16" x14ac:dyDescent="0.2">
      <c r="J279" s="53"/>
      <c r="K279" s="58"/>
      <c r="L279" s="58"/>
      <c r="O279" s="53"/>
      <c r="P279" s="53"/>
    </row>
    <row r="280" spans="10:16" x14ac:dyDescent="0.2">
      <c r="J280" s="53"/>
      <c r="K280" s="58"/>
      <c r="L280" s="58"/>
      <c r="O280" s="53"/>
      <c r="P280" s="53"/>
    </row>
    <row r="281" spans="10:16" x14ac:dyDescent="0.2">
      <c r="J281" s="53"/>
      <c r="K281" s="58"/>
      <c r="L281" s="58"/>
      <c r="O281" s="53"/>
      <c r="P281" s="53"/>
    </row>
    <row r="282" spans="10:16" x14ac:dyDescent="0.2">
      <c r="J282" s="53"/>
      <c r="K282" s="58"/>
      <c r="L282" s="58"/>
      <c r="O282" s="53"/>
      <c r="P282" s="53"/>
    </row>
    <row r="283" spans="10:16" x14ac:dyDescent="0.2">
      <c r="J283" s="53"/>
      <c r="K283" s="58"/>
      <c r="L283" s="58"/>
      <c r="O283" s="53"/>
      <c r="P283" s="53"/>
    </row>
    <row r="284" spans="10:16" x14ac:dyDescent="0.2">
      <c r="J284" s="53"/>
      <c r="K284" s="58"/>
      <c r="L284" s="58"/>
      <c r="O284" s="53"/>
      <c r="P284" s="53"/>
    </row>
    <row r="285" spans="10:16" x14ac:dyDescent="0.2">
      <c r="J285" s="53"/>
      <c r="K285" s="58"/>
      <c r="L285" s="58"/>
      <c r="O285" s="53"/>
      <c r="P285" s="53"/>
    </row>
    <row r="286" spans="10:16" x14ac:dyDescent="0.2">
      <c r="J286" s="53"/>
      <c r="K286" s="58"/>
      <c r="L286" s="58"/>
      <c r="O286" s="53"/>
      <c r="P286" s="53"/>
    </row>
    <row r="287" spans="10:16" x14ac:dyDescent="0.2">
      <c r="J287" s="53"/>
      <c r="K287" s="58"/>
      <c r="L287" s="58"/>
      <c r="O287" s="53"/>
      <c r="P287" s="53"/>
    </row>
    <row r="288" spans="10:16" x14ac:dyDescent="0.2">
      <c r="J288" s="53"/>
      <c r="K288" s="58"/>
      <c r="L288" s="58"/>
      <c r="O288" s="53"/>
      <c r="P288" s="53"/>
    </row>
    <row r="289" spans="10:16" x14ac:dyDescent="0.2">
      <c r="J289" s="53"/>
      <c r="K289" s="58"/>
      <c r="L289" s="58"/>
      <c r="O289" s="53"/>
      <c r="P289" s="53"/>
    </row>
    <row r="290" spans="10:16" x14ac:dyDescent="0.2">
      <c r="J290" s="53"/>
      <c r="K290" s="58"/>
      <c r="L290" s="58"/>
      <c r="O290" s="53"/>
      <c r="P290" s="53"/>
    </row>
    <row r="291" spans="10:16" x14ac:dyDescent="0.2">
      <c r="J291" s="53"/>
      <c r="K291" s="58"/>
      <c r="L291" s="58"/>
      <c r="O291" s="53"/>
      <c r="P291" s="53"/>
    </row>
    <row r="292" spans="10:16" x14ac:dyDescent="0.2">
      <c r="J292" s="53"/>
      <c r="K292" s="58"/>
      <c r="L292" s="58"/>
      <c r="O292" s="53"/>
      <c r="P292" s="53"/>
    </row>
    <row r="293" spans="10:16" x14ac:dyDescent="0.2">
      <c r="J293" s="53"/>
      <c r="K293" s="58"/>
      <c r="L293" s="58"/>
      <c r="O293" s="53"/>
      <c r="P293" s="53"/>
    </row>
    <row r="294" spans="10:16" x14ac:dyDescent="0.2">
      <c r="J294" s="53"/>
      <c r="K294" s="58"/>
      <c r="L294" s="58"/>
      <c r="O294" s="53"/>
      <c r="P294" s="53"/>
    </row>
    <row r="295" spans="10:16" x14ac:dyDescent="0.2">
      <c r="J295" s="53"/>
      <c r="K295" s="58"/>
      <c r="L295" s="58"/>
      <c r="O295" s="53"/>
      <c r="P295" s="53"/>
    </row>
    <row r="296" spans="10:16" x14ac:dyDescent="0.2">
      <c r="J296" s="53"/>
      <c r="K296" s="58"/>
      <c r="L296" s="58"/>
      <c r="O296" s="53"/>
      <c r="P296" s="53"/>
    </row>
    <row r="297" spans="10:16" x14ac:dyDescent="0.2">
      <c r="J297" s="53"/>
      <c r="K297" s="58"/>
      <c r="L297" s="58"/>
      <c r="O297" s="53"/>
      <c r="P297" s="53"/>
    </row>
    <row r="298" spans="10:16" x14ac:dyDescent="0.2">
      <c r="J298" s="53"/>
      <c r="K298" s="58"/>
      <c r="L298" s="58"/>
      <c r="O298" s="53"/>
      <c r="P298" s="53"/>
    </row>
    <row r="299" spans="10:16" x14ac:dyDescent="0.2">
      <c r="J299" s="53"/>
      <c r="K299" s="58"/>
      <c r="L299" s="58"/>
      <c r="O299" s="53"/>
      <c r="P299" s="53"/>
    </row>
    <row r="300" spans="10:16" x14ac:dyDescent="0.2">
      <c r="J300" s="53"/>
      <c r="K300" s="58"/>
      <c r="L300" s="58"/>
      <c r="O300" s="53"/>
      <c r="P300" s="53"/>
    </row>
    <row r="301" spans="10:16" x14ac:dyDescent="0.2">
      <c r="J301" s="53"/>
      <c r="K301" s="58"/>
      <c r="L301" s="58"/>
      <c r="O301" s="53"/>
      <c r="P301" s="53"/>
    </row>
    <row r="302" spans="10:16" x14ac:dyDescent="0.2">
      <c r="J302" s="53"/>
      <c r="K302" s="58"/>
      <c r="L302" s="58"/>
      <c r="O302" s="53"/>
      <c r="P302" s="53"/>
    </row>
    <row r="303" spans="10:16" x14ac:dyDescent="0.2">
      <c r="J303" s="53"/>
      <c r="K303" s="58"/>
      <c r="L303" s="58"/>
      <c r="O303" s="53"/>
      <c r="P303" s="53"/>
    </row>
    <row r="304" spans="10:16" x14ac:dyDescent="0.2">
      <c r="J304" s="53"/>
      <c r="K304" s="58"/>
      <c r="L304" s="58"/>
      <c r="O304" s="53"/>
      <c r="P304" s="53"/>
    </row>
    <row r="305" spans="10:16" x14ac:dyDescent="0.2">
      <c r="J305" s="53"/>
      <c r="K305" s="58"/>
      <c r="L305" s="58"/>
      <c r="O305" s="53"/>
      <c r="P305" s="53"/>
    </row>
    <row r="306" spans="10:16" x14ac:dyDescent="0.2">
      <c r="J306" s="53"/>
      <c r="K306" s="58"/>
      <c r="L306" s="58"/>
      <c r="O306" s="53"/>
      <c r="P306" s="53"/>
    </row>
    <row r="307" spans="10:16" x14ac:dyDescent="0.2">
      <c r="J307" s="53"/>
      <c r="K307" s="58"/>
      <c r="L307" s="58"/>
      <c r="O307" s="53"/>
      <c r="P307" s="53"/>
    </row>
    <row r="308" spans="10:16" x14ac:dyDescent="0.2">
      <c r="J308" s="53"/>
      <c r="K308" s="58"/>
      <c r="L308" s="58"/>
      <c r="O308" s="53"/>
      <c r="P308" s="53"/>
    </row>
    <row r="309" spans="10:16" x14ac:dyDescent="0.2">
      <c r="J309" s="53"/>
      <c r="K309" s="58"/>
      <c r="L309" s="58"/>
      <c r="O309" s="53"/>
      <c r="P309" s="53"/>
    </row>
    <row r="310" spans="10:16" x14ac:dyDescent="0.2">
      <c r="J310" s="53"/>
      <c r="K310" s="58"/>
      <c r="L310" s="58"/>
      <c r="O310" s="53"/>
      <c r="P310" s="53"/>
    </row>
    <row r="311" spans="10:16" x14ac:dyDescent="0.2">
      <c r="J311" s="53"/>
      <c r="K311" s="58"/>
      <c r="L311" s="58"/>
      <c r="O311" s="53"/>
      <c r="P311" s="53"/>
    </row>
    <row r="312" spans="10:16" x14ac:dyDescent="0.2">
      <c r="J312" s="53"/>
      <c r="K312" s="58"/>
      <c r="L312" s="58"/>
      <c r="O312" s="53"/>
      <c r="P312" s="53"/>
    </row>
    <row r="313" spans="10:16" x14ac:dyDescent="0.2">
      <c r="J313" s="53"/>
      <c r="K313" s="58"/>
      <c r="L313" s="58"/>
      <c r="O313" s="53"/>
      <c r="P313" s="53"/>
    </row>
    <row r="314" spans="10:16" x14ac:dyDescent="0.2">
      <c r="J314" s="53"/>
      <c r="K314" s="58"/>
      <c r="L314" s="58"/>
      <c r="O314" s="53"/>
      <c r="P314" s="53"/>
    </row>
    <row r="315" spans="10:16" x14ac:dyDescent="0.2">
      <c r="J315" s="53"/>
      <c r="K315" s="58"/>
      <c r="L315" s="58"/>
      <c r="O315" s="53"/>
      <c r="P315" s="53"/>
    </row>
    <row r="316" spans="10:16" x14ac:dyDescent="0.2">
      <c r="J316" s="53"/>
      <c r="K316" s="58"/>
      <c r="L316" s="58"/>
      <c r="O316" s="53"/>
      <c r="P316" s="53"/>
    </row>
    <row r="317" spans="10:16" x14ac:dyDescent="0.2">
      <c r="J317" s="53"/>
      <c r="K317" s="58"/>
      <c r="L317" s="58"/>
      <c r="O317" s="53"/>
      <c r="P317" s="53"/>
    </row>
    <row r="318" spans="10:16" x14ac:dyDescent="0.2">
      <c r="J318" s="53"/>
      <c r="K318" s="58"/>
      <c r="L318" s="58"/>
      <c r="O318" s="53"/>
      <c r="P318" s="53"/>
    </row>
    <row r="319" spans="10:16" x14ac:dyDescent="0.2">
      <c r="J319" s="53"/>
      <c r="K319" s="58"/>
      <c r="L319" s="58"/>
      <c r="O319" s="53"/>
      <c r="P319" s="53"/>
    </row>
    <row r="320" spans="10:16" x14ac:dyDescent="0.2">
      <c r="J320" s="53"/>
      <c r="K320" s="58"/>
      <c r="L320" s="58"/>
      <c r="O320" s="53"/>
      <c r="P320" s="53"/>
    </row>
    <row r="321" spans="10:16" x14ac:dyDescent="0.2">
      <c r="J321" s="53"/>
      <c r="K321" s="58"/>
      <c r="L321" s="58"/>
      <c r="O321" s="53"/>
      <c r="P321" s="53"/>
    </row>
    <row r="322" spans="10:16" x14ac:dyDescent="0.2">
      <c r="J322" s="53"/>
      <c r="K322" s="58"/>
      <c r="L322" s="58"/>
      <c r="O322" s="53"/>
      <c r="P322" s="53"/>
    </row>
    <row r="323" spans="10:16" x14ac:dyDescent="0.2">
      <c r="J323" s="53"/>
      <c r="K323" s="58"/>
      <c r="L323" s="58"/>
      <c r="O323" s="53"/>
      <c r="P323" s="53"/>
    </row>
    <row r="324" spans="10:16" x14ac:dyDescent="0.2">
      <c r="J324" s="53"/>
      <c r="K324" s="58"/>
      <c r="L324" s="58"/>
      <c r="O324" s="53"/>
      <c r="P324" s="53"/>
    </row>
    <row r="325" spans="10:16" x14ac:dyDescent="0.2">
      <c r="J325" s="53"/>
      <c r="K325" s="58"/>
      <c r="L325" s="58"/>
      <c r="O325" s="53"/>
      <c r="P325" s="53"/>
    </row>
    <row r="326" spans="10:16" x14ac:dyDescent="0.2">
      <c r="J326" s="53"/>
      <c r="K326" s="58"/>
      <c r="L326" s="58"/>
      <c r="O326" s="53"/>
      <c r="P326" s="53"/>
    </row>
    <row r="327" spans="10:16" x14ac:dyDescent="0.2">
      <c r="J327" s="53"/>
      <c r="K327" s="58"/>
      <c r="L327" s="58"/>
      <c r="O327" s="53"/>
      <c r="P327" s="53"/>
    </row>
    <row r="328" spans="10:16" x14ac:dyDescent="0.2">
      <c r="J328" s="53"/>
      <c r="K328" s="58"/>
      <c r="L328" s="58"/>
      <c r="O328" s="53"/>
      <c r="P328" s="53"/>
    </row>
    <row r="329" spans="10:16" x14ac:dyDescent="0.2">
      <c r="J329" s="53"/>
      <c r="K329" s="58"/>
      <c r="L329" s="58"/>
      <c r="O329" s="53"/>
      <c r="P329" s="53"/>
    </row>
    <row r="330" spans="10:16" x14ac:dyDescent="0.2">
      <c r="J330" s="53"/>
      <c r="K330" s="58"/>
      <c r="L330" s="58"/>
      <c r="O330" s="53"/>
      <c r="P330" s="53"/>
    </row>
    <row r="331" spans="10:16" x14ac:dyDescent="0.2">
      <c r="J331" s="53"/>
      <c r="K331" s="58"/>
      <c r="L331" s="58"/>
      <c r="O331" s="53"/>
      <c r="P331" s="53"/>
    </row>
    <row r="332" spans="10:16" x14ac:dyDescent="0.2">
      <c r="J332" s="53"/>
      <c r="K332" s="58"/>
      <c r="L332" s="58"/>
      <c r="O332" s="53"/>
      <c r="P332" s="53"/>
    </row>
    <row r="333" spans="10:16" x14ac:dyDescent="0.2">
      <c r="J333" s="53"/>
      <c r="K333" s="58"/>
      <c r="L333" s="58"/>
      <c r="O333" s="53"/>
      <c r="P333" s="53"/>
    </row>
    <row r="334" spans="10:16" x14ac:dyDescent="0.2">
      <c r="J334" s="53"/>
      <c r="K334" s="58"/>
      <c r="L334" s="58"/>
      <c r="O334" s="53"/>
      <c r="P334" s="53"/>
    </row>
    <row r="335" spans="10:16" x14ac:dyDescent="0.2">
      <c r="J335" s="53"/>
      <c r="K335" s="58"/>
      <c r="L335" s="58"/>
      <c r="O335" s="53"/>
      <c r="P335" s="53"/>
    </row>
    <row r="336" spans="10:16" x14ac:dyDescent="0.2">
      <c r="J336" s="53"/>
      <c r="K336" s="58"/>
      <c r="L336" s="58"/>
      <c r="O336" s="53"/>
      <c r="P336" s="53"/>
    </row>
    <row r="337" spans="10:16" x14ac:dyDescent="0.2">
      <c r="J337" s="53"/>
      <c r="K337" s="58"/>
      <c r="L337" s="58"/>
      <c r="O337" s="53"/>
      <c r="P337" s="53"/>
    </row>
    <row r="338" spans="10:16" x14ac:dyDescent="0.2">
      <c r="J338" s="53"/>
      <c r="K338" s="58"/>
      <c r="L338" s="58"/>
      <c r="O338" s="53"/>
      <c r="P338" s="53"/>
    </row>
    <row r="339" spans="10:16" x14ac:dyDescent="0.2">
      <c r="J339" s="53"/>
      <c r="K339" s="58"/>
      <c r="L339" s="58"/>
      <c r="O339" s="53"/>
      <c r="P339" s="53"/>
    </row>
    <row r="340" spans="10:16" x14ac:dyDescent="0.2">
      <c r="J340" s="53"/>
      <c r="K340" s="58"/>
      <c r="L340" s="58"/>
      <c r="O340" s="53"/>
      <c r="P340" s="53"/>
    </row>
    <row r="341" spans="10:16" x14ac:dyDescent="0.2">
      <c r="J341" s="53"/>
      <c r="K341" s="58"/>
      <c r="L341" s="58"/>
      <c r="O341" s="53"/>
      <c r="P341" s="53"/>
    </row>
    <row r="342" spans="10:16" x14ac:dyDescent="0.2">
      <c r="J342" s="53"/>
      <c r="K342" s="58"/>
      <c r="L342" s="58"/>
      <c r="O342" s="53"/>
      <c r="P342" s="53"/>
    </row>
    <row r="343" spans="10:16" x14ac:dyDescent="0.2">
      <c r="J343" s="53"/>
      <c r="K343" s="58"/>
      <c r="L343" s="58"/>
      <c r="O343" s="53"/>
      <c r="P343" s="53"/>
    </row>
    <row r="344" spans="10:16" x14ac:dyDescent="0.2">
      <c r="J344" s="53"/>
      <c r="K344" s="58"/>
      <c r="L344" s="58"/>
      <c r="O344" s="53"/>
      <c r="P344" s="53"/>
    </row>
    <row r="345" spans="10:16" x14ac:dyDescent="0.2">
      <c r="J345" s="53"/>
      <c r="K345" s="58"/>
      <c r="L345" s="58"/>
      <c r="O345" s="53"/>
      <c r="P345" s="53"/>
    </row>
    <row r="346" spans="10:16" x14ac:dyDescent="0.2">
      <c r="J346" s="53"/>
      <c r="K346" s="58"/>
      <c r="L346" s="58"/>
      <c r="O346" s="53"/>
      <c r="P346" s="53"/>
    </row>
    <row r="347" spans="10:16" x14ac:dyDescent="0.2">
      <c r="J347" s="53"/>
      <c r="K347" s="58"/>
      <c r="L347" s="58"/>
      <c r="O347" s="53"/>
      <c r="P347" s="53"/>
    </row>
    <row r="348" spans="10:16" x14ac:dyDescent="0.2">
      <c r="J348" s="53"/>
      <c r="K348" s="58"/>
      <c r="L348" s="58"/>
      <c r="O348" s="53"/>
      <c r="P348" s="53"/>
    </row>
    <row r="349" spans="10:16" x14ac:dyDescent="0.2">
      <c r="J349" s="53"/>
      <c r="K349" s="58"/>
      <c r="L349" s="58"/>
      <c r="O349" s="53"/>
      <c r="P349" s="53"/>
    </row>
    <row r="350" spans="10:16" x14ac:dyDescent="0.2">
      <c r="J350" s="53"/>
      <c r="K350" s="58"/>
      <c r="L350" s="58"/>
      <c r="O350" s="53"/>
      <c r="P350" s="53"/>
    </row>
    <row r="351" spans="10:16" x14ac:dyDescent="0.2">
      <c r="J351" s="53"/>
      <c r="K351" s="58"/>
      <c r="L351" s="58"/>
      <c r="O351" s="53"/>
      <c r="P351" s="53"/>
    </row>
    <row r="352" spans="10:16" x14ac:dyDescent="0.2">
      <c r="J352" s="53"/>
      <c r="K352" s="58"/>
      <c r="L352" s="58"/>
      <c r="O352" s="53"/>
      <c r="P352" s="53"/>
    </row>
    <row r="353" spans="10:16" x14ac:dyDescent="0.2">
      <c r="J353" s="53"/>
      <c r="K353" s="58"/>
      <c r="L353" s="58"/>
      <c r="O353" s="53"/>
      <c r="P353" s="53"/>
    </row>
    <row r="354" spans="10:16" x14ac:dyDescent="0.2">
      <c r="J354" s="53"/>
      <c r="K354" s="58"/>
      <c r="L354" s="58"/>
      <c r="O354" s="53"/>
      <c r="P354" s="53"/>
    </row>
    <row r="355" spans="10:16" x14ac:dyDescent="0.2">
      <c r="J355" s="53"/>
      <c r="K355" s="58"/>
      <c r="L355" s="58"/>
      <c r="O355" s="53"/>
      <c r="P355" s="53"/>
    </row>
    <row r="356" spans="10:16" x14ac:dyDescent="0.2">
      <c r="J356" s="53"/>
      <c r="K356" s="58"/>
      <c r="L356" s="58"/>
      <c r="O356" s="53"/>
      <c r="P356" s="53"/>
    </row>
    <row r="357" spans="10:16" x14ac:dyDescent="0.2">
      <c r="J357" s="53"/>
      <c r="K357" s="58"/>
      <c r="L357" s="58"/>
      <c r="O357" s="53"/>
      <c r="P357" s="53"/>
    </row>
    <row r="358" spans="10:16" x14ac:dyDescent="0.2">
      <c r="J358" s="53"/>
      <c r="K358" s="58"/>
      <c r="L358" s="58"/>
      <c r="O358" s="53"/>
      <c r="P358" s="53"/>
    </row>
    <row r="359" spans="10:16" x14ac:dyDescent="0.2">
      <c r="J359" s="53"/>
      <c r="K359" s="58"/>
      <c r="L359" s="58"/>
      <c r="O359" s="53"/>
      <c r="P359" s="53"/>
    </row>
    <row r="360" spans="10:16" x14ac:dyDescent="0.2">
      <c r="J360" s="53"/>
      <c r="K360" s="58"/>
      <c r="L360" s="58"/>
      <c r="O360" s="53"/>
      <c r="P360" s="53"/>
    </row>
    <row r="361" spans="10:16" x14ac:dyDescent="0.2">
      <c r="J361" s="53"/>
      <c r="K361" s="58"/>
      <c r="L361" s="58"/>
      <c r="O361" s="53"/>
      <c r="P361" s="53"/>
    </row>
    <row r="362" spans="10:16" x14ac:dyDescent="0.2">
      <c r="J362" s="53"/>
      <c r="K362" s="58"/>
      <c r="L362" s="58"/>
      <c r="O362" s="53"/>
      <c r="P362" s="53"/>
    </row>
    <row r="363" spans="10:16" x14ac:dyDescent="0.2">
      <c r="J363" s="53"/>
      <c r="K363" s="58"/>
      <c r="L363" s="58"/>
      <c r="O363" s="53"/>
      <c r="P363" s="53"/>
    </row>
    <row r="364" spans="10:16" x14ac:dyDescent="0.2">
      <c r="J364" s="53"/>
      <c r="K364" s="58"/>
      <c r="L364" s="58"/>
      <c r="O364" s="53"/>
      <c r="P364" s="53"/>
    </row>
    <row r="365" spans="10:16" x14ac:dyDescent="0.2">
      <c r="J365" s="53"/>
      <c r="K365" s="58"/>
      <c r="L365" s="58"/>
      <c r="O365" s="53"/>
      <c r="P365" s="53"/>
    </row>
    <row r="366" spans="10:16" x14ac:dyDescent="0.2">
      <c r="J366" s="53"/>
      <c r="K366" s="58"/>
      <c r="L366" s="58"/>
      <c r="O366" s="53"/>
      <c r="P366" s="53"/>
    </row>
    <row r="367" spans="10:16" x14ac:dyDescent="0.2">
      <c r="J367" s="53"/>
      <c r="K367" s="58"/>
      <c r="L367" s="58"/>
      <c r="O367" s="53"/>
      <c r="P367" s="53"/>
    </row>
    <row r="368" spans="10:16" x14ac:dyDescent="0.2">
      <c r="J368" s="53"/>
      <c r="K368" s="58"/>
      <c r="L368" s="58"/>
      <c r="O368" s="53"/>
      <c r="P368" s="53"/>
    </row>
    <row r="369" spans="10:16" x14ac:dyDescent="0.2">
      <c r="J369" s="53"/>
      <c r="K369" s="58"/>
      <c r="L369" s="58"/>
      <c r="O369" s="53"/>
      <c r="P369" s="53"/>
    </row>
    <row r="370" spans="10:16" x14ac:dyDescent="0.2">
      <c r="J370" s="53"/>
      <c r="K370" s="58"/>
      <c r="L370" s="58"/>
      <c r="O370" s="53"/>
      <c r="P370" s="53"/>
    </row>
    <row r="371" spans="10:16" x14ac:dyDescent="0.2">
      <c r="J371" s="53"/>
      <c r="K371" s="58"/>
      <c r="L371" s="58"/>
      <c r="O371" s="53"/>
      <c r="P371" s="53"/>
    </row>
    <row r="372" spans="10:16" x14ac:dyDescent="0.2">
      <c r="J372" s="53"/>
      <c r="K372" s="58"/>
      <c r="L372" s="58"/>
      <c r="O372" s="53"/>
      <c r="P372" s="53"/>
    </row>
    <row r="373" spans="10:16" x14ac:dyDescent="0.2">
      <c r="J373" s="53"/>
      <c r="K373" s="58"/>
      <c r="L373" s="58"/>
      <c r="O373" s="53"/>
      <c r="P373" s="53"/>
    </row>
    <row r="374" spans="10:16" x14ac:dyDescent="0.2">
      <c r="J374" s="53"/>
      <c r="K374" s="58"/>
      <c r="L374" s="58"/>
      <c r="O374" s="53"/>
      <c r="P374" s="53"/>
    </row>
    <row r="375" spans="10:16" x14ac:dyDescent="0.2">
      <c r="J375" s="53"/>
      <c r="K375" s="58"/>
      <c r="L375" s="58"/>
      <c r="O375" s="53"/>
      <c r="P375" s="53"/>
    </row>
    <row r="376" spans="10:16" x14ac:dyDescent="0.2">
      <c r="J376" s="53"/>
      <c r="K376" s="58"/>
      <c r="L376" s="58"/>
      <c r="O376" s="53"/>
      <c r="P376" s="53"/>
    </row>
    <row r="377" spans="10:16" x14ac:dyDescent="0.2">
      <c r="J377" s="53"/>
      <c r="K377" s="58"/>
      <c r="L377" s="58"/>
      <c r="O377" s="53"/>
      <c r="P377" s="53"/>
    </row>
    <row r="378" spans="10:16" x14ac:dyDescent="0.2">
      <c r="J378" s="53"/>
      <c r="K378" s="58"/>
      <c r="L378" s="58"/>
      <c r="O378" s="53"/>
      <c r="P378" s="53"/>
    </row>
    <row r="379" spans="10:16" x14ac:dyDescent="0.2">
      <c r="J379" s="53"/>
      <c r="K379" s="58"/>
      <c r="L379" s="58"/>
      <c r="O379" s="53"/>
      <c r="P379" s="53"/>
    </row>
    <row r="380" spans="10:16" x14ac:dyDescent="0.2">
      <c r="J380" s="53"/>
      <c r="K380" s="58"/>
      <c r="L380" s="58"/>
      <c r="O380" s="53"/>
      <c r="P380" s="53"/>
    </row>
    <row r="381" spans="10:16" x14ac:dyDescent="0.2">
      <c r="J381" s="53"/>
      <c r="K381" s="58"/>
      <c r="L381" s="58"/>
      <c r="O381" s="53"/>
      <c r="P381" s="53"/>
    </row>
    <row r="382" spans="10:16" x14ac:dyDescent="0.2">
      <c r="J382" s="53"/>
      <c r="K382" s="58"/>
      <c r="L382" s="58"/>
      <c r="O382" s="53"/>
      <c r="P382" s="53"/>
    </row>
    <row r="383" spans="10:16" x14ac:dyDescent="0.2">
      <c r="J383" s="53"/>
      <c r="K383" s="58"/>
      <c r="L383" s="58"/>
      <c r="O383" s="53"/>
      <c r="P383" s="53"/>
    </row>
    <row r="384" spans="10:16" x14ac:dyDescent="0.2">
      <c r="J384" s="53"/>
      <c r="K384" s="58"/>
      <c r="L384" s="58"/>
      <c r="O384" s="53"/>
      <c r="P384" s="53"/>
    </row>
    <row r="385" spans="10:16" x14ac:dyDescent="0.2">
      <c r="J385" s="53"/>
      <c r="K385" s="58"/>
      <c r="L385" s="58"/>
      <c r="O385" s="53"/>
      <c r="P385" s="53"/>
    </row>
    <row r="386" spans="10:16" x14ac:dyDescent="0.2">
      <c r="J386" s="53"/>
      <c r="K386" s="58"/>
      <c r="L386" s="58"/>
      <c r="O386" s="53"/>
      <c r="P386" s="53"/>
    </row>
    <row r="387" spans="10:16" x14ac:dyDescent="0.2">
      <c r="J387" s="53"/>
      <c r="K387" s="58"/>
      <c r="L387" s="58"/>
      <c r="O387" s="53"/>
      <c r="P387" s="53"/>
    </row>
    <row r="388" spans="10:16" x14ac:dyDescent="0.2">
      <c r="J388" s="53"/>
      <c r="K388" s="58"/>
      <c r="L388" s="58"/>
      <c r="O388" s="53"/>
      <c r="P388" s="53"/>
    </row>
    <row r="389" spans="10:16" x14ac:dyDescent="0.2">
      <c r="J389" s="53"/>
      <c r="K389" s="58"/>
      <c r="L389" s="58"/>
      <c r="O389" s="53"/>
      <c r="P389" s="53"/>
    </row>
    <row r="390" spans="10:16" x14ac:dyDescent="0.2">
      <c r="J390" s="53"/>
      <c r="K390" s="58"/>
      <c r="L390" s="58"/>
      <c r="O390" s="53"/>
      <c r="P390" s="53"/>
    </row>
    <row r="391" spans="10:16" x14ac:dyDescent="0.2">
      <c r="J391" s="53"/>
      <c r="K391" s="58"/>
      <c r="L391" s="58"/>
      <c r="O391" s="53"/>
      <c r="P391" s="53"/>
    </row>
    <row r="392" spans="10:16" x14ac:dyDescent="0.2">
      <c r="J392" s="53"/>
      <c r="K392" s="58"/>
      <c r="L392" s="58"/>
      <c r="O392" s="53"/>
      <c r="P392" s="53"/>
    </row>
    <row r="393" spans="10:16" x14ac:dyDescent="0.2">
      <c r="J393" s="53"/>
      <c r="K393" s="58"/>
      <c r="L393" s="58"/>
      <c r="O393" s="53"/>
      <c r="P393" s="53"/>
    </row>
    <row r="394" spans="10:16" x14ac:dyDescent="0.2">
      <c r="J394" s="53"/>
      <c r="K394" s="58"/>
      <c r="L394" s="58"/>
      <c r="O394" s="53"/>
      <c r="P394" s="53"/>
    </row>
    <row r="395" spans="10:16" x14ac:dyDescent="0.2">
      <c r="J395" s="53"/>
      <c r="K395" s="58"/>
      <c r="L395" s="58"/>
      <c r="O395" s="53"/>
      <c r="P395" s="53"/>
    </row>
    <row r="396" spans="10:16" x14ac:dyDescent="0.2">
      <c r="J396" s="53"/>
      <c r="K396" s="58"/>
      <c r="L396" s="58"/>
      <c r="O396" s="53"/>
      <c r="P396" s="53"/>
    </row>
    <row r="397" spans="10:16" x14ac:dyDescent="0.2">
      <c r="J397" s="53"/>
      <c r="K397" s="58"/>
      <c r="L397" s="58"/>
      <c r="O397" s="53"/>
      <c r="P397" s="53"/>
    </row>
    <row r="398" spans="10:16" x14ac:dyDescent="0.2">
      <c r="J398" s="53"/>
      <c r="K398" s="58"/>
      <c r="L398" s="58"/>
      <c r="O398" s="53"/>
      <c r="P398" s="53"/>
    </row>
    <row r="399" spans="10:16" x14ac:dyDescent="0.2">
      <c r="J399" s="53"/>
      <c r="K399" s="58"/>
      <c r="L399" s="58"/>
      <c r="O399" s="53"/>
      <c r="P399" s="53"/>
    </row>
    <row r="400" spans="10:16" x14ac:dyDescent="0.2">
      <c r="J400" s="53"/>
      <c r="K400" s="58"/>
      <c r="L400" s="58"/>
      <c r="O400" s="53"/>
      <c r="P400" s="53"/>
    </row>
    <row r="401" spans="1:151" x14ac:dyDescent="0.2">
      <c r="J401" s="53"/>
      <c r="K401" s="58"/>
      <c r="L401" s="58"/>
      <c r="O401" s="53"/>
      <c r="P401" s="53"/>
    </row>
    <row r="402" spans="1:151" x14ac:dyDescent="0.2">
      <c r="J402" s="53"/>
      <c r="K402" s="58"/>
      <c r="L402" s="58"/>
      <c r="O402" s="53"/>
      <c r="P402" s="53"/>
    </row>
    <row r="403" spans="1:151" x14ac:dyDescent="0.2">
      <c r="J403" s="53"/>
      <c r="K403" s="58"/>
      <c r="L403" s="58"/>
      <c r="O403" s="53"/>
      <c r="P403" s="53"/>
    </row>
    <row r="404" spans="1:151" x14ac:dyDescent="0.2">
      <c r="J404" s="53"/>
      <c r="K404" s="58"/>
      <c r="L404" s="58"/>
      <c r="O404" s="53"/>
      <c r="P404" s="53"/>
    </row>
    <row r="405" spans="1:151" x14ac:dyDescent="0.2">
      <c r="J405" s="53"/>
      <c r="K405" s="58"/>
      <c r="L405" s="58"/>
      <c r="O405" s="53"/>
      <c r="P405" s="53"/>
    </row>
    <row r="406" spans="1:151" x14ac:dyDescent="0.2">
      <c r="J406" s="53"/>
      <c r="K406" s="58"/>
      <c r="L406" s="58"/>
      <c r="O406" s="53"/>
      <c r="P406" s="53"/>
    </row>
    <row r="407" spans="1:151" x14ac:dyDescent="0.2">
      <c r="J407" s="53"/>
      <c r="K407" s="58"/>
      <c r="L407" s="58"/>
      <c r="O407" s="53"/>
      <c r="P407" s="53"/>
    </row>
    <row r="408" spans="1:151" x14ac:dyDescent="0.2">
      <c r="J408" s="53"/>
      <c r="K408" s="58"/>
      <c r="L408" s="58"/>
      <c r="O408" s="53"/>
      <c r="P408" s="53"/>
    </row>
    <row r="409" spans="1:151" x14ac:dyDescent="0.2">
      <c r="J409" s="53"/>
      <c r="K409" s="58"/>
      <c r="L409" s="58"/>
      <c r="O409" s="53"/>
      <c r="P409" s="53"/>
    </row>
    <row r="410" spans="1:151" x14ac:dyDescent="0.2">
      <c r="J410" s="53"/>
      <c r="K410" s="58"/>
      <c r="L410" s="58"/>
      <c r="O410" s="53"/>
      <c r="P410" s="53"/>
    </row>
    <row r="411" spans="1:151" x14ac:dyDescent="0.2">
      <c r="J411" s="53"/>
      <c r="K411" s="58"/>
      <c r="L411" s="58"/>
      <c r="O411" s="53"/>
      <c r="P411" s="53"/>
    </row>
    <row r="412" spans="1:151" x14ac:dyDescent="0.2">
      <c r="J412" s="53"/>
      <c r="K412" s="58"/>
      <c r="L412" s="58"/>
      <c r="O412" s="53"/>
      <c r="P412" s="53"/>
    </row>
    <row r="413" spans="1:151" x14ac:dyDescent="0.2">
      <c r="J413" s="53"/>
      <c r="K413" s="58"/>
      <c r="L413" s="58"/>
      <c r="O413" s="53"/>
      <c r="P413" s="53"/>
    </row>
    <row r="414" spans="1:151" s="284" customFormat="1" x14ac:dyDescent="0.2">
      <c r="A414" s="539"/>
      <c r="K414" s="307"/>
      <c r="L414" s="307"/>
      <c r="O414" s="285"/>
      <c r="P414" s="285"/>
      <c r="U414" s="145"/>
      <c r="V414" s="145"/>
      <c r="W414" s="517"/>
      <c r="X414" s="517"/>
      <c r="AN414" s="53"/>
      <c r="AO414" s="53"/>
      <c r="AP414" s="53"/>
      <c r="AQ414" s="53"/>
      <c r="AR414" s="53"/>
      <c r="AS414" s="53"/>
      <c r="AT414" s="53"/>
      <c r="AU414" s="53"/>
      <c r="AV414" s="53"/>
      <c r="AW414" s="53"/>
      <c r="AX414" s="53"/>
      <c r="AY414" s="53"/>
      <c r="AZ414" s="53"/>
      <c r="BA414" s="53"/>
      <c r="BB414" s="53"/>
      <c r="BC414" s="53"/>
      <c r="BD414" s="53"/>
      <c r="BE414" s="53"/>
      <c r="BF414" s="53"/>
      <c r="BG414" s="53"/>
      <c r="BH414" s="53"/>
      <c r="BI414" s="53"/>
      <c r="BJ414" s="53"/>
      <c r="BK414" s="53"/>
      <c r="BL414" s="53"/>
      <c r="BM414" s="53"/>
      <c r="BN414" s="53"/>
      <c r="BO414" s="53"/>
      <c r="BP414" s="53"/>
      <c r="BQ414" s="53"/>
      <c r="BR414" s="53"/>
      <c r="BS414" s="53"/>
      <c r="BT414" s="53"/>
      <c r="BU414" s="53"/>
      <c r="BV414" s="53"/>
      <c r="BW414" s="53"/>
      <c r="BX414" s="53"/>
      <c r="BY414" s="53"/>
      <c r="BZ414" s="53"/>
      <c r="CA414" s="53"/>
      <c r="CB414" s="53"/>
      <c r="CC414" s="53"/>
      <c r="CD414" s="53"/>
      <c r="CE414" s="53"/>
      <c r="CF414" s="53"/>
      <c r="CG414" s="53"/>
      <c r="CH414" s="53"/>
      <c r="CI414" s="53"/>
      <c r="CJ414" s="53"/>
      <c r="CK414" s="53"/>
      <c r="CL414" s="53"/>
      <c r="CM414" s="53"/>
      <c r="CN414" s="53"/>
      <c r="CO414" s="53"/>
      <c r="CP414" s="53"/>
      <c r="CQ414" s="53"/>
      <c r="CR414" s="53"/>
      <c r="CS414" s="53"/>
      <c r="CT414" s="53"/>
      <c r="CU414" s="53"/>
      <c r="CV414" s="53"/>
      <c r="CW414" s="53"/>
      <c r="CX414" s="53"/>
      <c r="CY414" s="53"/>
      <c r="CZ414" s="53"/>
      <c r="DA414" s="53"/>
      <c r="DB414" s="53"/>
      <c r="DC414" s="53"/>
      <c r="DD414" s="53"/>
      <c r="DE414" s="53"/>
      <c r="DF414" s="53"/>
      <c r="DG414" s="53"/>
      <c r="DH414" s="53"/>
      <c r="DI414" s="53"/>
      <c r="DJ414" s="53"/>
      <c r="DK414" s="53"/>
      <c r="DL414" s="53"/>
      <c r="DM414" s="53"/>
      <c r="DN414" s="53"/>
      <c r="DO414" s="53"/>
      <c r="DP414" s="53"/>
      <c r="DQ414" s="53"/>
      <c r="DR414" s="53"/>
      <c r="DS414" s="53"/>
      <c r="DT414" s="53"/>
      <c r="DU414" s="53"/>
      <c r="DV414" s="53"/>
      <c r="DW414" s="53"/>
      <c r="DX414" s="53"/>
      <c r="DY414" s="53"/>
      <c r="DZ414" s="53"/>
      <c r="EA414" s="53"/>
      <c r="EB414" s="53"/>
      <c r="EC414" s="53"/>
      <c r="ED414" s="53"/>
      <c r="EE414" s="53"/>
      <c r="EF414" s="53"/>
      <c r="EG414" s="53"/>
      <c r="EH414" s="53"/>
      <c r="EI414" s="53"/>
      <c r="EJ414" s="53"/>
      <c r="EK414" s="53"/>
      <c r="EL414" s="53"/>
      <c r="EM414" s="53"/>
      <c r="EN414" s="53"/>
      <c r="EO414" s="53"/>
      <c r="EP414" s="53"/>
      <c r="EQ414" s="53"/>
      <c r="ER414" s="53"/>
      <c r="ES414" s="53"/>
      <c r="ET414" s="53"/>
      <c r="EU414" s="53"/>
    </row>
    <row r="415" spans="1:151" s="284" customFormat="1" x14ac:dyDescent="0.2">
      <c r="A415" s="539"/>
      <c r="K415" s="307"/>
      <c r="L415" s="307"/>
      <c r="O415" s="285"/>
      <c r="P415" s="285"/>
      <c r="U415" s="145"/>
      <c r="V415" s="145"/>
      <c r="W415" s="517"/>
      <c r="X415" s="517"/>
      <c r="AN415" s="53"/>
      <c r="AO415" s="53"/>
      <c r="AP415" s="53"/>
      <c r="AQ415" s="53"/>
      <c r="AR415" s="53"/>
      <c r="AS415" s="53"/>
      <c r="AT415" s="53"/>
      <c r="AU415" s="53"/>
      <c r="AV415" s="53"/>
      <c r="AW415" s="53"/>
      <c r="AX415" s="53"/>
      <c r="AY415" s="53"/>
      <c r="AZ415" s="53"/>
      <c r="BA415" s="53"/>
      <c r="BB415" s="53"/>
      <c r="BC415" s="53"/>
      <c r="BD415" s="53"/>
      <c r="BE415" s="53"/>
      <c r="BF415" s="53"/>
      <c r="BG415" s="53"/>
      <c r="BH415" s="53"/>
      <c r="BI415" s="53"/>
      <c r="BJ415" s="53"/>
      <c r="BK415" s="53"/>
      <c r="BL415" s="53"/>
      <c r="BM415" s="53"/>
      <c r="BN415" s="53"/>
      <c r="BO415" s="53"/>
      <c r="BP415" s="53"/>
      <c r="BQ415" s="53"/>
      <c r="BR415" s="53"/>
      <c r="BS415" s="53"/>
      <c r="BT415" s="53"/>
      <c r="BU415" s="53"/>
      <c r="BV415" s="53"/>
      <c r="BW415" s="53"/>
      <c r="BX415" s="53"/>
      <c r="BY415" s="53"/>
      <c r="BZ415" s="53"/>
      <c r="CA415" s="53"/>
      <c r="CB415" s="53"/>
      <c r="CC415" s="53"/>
      <c r="CD415" s="53"/>
      <c r="CE415" s="53"/>
      <c r="CF415" s="53"/>
      <c r="CG415" s="53"/>
      <c r="CH415" s="53"/>
      <c r="CI415" s="53"/>
      <c r="CJ415" s="53"/>
      <c r="CK415" s="53"/>
      <c r="CL415" s="53"/>
      <c r="CM415" s="53"/>
      <c r="CN415" s="53"/>
      <c r="CO415" s="53"/>
      <c r="CP415" s="53"/>
      <c r="CQ415" s="53"/>
      <c r="CR415" s="53"/>
      <c r="CS415" s="53"/>
      <c r="CT415" s="53"/>
      <c r="CU415" s="53"/>
      <c r="CV415" s="53"/>
      <c r="CW415" s="53"/>
      <c r="CX415" s="53"/>
      <c r="CY415" s="53"/>
      <c r="CZ415" s="53"/>
      <c r="DA415" s="53"/>
      <c r="DB415" s="53"/>
      <c r="DC415" s="53"/>
      <c r="DD415" s="53"/>
      <c r="DE415" s="53"/>
      <c r="DF415" s="53"/>
      <c r="DG415" s="53"/>
      <c r="DH415" s="53"/>
      <c r="DI415" s="53"/>
      <c r="DJ415" s="53"/>
      <c r="DK415" s="53"/>
      <c r="DL415" s="53"/>
      <c r="DM415" s="53"/>
      <c r="DN415" s="53"/>
      <c r="DO415" s="53"/>
      <c r="DP415" s="53"/>
      <c r="DQ415" s="53"/>
      <c r="DR415" s="53"/>
      <c r="DS415" s="53"/>
      <c r="DT415" s="53"/>
      <c r="DU415" s="53"/>
      <c r="DV415" s="53"/>
      <c r="DW415" s="53"/>
      <c r="DX415" s="53"/>
      <c r="DY415" s="53"/>
      <c r="DZ415" s="53"/>
      <c r="EA415" s="53"/>
      <c r="EB415" s="53"/>
      <c r="EC415" s="53"/>
      <c r="ED415" s="53"/>
      <c r="EE415" s="53"/>
      <c r="EF415" s="53"/>
      <c r="EG415" s="53"/>
      <c r="EH415" s="53"/>
      <c r="EI415" s="53"/>
      <c r="EJ415" s="53"/>
      <c r="EK415" s="53"/>
      <c r="EL415" s="53"/>
      <c r="EM415" s="53"/>
      <c r="EN415" s="53"/>
      <c r="EO415" s="53"/>
      <c r="EP415" s="53"/>
      <c r="EQ415" s="53"/>
      <c r="ER415" s="53"/>
      <c r="ES415" s="53"/>
      <c r="ET415" s="53"/>
      <c r="EU415" s="53"/>
    </row>
    <row r="416" spans="1:151" s="284" customFormat="1" x14ac:dyDescent="0.2">
      <c r="A416" s="539"/>
      <c r="K416" s="307"/>
      <c r="L416" s="307"/>
      <c r="O416" s="285"/>
      <c r="P416" s="285"/>
      <c r="U416" s="145"/>
      <c r="V416" s="145"/>
      <c r="W416" s="517"/>
      <c r="X416" s="517"/>
      <c r="AN416" s="53"/>
      <c r="AO416" s="53"/>
      <c r="AP416" s="53"/>
      <c r="AQ416" s="53"/>
      <c r="AR416" s="53"/>
      <c r="AS416" s="53"/>
      <c r="AT416" s="53"/>
      <c r="AU416" s="53"/>
      <c r="AV416" s="53"/>
      <c r="AW416" s="53"/>
      <c r="AX416" s="53"/>
      <c r="AY416" s="53"/>
      <c r="AZ416" s="53"/>
      <c r="BA416" s="53"/>
      <c r="BB416" s="53"/>
      <c r="BC416" s="53"/>
      <c r="BD416" s="53"/>
      <c r="BE416" s="53"/>
      <c r="BF416" s="53"/>
      <c r="BG416" s="53"/>
      <c r="BH416" s="53"/>
      <c r="BI416" s="53"/>
      <c r="BJ416" s="53"/>
      <c r="BK416" s="53"/>
      <c r="BL416" s="53"/>
      <c r="BM416" s="53"/>
      <c r="BN416" s="53"/>
      <c r="BO416" s="53"/>
      <c r="BP416" s="53"/>
      <c r="BQ416" s="53"/>
      <c r="BR416" s="53"/>
      <c r="BS416" s="53"/>
      <c r="BT416" s="53"/>
      <c r="BU416" s="53"/>
      <c r="BV416" s="53"/>
      <c r="BW416" s="53"/>
      <c r="BX416" s="53"/>
      <c r="BY416" s="53"/>
      <c r="BZ416" s="53"/>
      <c r="CA416" s="53"/>
      <c r="CB416" s="53"/>
      <c r="CC416" s="53"/>
      <c r="CD416" s="53"/>
      <c r="CE416" s="53"/>
      <c r="CF416" s="53"/>
      <c r="CG416" s="53"/>
      <c r="CH416" s="53"/>
      <c r="CI416" s="53"/>
      <c r="CJ416" s="53"/>
      <c r="CK416" s="53"/>
      <c r="CL416" s="53"/>
      <c r="CM416" s="53"/>
      <c r="CN416" s="53"/>
      <c r="CO416" s="53"/>
      <c r="CP416" s="53"/>
      <c r="CQ416" s="53"/>
      <c r="CR416" s="53"/>
      <c r="CS416" s="53"/>
      <c r="CT416" s="53"/>
      <c r="CU416" s="53"/>
      <c r="CV416" s="53"/>
      <c r="CW416" s="53"/>
      <c r="CX416" s="53"/>
      <c r="CY416" s="53"/>
      <c r="CZ416" s="53"/>
      <c r="DA416" s="53"/>
      <c r="DB416" s="53"/>
      <c r="DC416" s="53"/>
      <c r="DD416" s="53"/>
      <c r="DE416" s="53"/>
      <c r="DF416" s="53"/>
      <c r="DG416" s="53"/>
      <c r="DH416" s="53"/>
      <c r="DI416" s="53"/>
      <c r="DJ416" s="53"/>
      <c r="DK416" s="53"/>
      <c r="DL416" s="53"/>
      <c r="DM416" s="53"/>
      <c r="DN416" s="53"/>
      <c r="DO416" s="53"/>
      <c r="DP416" s="53"/>
      <c r="DQ416" s="53"/>
      <c r="DR416" s="53"/>
      <c r="DS416" s="53"/>
      <c r="DT416" s="53"/>
      <c r="DU416" s="53"/>
      <c r="DV416" s="53"/>
      <c r="DW416" s="53"/>
      <c r="DX416" s="53"/>
      <c r="DY416" s="53"/>
      <c r="DZ416" s="53"/>
      <c r="EA416" s="53"/>
      <c r="EB416" s="53"/>
      <c r="EC416" s="53"/>
      <c r="ED416" s="53"/>
      <c r="EE416" s="53"/>
      <c r="EF416" s="53"/>
      <c r="EG416" s="53"/>
      <c r="EH416" s="53"/>
      <c r="EI416" s="53"/>
      <c r="EJ416" s="53"/>
      <c r="EK416" s="53"/>
      <c r="EL416" s="53"/>
      <c r="EM416" s="53"/>
      <c r="EN416" s="53"/>
      <c r="EO416" s="53"/>
      <c r="EP416" s="53"/>
      <c r="EQ416" s="53"/>
      <c r="ER416" s="53"/>
      <c r="ES416" s="53"/>
      <c r="ET416" s="53"/>
      <c r="EU416" s="53"/>
    </row>
    <row r="417" spans="1:151" s="284" customFormat="1" x14ac:dyDescent="0.2">
      <c r="A417" s="539"/>
      <c r="K417" s="307"/>
      <c r="L417" s="307"/>
      <c r="O417" s="285"/>
      <c r="P417" s="285"/>
      <c r="U417" s="145"/>
      <c r="V417" s="145"/>
      <c r="W417" s="517"/>
      <c r="X417" s="517"/>
      <c r="AN417" s="53"/>
      <c r="AO417" s="53"/>
      <c r="AP417" s="53"/>
      <c r="AQ417" s="53"/>
      <c r="AR417" s="53"/>
      <c r="AS417" s="53"/>
      <c r="AT417" s="53"/>
      <c r="AU417" s="53"/>
      <c r="AV417" s="53"/>
      <c r="AW417" s="53"/>
      <c r="AX417" s="53"/>
      <c r="AY417" s="53"/>
      <c r="AZ417" s="53"/>
      <c r="BA417" s="53"/>
      <c r="BB417" s="53"/>
      <c r="BC417" s="53"/>
      <c r="BD417" s="53"/>
      <c r="BE417" s="53"/>
      <c r="BF417" s="53"/>
      <c r="BG417" s="53"/>
      <c r="BH417" s="53"/>
      <c r="BI417" s="53"/>
      <c r="BJ417" s="53"/>
      <c r="BK417" s="53"/>
      <c r="BL417" s="53"/>
      <c r="BM417" s="53"/>
      <c r="BN417" s="53"/>
      <c r="BO417" s="53"/>
      <c r="BP417" s="53"/>
      <c r="BQ417" s="53"/>
      <c r="BR417" s="53"/>
      <c r="BS417" s="53"/>
      <c r="BT417" s="53"/>
      <c r="BU417" s="53"/>
      <c r="BV417" s="53"/>
      <c r="BW417" s="53"/>
      <c r="BX417" s="53"/>
      <c r="BY417" s="53"/>
      <c r="BZ417" s="53"/>
      <c r="CA417" s="53"/>
      <c r="CB417" s="53"/>
      <c r="CC417" s="53"/>
      <c r="CD417" s="53"/>
      <c r="CE417" s="53"/>
      <c r="CF417" s="53"/>
      <c r="CG417" s="53"/>
      <c r="CH417" s="53"/>
      <c r="CI417" s="53"/>
      <c r="CJ417" s="53"/>
      <c r="CK417" s="53"/>
      <c r="CL417" s="53"/>
      <c r="CM417" s="53"/>
      <c r="CN417" s="53"/>
      <c r="CO417" s="53"/>
      <c r="CP417" s="53"/>
      <c r="CQ417" s="53"/>
      <c r="CR417" s="53"/>
      <c r="CS417" s="53"/>
      <c r="CT417" s="53"/>
      <c r="CU417" s="53"/>
      <c r="CV417" s="53"/>
      <c r="CW417" s="53"/>
      <c r="CX417" s="53"/>
      <c r="CY417" s="53"/>
      <c r="CZ417" s="53"/>
      <c r="DA417" s="53"/>
      <c r="DB417" s="53"/>
      <c r="DC417" s="53"/>
      <c r="DD417" s="53"/>
      <c r="DE417" s="53"/>
      <c r="DF417" s="53"/>
      <c r="DG417" s="53"/>
      <c r="DH417" s="53"/>
      <c r="DI417" s="53"/>
      <c r="DJ417" s="53"/>
      <c r="DK417" s="53"/>
      <c r="DL417" s="53"/>
      <c r="DM417" s="53"/>
      <c r="DN417" s="53"/>
      <c r="DO417" s="53"/>
      <c r="DP417" s="53"/>
      <c r="DQ417" s="53"/>
      <c r="DR417" s="53"/>
      <c r="DS417" s="53"/>
      <c r="DT417" s="53"/>
      <c r="DU417" s="53"/>
      <c r="DV417" s="53"/>
      <c r="DW417" s="53"/>
      <c r="DX417" s="53"/>
      <c r="DY417" s="53"/>
      <c r="DZ417" s="53"/>
      <c r="EA417" s="53"/>
      <c r="EB417" s="53"/>
      <c r="EC417" s="53"/>
      <c r="ED417" s="53"/>
      <c r="EE417" s="53"/>
      <c r="EF417" s="53"/>
      <c r="EG417" s="53"/>
      <c r="EH417" s="53"/>
      <c r="EI417" s="53"/>
      <c r="EJ417" s="53"/>
      <c r="EK417" s="53"/>
      <c r="EL417" s="53"/>
      <c r="EM417" s="53"/>
      <c r="EN417" s="53"/>
      <c r="EO417" s="53"/>
      <c r="EP417" s="53"/>
      <c r="EQ417" s="53"/>
      <c r="ER417" s="53"/>
      <c r="ES417" s="53"/>
      <c r="ET417" s="53"/>
      <c r="EU417" s="53"/>
    </row>
    <row r="418" spans="1:151" s="284" customFormat="1" x14ac:dyDescent="0.2">
      <c r="A418" s="539"/>
      <c r="K418" s="307"/>
      <c r="L418" s="307"/>
      <c r="O418" s="285"/>
      <c r="P418" s="285"/>
      <c r="U418" s="145"/>
      <c r="V418" s="145"/>
      <c r="W418" s="517"/>
      <c r="X418" s="517"/>
      <c r="AN418" s="53"/>
      <c r="AO418" s="53"/>
      <c r="AP418" s="53"/>
      <c r="AQ418" s="53"/>
      <c r="AR418" s="53"/>
      <c r="AS418" s="53"/>
      <c r="AT418" s="53"/>
      <c r="AU418" s="53"/>
      <c r="AV418" s="53"/>
      <c r="AW418" s="53"/>
      <c r="AX418" s="53"/>
      <c r="AY418" s="53"/>
      <c r="AZ418" s="53"/>
      <c r="BA418" s="53"/>
      <c r="BB418" s="53"/>
      <c r="BC418" s="53"/>
      <c r="BD418" s="53"/>
      <c r="BE418" s="53"/>
      <c r="BF418" s="53"/>
      <c r="BG418" s="53"/>
      <c r="BH418" s="53"/>
      <c r="BI418" s="53"/>
      <c r="BJ418" s="53"/>
      <c r="BK418" s="53"/>
      <c r="BL418" s="53"/>
      <c r="BM418" s="53"/>
      <c r="BN418" s="53"/>
      <c r="BO418" s="53"/>
      <c r="BP418" s="53"/>
      <c r="BQ418" s="53"/>
      <c r="BR418" s="53"/>
      <c r="BS418" s="53"/>
      <c r="BT418" s="53"/>
      <c r="BU418" s="53"/>
      <c r="BV418" s="53"/>
      <c r="BW418" s="53"/>
      <c r="BX418" s="53"/>
      <c r="BY418" s="53"/>
      <c r="BZ418" s="53"/>
      <c r="CA418" s="53"/>
      <c r="CB418" s="53"/>
      <c r="CC418" s="53"/>
      <c r="CD418" s="53"/>
      <c r="CE418" s="53"/>
      <c r="CF418" s="53"/>
      <c r="CG418" s="53"/>
      <c r="CH418" s="53"/>
      <c r="CI418" s="53"/>
      <c r="CJ418" s="53"/>
      <c r="CK418" s="53"/>
      <c r="CL418" s="53"/>
      <c r="CM418" s="53"/>
      <c r="CN418" s="53"/>
      <c r="CO418" s="53"/>
      <c r="CP418" s="53"/>
      <c r="CQ418" s="53"/>
      <c r="CR418" s="53"/>
      <c r="CS418" s="53"/>
      <c r="CT418" s="53"/>
      <c r="CU418" s="53"/>
      <c r="CV418" s="53"/>
      <c r="CW418" s="53"/>
      <c r="CX418" s="53"/>
      <c r="CY418" s="53"/>
      <c r="CZ418" s="53"/>
      <c r="DA418" s="53"/>
      <c r="DB418" s="53"/>
      <c r="DC418" s="53"/>
      <c r="DD418" s="53"/>
      <c r="DE418" s="53"/>
      <c r="DF418" s="53"/>
      <c r="DG418" s="53"/>
      <c r="DH418" s="53"/>
      <c r="DI418" s="53"/>
      <c r="DJ418" s="53"/>
      <c r="DK418" s="53"/>
      <c r="DL418" s="53"/>
      <c r="DM418" s="53"/>
      <c r="DN418" s="53"/>
      <c r="DO418" s="53"/>
      <c r="DP418" s="53"/>
      <c r="DQ418" s="53"/>
      <c r="DR418" s="53"/>
      <c r="DS418" s="53"/>
      <c r="DT418" s="53"/>
      <c r="DU418" s="53"/>
      <c r="DV418" s="53"/>
      <c r="DW418" s="53"/>
      <c r="DX418" s="53"/>
      <c r="DY418" s="53"/>
      <c r="DZ418" s="53"/>
      <c r="EA418" s="53"/>
      <c r="EB418" s="53"/>
      <c r="EC418" s="53"/>
      <c r="ED418" s="53"/>
      <c r="EE418" s="53"/>
      <c r="EF418" s="53"/>
      <c r="EG418" s="53"/>
      <c r="EH418" s="53"/>
      <c r="EI418" s="53"/>
      <c r="EJ418" s="53"/>
      <c r="EK418" s="53"/>
      <c r="EL418" s="53"/>
      <c r="EM418" s="53"/>
      <c r="EN418" s="53"/>
      <c r="EO418" s="53"/>
      <c r="EP418" s="53"/>
      <c r="EQ418" s="53"/>
      <c r="ER418" s="53"/>
      <c r="ES418" s="53"/>
      <c r="ET418" s="53"/>
      <c r="EU418" s="53"/>
    </row>
    <row r="419" spans="1:151" s="284" customFormat="1" x14ac:dyDescent="0.2">
      <c r="A419" s="539"/>
      <c r="K419" s="307"/>
      <c r="L419" s="307"/>
      <c r="O419" s="285"/>
      <c r="P419" s="285"/>
      <c r="U419" s="145"/>
      <c r="V419" s="145"/>
      <c r="W419" s="517"/>
      <c r="X419" s="517"/>
      <c r="AN419" s="53"/>
      <c r="AO419" s="53"/>
      <c r="AP419" s="53"/>
      <c r="AQ419" s="53"/>
      <c r="AR419" s="53"/>
      <c r="AS419" s="53"/>
      <c r="AT419" s="53"/>
      <c r="AU419" s="53"/>
      <c r="AV419" s="53"/>
      <c r="AW419" s="53"/>
      <c r="AX419" s="53"/>
      <c r="AY419" s="53"/>
      <c r="AZ419" s="53"/>
      <c r="BA419" s="53"/>
      <c r="BB419" s="53"/>
      <c r="BC419" s="53"/>
      <c r="BD419" s="53"/>
      <c r="BE419" s="53"/>
      <c r="BF419" s="53"/>
      <c r="BG419" s="53"/>
      <c r="BH419" s="53"/>
      <c r="BI419" s="53"/>
      <c r="BJ419" s="53"/>
      <c r="BK419" s="53"/>
      <c r="BL419" s="53"/>
      <c r="BM419" s="53"/>
      <c r="BN419" s="53"/>
      <c r="BO419" s="53"/>
      <c r="BP419" s="53"/>
      <c r="BQ419" s="53"/>
      <c r="BR419" s="53"/>
      <c r="BS419" s="53"/>
      <c r="BT419" s="53"/>
      <c r="BU419" s="53"/>
      <c r="BV419" s="53"/>
      <c r="BW419" s="53"/>
      <c r="BX419" s="53"/>
      <c r="BY419" s="53"/>
      <c r="BZ419" s="53"/>
      <c r="CA419" s="53"/>
      <c r="CB419" s="53"/>
      <c r="CC419" s="53"/>
      <c r="CD419" s="53"/>
      <c r="CE419" s="53"/>
      <c r="CF419" s="53"/>
      <c r="CG419" s="53"/>
      <c r="CH419" s="53"/>
      <c r="CI419" s="53"/>
      <c r="CJ419" s="53"/>
      <c r="CK419" s="53"/>
      <c r="CL419" s="53"/>
      <c r="CM419" s="53"/>
      <c r="CN419" s="53"/>
      <c r="CO419" s="53"/>
      <c r="CP419" s="53"/>
      <c r="CQ419" s="53"/>
      <c r="CR419" s="53"/>
      <c r="CS419" s="53"/>
      <c r="CT419" s="53"/>
      <c r="CU419" s="53"/>
      <c r="CV419" s="53"/>
      <c r="CW419" s="53"/>
      <c r="CX419" s="53"/>
      <c r="CY419" s="53"/>
      <c r="CZ419" s="53"/>
      <c r="DA419" s="53"/>
      <c r="DB419" s="53"/>
      <c r="DC419" s="53"/>
      <c r="DD419" s="53"/>
      <c r="DE419" s="53"/>
      <c r="DF419" s="53"/>
      <c r="DG419" s="53"/>
      <c r="DH419" s="53"/>
      <c r="DI419" s="53"/>
      <c r="DJ419" s="53"/>
      <c r="DK419" s="53"/>
      <c r="DL419" s="53"/>
      <c r="DM419" s="53"/>
      <c r="DN419" s="53"/>
      <c r="DO419" s="53"/>
      <c r="DP419" s="53"/>
      <c r="DQ419" s="53"/>
      <c r="DR419" s="53"/>
      <c r="DS419" s="53"/>
      <c r="DT419" s="53"/>
      <c r="DU419" s="53"/>
      <c r="DV419" s="53"/>
      <c r="DW419" s="53"/>
      <c r="DX419" s="53"/>
      <c r="DY419" s="53"/>
      <c r="DZ419" s="53"/>
      <c r="EA419" s="53"/>
      <c r="EB419" s="53"/>
      <c r="EC419" s="53"/>
      <c r="ED419" s="53"/>
      <c r="EE419" s="53"/>
      <c r="EF419" s="53"/>
      <c r="EG419" s="53"/>
      <c r="EH419" s="53"/>
      <c r="EI419" s="53"/>
      <c r="EJ419" s="53"/>
      <c r="EK419" s="53"/>
      <c r="EL419" s="53"/>
      <c r="EM419" s="53"/>
      <c r="EN419" s="53"/>
      <c r="EO419" s="53"/>
      <c r="EP419" s="53"/>
      <c r="EQ419" s="53"/>
      <c r="ER419" s="53"/>
      <c r="ES419" s="53"/>
      <c r="ET419" s="53"/>
      <c r="EU419" s="53"/>
    </row>
    <row r="420" spans="1:151" s="284" customFormat="1" x14ac:dyDescent="0.2">
      <c r="A420" s="539"/>
      <c r="K420" s="307"/>
      <c r="L420" s="307"/>
      <c r="O420" s="285"/>
      <c r="P420" s="285"/>
      <c r="U420" s="145"/>
      <c r="V420" s="145"/>
      <c r="W420" s="517"/>
      <c r="X420" s="517"/>
      <c r="AN420" s="53"/>
      <c r="AO420" s="53"/>
      <c r="AP420" s="53"/>
      <c r="AQ420" s="53"/>
      <c r="AR420" s="53"/>
      <c r="AS420" s="53"/>
      <c r="AT420" s="53"/>
      <c r="AU420" s="53"/>
      <c r="AV420" s="53"/>
      <c r="AW420" s="53"/>
      <c r="AX420" s="53"/>
      <c r="AY420" s="53"/>
      <c r="AZ420" s="53"/>
      <c r="BA420" s="53"/>
      <c r="BB420" s="53"/>
      <c r="BC420" s="53"/>
      <c r="BD420" s="53"/>
      <c r="BE420" s="53"/>
      <c r="BF420" s="53"/>
      <c r="BG420" s="53"/>
      <c r="BH420" s="53"/>
      <c r="BI420" s="53"/>
      <c r="BJ420" s="53"/>
      <c r="BK420" s="53"/>
      <c r="BL420" s="53"/>
      <c r="BM420" s="53"/>
      <c r="BN420" s="53"/>
      <c r="BO420" s="53"/>
      <c r="BP420" s="53"/>
      <c r="BQ420" s="53"/>
      <c r="BR420" s="53"/>
      <c r="BS420" s="53"/>
      <c r="BT420" s="53"/>
      <c r="BU420" s="53"/>
      <c r="BV420" s="53"/>
      <c r="BW420" s="53"/>
      <c r="BX420" s="53"/>
      <c r="BY420" s="53"/>
      <c r="BZ420" s="53"/>
      <c r="CA420" s="53"/>
      <c r="CB420" s="53"/>
      <c r="CC420" s="53"/>
      <c r="CD420" s="53"/>
      <c r="CE420" s="53"/>
      <c r="CF420" s="53"/>
      <c r="CG420" s="53"/>
      <c r="CH420" s="53"/>
      <c r="CI420" s="53"/>
      <c r="CJ420" s="53"/>
      <c r="CK420" s="53"/>
      <c r="CL420" s="53"/>
      <c r="CM420" s="53"/>
      <c r="CN420" s="53"/>
      <c r="CO420" s="53"/>
      <c r="CP420" s="53"/>
      <c r="CQ420" s="53"/>
      <c r="CR420" s="53"/>
      <c r="CS420" s="53"/>
      <c r="CT420" s="53"/>
      <c r="CU420" s="53"/>
      <c r="CV420" s="53"/>
      <c r="CW420" s="53"/>
      <c r="CX420" s="53"/>
      <c r="CY420" s="53"/>
      <c r="CZ420" s="53"/>
      <c r="DA420" s="53"/>
      <c r="DB420" s="53"/>
      <c r="DC420" s="53"/>
      <c r="DD420" s="53"/>
      <c r="DE420" s="53"/>
      <c r="DF420" s="53"/>
      <c r="DG420" s="53"/>
      <c r="DH420" s="53"/>
      <c r="DI420" s="53"/>
      <c r="DJ420" s="53"/>
      <c r="DK420" s="53"/>
      <c r="DL420" s="53"/>
      <c r="DM420" s="53"/>
      <c r="DN420" s="53"/>
      <c r="DO420" s="53"/>
      <c r="DP420" s="53"/>
      <c r="DQ420" s="53"/>
      <c r="DR420" s="53"/>
      <c r="DS420" s="53"/>
      <c r="DT420" s="53"/>
      <c r="DU420" s="53"/>
      <c r="DV420" s="53"/>
      <c r="DW420" s="53"/>
      <c r="DX420" s="53"/>
      <c r="DY420" s="53"/>
      <c r="DZ420" s="53"/>
      <c r="EA420" s="53"/>
      <c r="EB420" s="53"/>
      <c r="EC420" s="53"/>
      <c r="ED420" s="53"/>
      <c r="EE420" s="53"/>
      <c r="EF420" s="53"/>
      <c r="EG420" s="53"/>
      <c r="EH420" s="53"/>
      <c r="EI420" s="53"/>
      <c r="EJ420" s="53"/>
      <c r="EK420" s="53"/>
      <c r="EL420" s="53"/>
      <c r="EM420" s="53"/>
      <c r="EN420" s="53"/>
      <c r="EO420" s="53"/>
      <c r="EP420" s="53"/>
      <c r="EQ420" s="53"/>
      <c r="ER420" s="53"/>
      <c r="ES420" s="53"/>
      <c r="ET420" s="53"/>
      <c r="EU420" s="53"/>
    </row>
    <row r="421" spans="1:151" s="284" customFormat="1" x14ac:dyDescent="0.2">
      <c r="A421" s="539"/>
      <c r="K421" s="307"/>
      <c r="L421" s="307"/>
      <c r="O421" s="285"/>
      <c r="P421" s="285"/>
      <c r="U421" s="145"/>
      <c r="V421" s="145"/>
      <c r="W421" s="517"/>
      <c r="X421" s="517"/>
      <c r="AN421" s="53"/>
      <c r="AO421" s="53"/>
      <c r="AP421" s="53"/>
      <c r="AQ421" s="53"/>
      <c r="AR421" s="53"/>
      <c r="AS421" s="53"/>
      <c r="AT421" s="53"/>
      <c r="AU421" s="53"/>
      <c r="AV421" s="53"/>
      <c r="AW421" s="53"/>
      <c r="AX421" s="53"/>
      <c r="AY421" s="53"/>
      <c r="AZ421" s="53"/>
      <c r="BA421" s="53"/>
      <c r="BB421" s="53"/>
      <c r="BC421" s="53"/>
      <c r="BD421" s="53"/>
      <c r="BE421" s="53"/>
      <c r="BF421" s="53"/>
      <c r="BG421" s="53"/>
      <c r="BH421" s="53"/>
      <c r="BI421" s="53"/>
      <c r="BJ421" s="53"/>
      <c r="BK421" s="53"/>
      <c r="BL421" s="53"/>
      <c r="BM421" s="53"/>
      <c r="BN421" s="53"/>
      <c r="BO421" s="53"/>
      <c r="BP421" s="53"/>
      <c r="BQ421" s="53"/>
      <c r="BR421" s="53"/>
      <c r="BS421" s="53"/>
      <c r="BT421" s="53"/>
      <c r="BU421" s="53"/>
      <c r="BV421" s="53"/>
      <c r="BW421" s="53"/>
      <c r="BX421" s="53"/>
      <c r="BY421" s="53"/>
      <c r="BZ421" s="53"/>
      <c r="CA421" s="53"/>
      <c r="CB421" s="53"/>
      <c r="CC421" s="53"/>
      <c r="CD421" s="53"/>
      <c r="CE421" s="53"/>
      <c r="CF421" s="53"/>
      <c r="CG421" s="53"/>
      <c r="CH421" s="53"/>
      <c r="CI421" s="53"/>
      <c r="CJ421" s="53"/>
      <c r="CK421" s="53"/>
      <c r="CL421" s="53"/>
      <c r="CM421" s="53"/>
      <c r="CN421" s="53"/>
      <c r="CO421" s="53"/>
      <c r="CP421" s="53"/>
      <c r="CQ421" s="53"/>
      <c r="CR421" s="53"/>
      <c r="CS421" s="53"/>
      <c r="CT421" s="53"/>
      <c r="CU421" s="53"/>
      <c r="CV421" s="53"/>
      <c r="CW421" s="53"/>
      <c r="CX421" s="53"/>
      <c r="CY421" s="53"/>
      <c r="CZ421" s="53"/>
      <c r="DA421" s="53"/>
      <c r="DB421" s="53"/>
      <c r="DC421" s="53"/>
      <c r="DD421" s="53"/>
      <c r="DE421" s="53"/>
      <c r="DF421" s="53"/>
      <c r="DG421" s="53"/>
      <c r="DH421" s="53"/>
      <c r="DI421" s="53"/>
      <c r="DJ421" s="53"/>
      <c r="DK421" s="53"/>
      <c r="DL421" s="53"/>
      <c r="DM421" s="53"/>
      <c r="DN421" s="53"/>
      <c r="DO421" s="53"/>
      <c r="DP421" s="53"/>
      <c r="DQ421" s="53"/>
      <c r="DR421" s="53"/>
      <c r="DS421" s="53"/>
      <c r="DT421" s="53"/>
      <c r="DU421" s="53"/>
      <c r="DV421" s="53"/>
      <c r="DW421" s="53"/>
      <c r="DX421" s="53"/>
      <c r="DY421" s="53"/>
      <c r="DZ421" s="53"/>
      <c r="EA421" s="53"/>
      <c r="EB421" s="53"/>
      <c r="EC421" s="53"/>
      <c r="ED421" s="53"/>
      <c r="EE421" s="53"/>
      <c r="EF421" s="53"/>
      <c r="EG421" s="53"/>
      <c r="EH421" s="53"/>
      <c r="EI421" s="53"/>
      <c r="EJ421" s="53"/>
      <c r="EK421" s="53"/>
      <c r="EL421" s="53"/>
      <c r="EM421" s="53"/>
      <c r="EN421" s="53"/>
      <c r="EO421" s="53"/>
      <c r="EP421" s="53"/>
      <c r="EQ421" s="53"/>
      <c r="ER421" s="53"/>
      <c r="ES421" s="53"/>
      <c r="ET421" s="53"/>
      <c r="EU421" s="53"/>
    </row>
    <row r="422" spans="1:151" s="284" customFormat="1" x14ac:dyDescent="0.2">
      <c r="A422" s="539"/>
      <c r="K422" s="307"/>
      <c r="L422" s="307"/>
      <c r="O422" s="285"/>
      <c r="P422" s="285"/>
      <c r="U422" s="145"/>
      <c r="V422" s="145"/>
      <c r="W422" s="517"/>
      <c r="X422" s="517"/>
      <c r="AN422" s="53"/>
      <c r="AO422" s="53"/>
      <c r="AP422" s="53"/>
      <c r="AQ422" s="53"/>
      <c r="AR422" s="53"/>
      <c r="AS422" s="53"/>
      <c r="AT422" s="53"/>
      <c r="AU422" s="53"/>
      <c r="AV422" s="53"/>
      <c r="AW422" s="53"/>
      <c r="AX422" s="53"/>
      <c r="AY422" s="53"/>
      <c r="AZ422" s="53"/>
      <c r="BA422" s="53"/>
      <c r="BB422" s="53"/>
      <c r="BC422" s="53"/>
      <c r="BD422" s="53"/>
      <c r="BE422" s="53"/>
      <c r="BF422" s="53"/>
      <c r="BG422" s="53"/>
      <c r="BH422" s="53"/>
      <c r="BI422" s="53"/>
      <c r="BJ422" s="53"/>
      <c r="BK422" s="53"/>
      <c r="BL422" s="53"/>
      <c r="BM422" s="53"/>
      <c r="BN422" s="53"/>
      <c r="BO422" s="53"/>
      <c r="BP422" s="53"/>
      <c r="BQ422" s="53"/>
      <c r="BR422" s="53"/>
      <c r="BS422" s="53"/>
      <c r="BT422" s="53"/>
      <c r="BU422" s="53"/>
      <c r="BV422" s="53"/>
      <c r="BW422" s="53"/>
      <c r="BX422" s="53"/>
      <c r="BY422" s="53"/>
      <c r="BZ422" s="53"/>
      <c r="CA422" s="53"/>
      <c r="CB422" s="53"/>
      <c r="CC422" s="53"/>
      <c r="CD422" s="53"/>
      <c r="CE422" s="53"/>
      <c r="CF422" s="53"/>
      <c r="CG422" s="53"/>
      <c r="CH422" s="53"/>
      <c r="CI422" s="53"/>
      <c r="CJ422" s="53"/>
      <c r="CK422" s="53"/>
      <c r="CL422" s="53"/>
      <c r="CM422" s="53"/>
      <c r="CN422" s="53"/>
      <c r="CO422" s="53"/>
      <c r="CP422" s="53"/>
      <c r="CQ422" s="53"/>
      <c r="CR422" s="53"/>
      <c r="CS422" s="53"/>
      <c r="CT422" s="53"/>
      <c r="CU422" s="53"/>
      <c r="CV422" s="53"/>
      <c r="CW422" s="53"/>
      <c r="CX422" s="53"/>
      <c r="CY422" s="53"/>
      <c r="CZ422" s="53"/>
      <c r="DA422" s="53"/>
      <c r="DB422" s="53"/>
      <c r="DC422" s="53"/>
      <c r="DD422" s="53"/>
      <c r="DE422" s="53"/>
      <c r="DF422" s="53"/>
      <c r="DG422" s="53"/>
      <c r="DH422" s="53"/>
      <c r="DI422" s="53"/>
      <c r="DJ422" s="53"/>
      <c r="DK422" s="53"/>
      <c r="DL422" s="53"/>
      <c r="DM422" s="53"/>
      <c r="DN422" s="53"/>
      <c r="DO422" s="53"/>
      <c r="DP422" s="53"/>
      <c r="DQ422" s="53"/>
      <c r="DR422" s="53"/>
      <c r="DS422" s="53"/>
      <c r="DT422" s="53"/>
      <c r="DU422" s="53"/>
      <c r="DV422" s="53"/>
      <c r="DW422" s="53"/>
      <c r="DX422" s="53"/>
      <c r="DY422" s="53"/>
      <c r="DZ422" s="53"/>
      <c r="EA422" s="53"/>
      <c r="EB422" s="53"/>
      <c r="EC422" s="53"/>
      <c r="ED422" s="53"/>
      <c r="EE422" s="53"/>
      <c r="EF422" s="53"/>
      <c r="EG422" s="53"/>
      <c r="EH422" s="53"/>
      <c r="EI422" s="53"/>
      <c r="EJ422" s="53"/>
      <c r="EK422" s="53"/>
      <c r="EL422" s="53"/>
      <c r="EM422" s="53"/>
      <c r="EN422" s="53"/>
      <c r="EO422" s="53"/>
      <c r="EP422" s="53"/>
      <c r="EQ422" s="53"/>
      <c r="ER422" s="53"/>
      <c r="ES422" s="53"/>
      <c r="ET422" s="53"/>
      <c r="EU422" s="53"/>
    </row>
    <row r="423" spans="1:151" s="284" customFormat="1" x14ac:dyDescent="0.2">
      <c r="A423" s="539"/>
      <c r="K423" s="307"/>
      <c r="L423" s="307"/>
      <c r="O423" s="285"/>
      <c r="P423" s="285"/>
      <c r="U423" s="145"/>
      <c r="V423" s="145"/>
      <c r="W423" s="517"/>
      <c r="X423" s="517"/>
      <c r="AN423" s="53"/>
      <c r="AO423" s="53"/>
      <c r="AP423" s="53"/>
      <c r="AQ423" s="53"/>
      <c r="AR423" s="53"/>
      <c r="AS423" s="53"/>
      <c r="AT423" s="53"/>
      <c r="AU423" s="53"/>
      <c r="AV423" s="53"/>
      <c r="AW423" s="53"/>
      <c r="AX423" s="53"/>
      <c r="AY423" s="53"/>
      <c r="AZ423" s="53"/>
      <c r="BA423" s="53"/>
      <c r="BB423" s="53"/>
      <c r="BC423" s="53"/>
      <c r="BD423" s="53"/>
      <c r="BE423" s="53"/>
      <c r="BF423" s="53"/>
      <c r="BG423" s="53"/>
      <c r="BH423" s="53"/>
      <c r="BI423" s="53"/>
      <c r="BJ423" s="53"/>
      <c r="BK423" s="53"/>
      <c r="BL423" s="53"/>
      <c r="BM423" s="53"/>
      <c r="BN423" s="53"/>
      <c r="BO423" s="53"/>
      <c r="BP423" s="53"/>
      <c r="BQ423" s="53"/>
      <c r="BR423" s="53"/>
      <c r="BS423" s="53"/>
      <c r="BT423" s="53"/>
      <c r="BU423" s="53"/>
      <c r="BV423" s="53"/>
      <c r="BW423" s="53"/>
      <c r="BX423" s="53"/>
      <c r="BY423" s="53"/>
      <c r="BZ423" s="53"/>
      <c r="CA423" s="53"/>
      <c r="CB423" s="53"/>
      <c r="CC423" s="53"/>
      <c r="CD423" s="53"/>
      <c r="CE423" s="53"/>
      <c r="CF423" s="53"/>
      <c r="CG423" s="53"/>
      <c r="CH423" s="53"/>
      <c r="CI423" s="53"/>
      <c r="CJ423" s="53"/>
      <c r="CK423" s="53"/>
      <c r="CL423" s="53"/>
      <c r="CM423" s="53"/>
      <c r="CN423" s="53"/>
      <c r="CO423" s="53"/>
      <c r="CP423" s="53"/>
      <c r="CQ423" s="53"/>
      <c r="CR423" s="53"/>
      <c r="CS423" s="53"/>
      <c r="CT423" s="53"/>
      <c r="CU423" s="53"/>
      <c r="CV423" s="53"/>
      <c r="CW423" s="53"/>
      <c r="CX423" s="53"/>
      <c r="CY423" s="53"/>
      <c r="CZ423" s="53"/>
      <c r="DA423" s="53"/>
      <c r="DB423" s="53"/>
      <c r="DC423" s="53"/>
      <c r="DD423" s="53"/>
      <c r="DE423" s="53"/>
      <c r="DF423" s="53"/>
      <c r="DG423" s="53"/>
      <c r="DH423" s="53"/>
      <c r="DI423" s="53"/>
      <c r="DJ423" s="53"/>
      <c r="DK423" s="53"/>
      <c r="DL423" s="53"/>
      <c r="DM423" s="53"/>
      <c r="DN423" s="53"/>
      <c r="DO423" s="53"/>
      <c r="DP423" s="53"/>
      <c r="DQ423" s="53"/>
      <c r="DR423" s="53"/>
      <c r="DS423" s="53"/>
      <c r="DT423" s="53"/>
      <c r="DU423" s="53"/>
      <c r="DV423" s="53"/>
      <c r="DW423" s="53"/>
      <c r="DX423" s="53"/>
      <c r="DY423" s="53"/>
      <c r="DZ423" s="53"/>
      <c r="EA423" s="53"/>
      <c r="EB423" s="53"/>
      <c r="EC423" s="53"/>
      <c r="ED423" s="53"/>
      <c r="EE423" s="53"/>
      <c r="EF423" s="53"/>
      <c r="EG423" s="53"/>
      <c r="EH423" s="53"/>
      <c r="EI423" s="53"/>
      <c r="EJ423" s="53"/>
      <c r="EK423" s="53"/>
      <c r="EL423" s="53"/>
      <c r="EM423" s="53"/>
      <c r="EN423" s="53"/>
      <c r="EO423" s="53"/>
      <c r="EP423" s="53"/>
      <c r="EQ423" s="53"/>
      <c r="ER423" s="53"/>
      <c r="ES423" s="53"/>
      <c r="ET423" s="53"/>
      <c r="EU423" s="53"/>
    </row>
    <row r="424" spans="1:151" s="284" customFormat="1" x14ac:dyDescent="0.2">
      <c r="A424" s="539"/>
      <c r="K424" s="307"/>
      <c r="L424" s="307"/>
      <c r="O424" s="285"/>
      <c r="P424" s="285"/>
      <c r="U424" s="145"/>
      <c r="V424" s="145"/>
      <c r="W424" s="517"/>
      <c r="X424" s="517"/>
      <c r="AN424" s="53"/>
      <c r="AO424" s="53"/>
      <c r="AP424" s="53"/>
      <c r="AQ424" s="53"/>
      <c r="AR424" s="53"/>
      <c r="AS424" s="53"/>
      <c r="AT424" s="53"/>
      <c r="AU424" s="53"/>
      <c r="AV424" s="53"/>
      <c r="AW424" s="53"/>
      <c r="AX424" s="53"/>
      <c r="AY424" s="53"/>
      <c r="AZ424" s="53"/>
      <c r="BA424" s="53"/>
      <c r="BB424" s="53"/>
      <c r="BC424" s="53"/>
      <c r="BD424" s="53"/>
      <c r="BE424" s="53"/>
      <c r="BF424" s="53"/>
      <c r="BG424" s="53"/>
      <c r="BH424" s="53"/>
      <c r="BI424" s="53"/>
      <c r="BJ424" s="53"/>
      <c r="BK424" s="53"/>
      <c r="BL424" s="53"/>
      <c r="BM424" s="53"/>
      <c r="BN424" s="53"/>
      <c r="BO424" s="53"/>
      <c r="BP424" s="53"/>
      <c r="BQ424" s="53"/>
      <c r="BR424" s="53"/>
      <c r="BS424" s="53"/>
      <c r="BT424" s="53"/>
      <c r="BU424" s="53"/>
      <c r="BV424" s="53"/>
      <c r="BW424" s="53"/>
      <c r="BX424" s="53"/>
      <c r="BY424" s="53"/>
      <c r="BZ424" s="53"/>
      <c r="CA424" s="53"/>
      <c r="CB424" s="53"/>
      <c r="CC424" s="53"/>
      <c r="CD424" s="53"/>
      <c r="CE424" s="53"/>
      <c r="CF424" s="53"/>
      <c r="CG424" s="53"/>
      <c r="CH424" s="53"/>
      <c r="CI424" s="53"/>
      <c r="CJ424" s="53"/>
      <c r="CK424" s="53"/>
      <c r="CL424" s="53"/>
      <c r="CM424" s="53"/>
      <c r="CN424" s="53"/>
      <c r="CO424" s="53"/>
      <c r="CP424" s="53"/>
      <c r="CQ424" s="53"/>
      <c r="CR424" s="53"/>
      <c r="CS424" s="53"/>
      <c r="CT424" s="53"/>
      <c r="CU424" s="53"/>
      <c r="CV424" s="53"/>
      <c r="CW424" s="53"/>
      <c r="CX424" s="53"/>
      <c r="CY424" s="53"/>
      <c r="CZ424" s="53"/>
      <c r="DA424" s="53"/>
      <c r="DB424" s="53"/>
      <c r="DC424" s="53"/>
      <c r="DD424" s="53"/>
      <c r="DE424" s="53"/>
      <c r="DF424" s="53"/>
      <c r="DG424" s="53"/>
      <c r="DH424" s="53"/>
      <c r="DI424" s="53"/>
      <c r="DJ424" s="53"/>
      <c r="DK424" s="53"/>
      <c r="DL424" s="53"/>
      <c r="DM424" s="53"/>
      <c r="DN424" s="53"/>
      <c r="DO424" s="53"/>
      <c r="DP424" s="53"/>
      <c r="DQ424" s="53"/>
      <c r="DR424" s="53"/>
      <c r="DS424" s="53"/>
      <c r="DT424" s="53"/>
      <c r="DU424" s="53"/>
      <c r="DV424" s="53"/>
      <c r="DW424" s="53"/>
      <c r="DX424" s="53"/>
      <c r="DY424" s="53"/>
      <c r="DZ424" s="53"/>
      <c r="EA424" s="53"/>
      <c r="EB424" s="53"/>
      <c r="EC424" s="53"/>
      <c r="ED424" s="53"/>
      <c r="EE424" s="53"/>
      <c r="EF424" s="53"/>
      <c r="EG424" s="53"/>
      <c r="EH424" s="53"/>
      <c r="EI424" s="53"/>
      <c r="EJ424" s="53"/>
      <c r="EK424" s="53"/>
      <c r="EL424" s="53"/>
      <c r="EM424" s="53"/>
      <c r="EN424" s="53"/>
      <c r="EO424" s="53"/>
      <c r="EP424" s="53"/>
      <c r="EQ424" s="53"/>
      <c r="ER424" s="53"/>
      <c r="ES424" s="53"/>
      <c r="ET424" s="53"/>
      <c r="EU424" s="53"/>
    </row>
    <row r="425" spans="1:151" s="284" customFormat="1" x14ac:dyDescent="0.2">
      <c r="A425" s="539"/>
      <c r="K425" s="307"/>
      <c r="L425" s="307"/>
      <c r="O425" s="285"/>
      <c r="P425" s="285"/>
      <c r="U425" s="145"/>
      <c r="V425" s="145"/>
      <c r="W425" s="517"/>
      <c r="X425" s="517"/>
      <c r="AN425" s="53"/>
      <c r="AO425" s="53"/>
      <c r="AP425" s="53"/>
      <c r="AQ425" s="53"/>
      <c r="AR425" s="53"/>
      <c r="AS425" s="53"/>
      <c r="AT425" s="53"/>
      <c r="AU425" s="53"/>
      <c r="AV425" s="53"/>
      <c r="AW425" s="53"/>
      <c r="AX425" s="53"/>
      <c r="AY425" s="53"/>
      <c r="AZ425" s="53"/>
      <c r="BA425" s="53"/>
      <c r="BB425" s="53"/>
      <c r="BC425" s="53"/>
      <c r="BD425" s="53"/>
      <c r="BE425" s="53"/>
      <c r="BF425" s="53"/>
      <c r="BG425" s="53"/>
      <c r="BH425" s="53"/>
      <c r="BI425" s="53"/>
      <c r="BJ425" s="53"/>
      <c r="BK425" s="53"/>
      <c r="BL425" s="53"/>
      <c r="BM425" s="53"/>
      <c r="BN425" s="53"/>
      <c r="BO425" s="53"/>
      <c r="BP425" s="53"/>
      <c r="BQ425" s="53"/>
      <c r="BR425" s="53"/>
      <c r="BS425" s="53"/>
      <c r="BT425" s="53"/>
      <c r="BU425" s="53"/>
      <c r="BV425" s="53"/>
      <c r="BW425" s="53"/>
      <c r="BX425" s="53"/>
      <c r="BY425" s="53"/>
      <c r="BZ425" s="53"/>
      <c r="CA425" s="53"/>
      <c r="CB425" s="53"/>
      <c r="CC425" s="53"/>
      <c r="CD425" s="53"/>
      <c r="CE425" s="53"/>
      <c r="CF425" s="53"/>
      <c r="CG425" s="53"/>
      <c r="CH425" s="53"/>
      <c r="CI425" s="53"/>
      <c r="CJ425" s="53"/>
      <c r="CK425" s="53"/>
      <c r="CL425" s="53"/>
      <c r="CM425" s="53"/>
      <c r="CN425" s="53"/>
      <c r="CO425" s="53"/>
      <c r="CP425" s="53"/>
      <c r="CQ425" s="53"/>
      <c r="CR425" s="53"/>
      <c r="CS425" s="53"/>
      <c r="CT425" s="53"/>
      <c r="CU425" s="53"/>
      <c r="CV425" s="53"/>
      <c r="CW425" s="53"/>
      <c r="CX425" s="53"/>
      <c r="CY425" s="53"/>
      <c r="CZ425" s="53"/>
      <c r="DA425" s="53"/>
      <c r="DB425" s="53"/>
      <c r="DC425" s="53"/>
      <c r="DD425" s="53"/>
      <c r="DE425" s="53"/>
      <c r="DF425" s="53"/>
      <c r="DG425" s="53"/>
      <c r="DH425" s="53"/>
      <c r="DI425" s="53"/>
      <c r="DJ425" s="53"/>
      <c r="DK425" s="53"/>
      <c r="DL425" s="53"/>
      <c r="DM425" s="53"/>
      <c r="DN425" s="53"/>
      <c r="DO425" s="53"/>
      <c r="DP425" s="53"/>
      <c r="DQ425" s="53"/>
      <c r="DR425" s="53"/>
      <c r="DS425" s="53"/>
      <c r="DT425" s="53"/>
      <c r="DU425" s="53"/>
      <c r="DV425" s="53"/>
      <c r="DW425" s="53"/>
      <c r="DX425" s="53"/>
      <c r="DY425" s="53"/>
      <c r="DZ425" s="53"/>
      <c r="EA425" s="53"/>
      <c r="EB425" s="53"/>
      <c r="EC425" s="53"/>
      <c r="ED425" s="53"/>
      <c r="EE425" s="53"/>
      <c r="EF425" s="53"/>
      <c r="EG425" s="53"/>
      <c r="EH425" s="53"/>
      <c r="EI425" s="53"/>
      <c r="EJ425" s="53"/>
      <c r="EK425" s="53"/>
      <c r="EL425" s="53"/>
      <c r="EM425" s="53"/>
      <c r="EN425" s="53"/>
      <c r="EO425" s="53"/>
      <c r="EP425" s="53"/>
      <c r="EQ425" s="53"/>
      <c r="ER425" s="53"/>
      <c r="ES425" s="53"/>
      <c r="ET425" s="53"/>
      <c r="EU425" s="53"/>
    </row>
    <row r="426" spans="1:151" s="284" customFormat="1" x14ac:dyDescent="0.2">
      <c r="A426" s="539"/>
      <c r="K426" s="307"/>
      <c r="L426" s="307"/>
      <c r="O426" s="285"/>
      <c r="P426" s="285"/>
      <c r="U426" s="145"/>
      <c r="V426" s="145"/>
      <c r="W426" s="517"/>
      <c r="X426" s="517"/>
      <c r="AN426" s="53"/>
      <c r="AO426" s="53"/>
      <c r="AP426" s="53"/>
      <c r="AQ426" s="53"/>
      <c r="AR426" s="53"/>
      <c r="AS426" s="53"/>
      <c r="AT426" s="53"/>
      <c r="AU426" s="53"/>
      <c r="AV426" s="53"/>
      <c r="AW426" s="53"/>
      <c r="AX426" s="53"/>
      <c r="AY426" s="53"/>
      <c r="AZ426" s="53"/>
      <c r="BA426" s="53"/>
      <c r="BB426" s="53"/>
      <c r="BC426" s="53"/>
      <c r="BD426" s="53"/>
      <c r="BE426" s="53"/>
      <c r="BF426" s="53"/>
      <c r="BG426" s="53"/>
      <c r="BH426" s="53"/>
      <c r="BI426" s="53"/>
      <c r="BJ426" s="53"/>
      <c r="BK426" s="53"/>
      <c r="BL426" s="53"/>
      <c r="BM426" s="53"/>
      <c r="BN426" s="53"/>
      <c r="BO426" s="53"/>
      <c r="BP426" s="53"/>
      <c r="BQ426" s="53"/>
      <c r="BR426" s="53"/>
      <c r="BS426" s="53"/>
      <c r="BT426" s="53"/>
      <c r="BU426" s="53"/>
      <c r="BV426" s="53"/>
      <c r="BW426" s="53"/>
      <c r="BX426" s="53"/>
      <c r="BY426" s="53"/>
      <c r="BZ426" s="53"/>
      <c r="CA426" s="53"/>
      <c r="CB426" s="53"/>
      <c r="CC426" s="53"/>
      <c r="CD426" s="53"/>
      <c r="CE426" s="53"/>
      <c r="CF426" s="53"/>
      <c r="CG426" s="53"/>
      <c r="CH426" s="53"/>
      <c r="CI426" s="53"/>
      <c r="CJ426" s="53"/>
      <c r="CK426" s="53"/>
      <c r="CL426" s="53"/>
      <c r="CM426" s="53"/>
      <c r="CN426" s="53"/>
      <c r="CO426" s="53"/>
      <c r="CP426" s="53"/>
      <c r="CQ426" s="53"/>
      <c r="CR426" s="53"/>
      <c r="CS426" s="53"/>
      <c r="CT426" s="53"/>
      <c r="CU426" s="53"/>
      <c r="CV426" s="53"/>
      <c r="CW426" s="53"/>
      <c r="CX426" s="53"/>
      <c r="CY426" s="53"/>
      <c r="CZ426" s="53"/>
      <c r="DA426" s="53"/>
      <c r="DB426" s="53"/>
      <c r="DC426" s="53"/>
      <c r="DD426" s="53"/>
      <c r="DE426" s="53"/>
      <c r="DF426" s="53"/>
      <c r="DG426" s="53"/>
      <c r="DH426" s="53"/>
      <c r="DI426" s="53"/>
      <c r="DJ426" s="53"/>
      <c r="DK426" s="53"/>
      <c r="DL426" s="53"/>
      <c r="DM426" s="53"/>
      <c r="DN426" s="53"/>
      <c r="DO426" s="53"/>
      <c r="DP426" s="53"/>
      <c r="DQ426" s="53"/>
      <c r="DR426" s="53"/>
      <c r="DS426" s="53"/>
      <c r="DT426" s="53"/>
      <c r="DU426" s="53"/>
      <c r="DV426" s="53"/>
      <c r="DW426" s="53"/>
      <c r="DX426" s="53"/>
      <c r="DY426" s="53"/>
      <c r="DZ426" s="53"/>
      <c r="EA426" s="53"/>
      <c r="EB426" s="53"/>
      <c r="EC426" s="53"/>
      <c r="ED426" s="53"/>
      <c r="EE426" s="53"/>
      <c r="EF426" s="53"/>
      <c r="EG426" s="53"/>
      <c r="EH426" s="53"/>
      <c r="EI426" s="53"/>
      <c r="EJ426" s="53"/>
      <c r="EK426" s="53"/>
      <c r="EL426" s="53"/>
      <c r="EM426" s="53"/>
      <c r="EN426" s="53"/>
      <c r="EO426" s="53"/>
      <c r="EP426" s="53"/>
      <c r="EQ426" s="53"/>
      <c r="ER426" s="53"/>
      <c r="ES426" s="53"/>
      <c r="ET426" s="53"/>
      <c r="EU426" s="53"/>
    </row>
    <row r="427" spans="1:151" s="284" customFormat="1" x14ac:dyDescent="0.2">
      <c r="A427" s="539"/>
      <c r="K427" s="307"/>
      <c r="L427" s="307"/>
      <c r="O427" s="285"/>
      <c r="P427" s="285"/>
      <c r="U427" s="145"/>
      <c r="V427" s="145"/>
      <c r="W427" s="517"/>
      <c r="X427" s="517"/>
      <c r="AN427" s="53"/>
      <c r="AO427" s="53"/>
      <c r="AP427" s="53"/>
      <c r="AQ427" s="53"/>
      <c r="AR427" s="53"/>
      <c r="AS427" s="53"/>
      <c r="AT427" s="53"/>
      <c r="AU427" s="53"/>
      <c r="AV427" s="53"/>
      <c r="AW427" s="53"/>
      <c r="AX427" s="53"/>
      <c r="AY427" s="53"/>
      <c r="AZ427" s="53"/>
      <c r="BA427" s="53"/>
      <c r="BB427" s="53"/>
      <c r="BC427" s="53"/>
      <c r="BD427" s="53"/>
      <c r="BE427" s="53"/>
      <c r="BF427" s="53"/>
      <c r="BG427" s="53"/>
      <c r="BH427" s="53"/>
      <c r="BI427" s="53"/>
      <c r="BJ427" s="53"/>
      <c r="BK427" s="53"/>
      <c r="BL427" s="53"/>
      <c r="BM427" s="53"/>
      <c r="BN427" s="53"/>
      <c r="BO427" s="53"/>
      <c r="BP427" s="53"/>
      <c r="BQ427" s="53"/>
      <c r="BR427" s="53"/>
      <c r="BS427" s="53"/>
      <c r="BT427" s="53"/>
      <c r="BU427" s="53"/>
      <c r="BV427" s="53"/>
      <c r="BW427" s="53"/>
      <c r="BX427" s="53"/>
      <c r="BY427" s="53"/>
      <c r="BZ427" s="53"/>
      <c r="CA427" s="53"/>
      <c r="CB427" s="53"/>
      <c r="CC427" s="53"/>
      <c r="CD427" s="53"/>
      <c r="CE427" s="53"/>
      <c r="CF427" s="53"/>
      <c r="CG427" s="53"/>
      <c r="CH427" s="53"/>
      <c r="CI427" s="53"/>
      <c r="CJ427" s="53"/>
      <c r="CK427" s="53"/>
      <c r="CL427" s="53"/>
      <c r="CM427" s="53"/>
      <c r="CN427" s="53"/>
      <c r="CO427" s="53"/>
      <c r="CP427" s="53"/>
      <c r="CQ427" s="53"/>
      <c r="CR427" s="53"/>
      <c r="CS427" s="53"/>
      <c r="CT427" s="53"/>
      <c r="CU427" s="53"/>
      <c r="CV427" s="53"/>
      <c r="CW427" s="53"/>
      <c r="CX427" s="53"/>
      <c r="CY427" s="53"/>
      <c r="CZ427" s="53"/>
      <c r="DA427" s="53"/>
      <c r="DB427" s="53"/>
      <c r="DC427" s="53"/>
      <c r="DD427" s="53"/>
      <c r="DE427" s="53"/>
      <c r="DF427" s="53"/>
      <c r="DG427" s="53"/>
      <c r="DH427" s="53"/>
      <c r="DI427" s="53"/>
      <c r="DJ427" s="53"/>
      <c r="DK427" s="53"/>
      <c r="DL427" s="53"/>
      <c r="DM427" s="53"/>
      <c r="DN427" s="53"/>
      <c r="DO427" s="53"/>
      <c r="DP427" s="53"/>
      <c r="DQ427" s="53"/>
      <c r="DR427" s="53"/>
      <c r="DS427" s="53"/>
      <c r="DT427" s="53"/>
      <c r="DU427" s="53"/>
      <c r="DV427" s="53"/>
      <c r="DW427" s="53"/>
      <c r="DX427" s="53"/>
      <c r="DY427" s="53"/>
      <c r="DZ427" s="53"/>
      <c r="EA427" s="53"/>
      <c r="EB427" s="53"/>
      <c r="EC427" s="53"/>
      <c r="ED427" s="53"/>
      <c r="EE427" s="53"/>
      <c r="EF427" s="53"/>
      <c r="EG427" s="53"/>
      <c r="EH427" s="53"/>
      <c r="EI427" s="53"/>
      <c r="EJ427" s="53"/>
      <c r="EK427" s="53"/>
      <c r="EL427" s="53"/>
      <c r="EM427" s="53"/>
      <c r="EN427" s="53"/>
      <c r="EO427" s="53"/>
      <c r="EP427" s="53"/>
      <c r="EQ427" s="53"/>
      <c r="ER427" s="53"/>
      <c r="ES427" s="53"/>
      <c r="ET427" s="53"/>
      <c r="EU427" s="53"/>
    </row>
    <row r="428" spans="1:151" s="284" customFormat="1" x14ac:dyDescent="0.2">
      <c r="A428" s="539"/>
      <c r="K428" s="307"/>
      <c r="L428" s="307"/>
      <c r="O428" s="285"/>
      <c r="P428" s="285"/>
      <c r="U428" s="145"/>
      <c r="V428" s="145"/>
      <c r="W428" s="517"/>
      <c r="X428" s="517"/>
      <c r="AN428" s="53"/>
      <c r="AO428" s="53"/>
      <c r="AP428" s="53"/>
      <c r="AQ428" s="53"/>
      <c r="AR428" s="53"/>
      <c r="AS428" s="53"/>
      <c r="AT428" s="53"/>
      <c r="AU428" s="53"/>
      <c r="AV428" s="53"/>
      <c r="AW428" s="53"/>
      <c r="AX428" s="53"/>
      <c r="AY428" s="53"/>
      <c r="AZ428" s="53"/>
      <c r="BA428" s="53"/>
      <c r="BB428" s="53"/>
      <c r="BC428" s="53"/>
      <c r="BD428" s="53"/>
      <c r="BE428" s="53"/>
      <c r="BF428" s="53"/>
      <c r="BG428" s="53"/>
      <c r="BH428" s="53"/>
      <c r="BI428" s="53"/>
      <c r="BJ428" s="53"/>
      <c r="BK428" s="53"/>
      <c r="BL428" s="53"/>
      <c r="BM428" s="53"/>
      <c r="BN428" s="53"/>
      <c r="BO428" s="53"/>
      <c r="BP428" s="53"/>
      <c r="BQ428" s="53"/>
      <c r="BR428" s="53"/>
      <c r="BS428" s="53"/>
      <c r="BT428" s="53"/>
      <c r="BU428" s="53"/>
      <c r="BV428" s="53"/>
      <c r="BW428" s="53"/>
      <c r="BX428" s="53"/>
      <c r="BY428" s="53"/>
      <c r="BZ428" s="53"/>
      <c r="CA428" s="53"/>
      <c r="CB428" s="53"/>
      <c r="CC428" s="53"/>
      <c r="CD428" s="53"/>
      <c r="CE428" s="53"/>
      <c r="CF428" s="53"/>
      <c r="CG428" s="53"/>
      <c r="CH428" s="53"/>
      <c r="CI428" s="53"/>
      <c r="CJ428" s="53"/>
      <c r="CK428" s="53"/>
      <c r="CL428" s="53"/>
      <c r="CM428" s="53"/>
      <c r="CN428" s="53"/>
      <c r="CO428" s="53"/>
      <c r="CP428" s="53"/>
      <c r="CQ428" s="53"/>
      <c r="CR428" s="53"/>
      <c r="CS428" s="53"/>
      <c r="CT428" s="53"/>
      <c r="CU428" s="53"/>
      <c r="CV428" s="53"/>
      <c r="CW428" s="53"/>
      <c r="CX428" s="53"/>
      <c r="CY428" s="53"/>
      <c r="CZ428" s="53"/>
      <c r="DA428" s="53"/>
      <c r="DB428" s="53"/>
      <c r="DC428" s="53"/>
      <c r="DD428" s="53"/>
      <c r="DE428" s="53"/>
      <c r="DF428" s="53"/>
      <c r="DG428" s="53"/>
      <c r="DH428" s="53"/>
      <c r="DI428" s="53"/>
      <c r="DJ428" s="53"/>
      <c r="DK428" s="53"/>
      <c r="DL428" s="53"/>
      <c r="DM428" s="53"/>
      <c r="DN428" s="53"/>
      <c r="DO428" s="53"/>
      <c r="DP428" s="53"/>
      <c r="DQ428" s="53"/>
      <c r="DR428" s="53"/>
      <c r="DS428" s="53"/>
      <c r="DT428" s="53"/>
      <c r="DU428" s="53"/>
      <c r="DV428" s="53"/>
      <c r="DW428" s="53"/>
      <c r="DX428" s="53"/>
      <c r="DY428" s="53"/>
      <c r="DZ428" s="53"/>
      <c r="EA428" s="53"/>
      <c r="EB428" s="53"/>
      <c r="EC428" s="53"/>
      <c r="ED428" s="53"/>
      <c r="EE428" s="53"/>
      <c r="EF428" s="53"/>
      <c r="EG428" s="53"/>
      <c r="EH428" s="53"/>
      <c r="EI428" s="53"/>
      <c r="EJ428" s="53"/>
      <c r="EK428" s="53"/>
      <c r="EL428" s="53"/>
      <c r="EM428" s="53"/>
      <c r="EN428" s="53"/>
      <c r="EO428" s="53"/>
      <c r="EP428" s="53"/>
      <c r="EQ428" s="53"/>
      <c r="ER428" s="53"/>
      <c r="ES428" s="53"/>
      <c r="ET428" s="53"/>
      <c r="EU428" s="53"/>
    </row>
    <row r="429" spans="1:151" s="284" customFormat="1" x14ac:dyDescent="0.2">
      <c r="A429" s="539"/>
      <c r="K429" s="307"/>
      <c r="L429" s="307"/>
      <c r="O429" s="285"/>
      <c r="P429" s="285"/>
      <c r="U429" s="145"/>
      <c r="V429" s="145"/>
      <c r="W429" s="517"/>
      <c r="X429" s="517"/>
      <c r="AN429" s="53"/>
      <c r="AO429" s="53"/>
      <c r="AP429" s="53"/>
      <c r="AQ429" s="53"/>
      <c r="AR429" s="53"/>
      <c r="AS429" s="53"/>
      <c r="AT429" s="53"/>
      <c r="AU429" s="53"/>
      <c r="AV429" s="53"/>
      <c r="AW429" s="53"/>
      <c r="AX429" s="53"/>
      <c r="AY429" s="53"/>
      <c r="AZ429" s="53"/>
      <c r="BA429" s="53"/>
      <c r="BB429" s="53"/>
      <c r="BC429" s="53"/>
      <c r="BD429" s="53"/>
      <c r="BE429" s="53"/>
      <c r="BF429" s="53"/>
      <c r="BG429" s="53"/>
      <c r="BH429" s="53"/>
      <c r="BI429" s="53"/>
      <c r="BJ429" s="53"/>
      <c r="BK429" s="53"/>
      <c r="BL429" s="53"/>
      <c r="BM429" s="53"/>
      <c r="BN429" s="53"/>
      <c r="BO429" s="53"/>
      <c r="BP429" s="53"/>
      <c r="BQ429" s="53"/>
      <c r="BR429" s="53"/>
      <c r="BS429" s="53"/>
      <c r="BT429" s="53"/>
      <c r="BU429" s="53"/>
      <c r="BV429" s="53"/>
      <c r="BW429" s="53"/>
      <c r="BX429" s="53"/>
      <c r="BY429" s="53"/>
      <c r="BZ429" s="53"/>
      <c r="CA429" s="53"/>
      <c r="CB429" s="53"/>
      <c r="CC429" s="53"/>
      <c r="CD429" s="53"/>
      <c r="CE429" s="53"/>
      <c r="CF429" s="53"/>
      <c r="CG429" s="53"/>
      <c r="CH429" s="53"/>
      <c r="CI429" s="53"/>
      <c r="CJ429" s="53"/>
      <c r="CK429" s="53"/>
      <c r="CL429" s="53"/>
      <c r="CM429" s="53"/>
      <c r="CN429" s="53"/>
      <c r="CO429" s="53"/>
      <c r="CP429" s="53"/>
      <c r="CQ429" s="53"/>
      <c r="CR429" s="53"/>
      <c r="CS429" s="53"/>
      <c r="CT429" s="53"/>
      <c r="CU429" s="53"/>
      <c r="CV429" s="53"/>
      <c r="CW429" s="53"/>
      <c r="CX429" s="53"/>
      <c r="CY429" s="53"/>
      <c r="CZ429" s="53"/>
      <c r="DA429" s="53"/>
      <c r="DB429" s="53"/>
      <c r="DC429" s="53"/>
      <c r="DD429" s="53"/>
      <c r="DE429" s="53"/>
      <c r="DF429" s="53"/>
      <c r="DG429" s="53"/>
      <c r="DH429" s="53"/>
      <c r="DI429" s="53"/>
      <c r="DJ429" s="53"/>
      <c r="DK429" s="53"/>
      <c r="DL429" s="53"/>
      <c r="DM429" s="53"/>
      <c r="DN429" s="53"/>
      <c r="DO429" s="53"/>
      <c r="DP429" s="53"/>
      <c r="DQ429" s="53"/>
      <c r="DR429" s="53"/>
      <c r="DS429" s="53"/>
      <c r="DT429" s="53"/>
      <c r="DU429" s="53"/>
      <c r="DV429" s="53"/>
      <c r="DW429" s="53"/>
      <c r="DX429" s="53"/>
      <c r="DY429" s="53"/>
      <c r="DZ429" s="53"/>
      <c r="EA429" s="53"/>
      <c r="EB429" s="53"/>
      <c r="EC429" s="53"/>
      <c r="ED429" s="53"/>
      <c r="EE429" s="53"/>
      <c r="EF429" s="53"/>
      <c r="EG429" s="53"/>
      <c r="EH429" s="53"/>
      <c r="EI429" s="53"/>
      <c r="EJ429" s="53"/>
      <c r="EK429" s="53"/>
      <c r="EL429" s="53"/>
      <c r="EM429" s="53"/>
      <c r="EN429" s="53"/>
      <c r="EO429" s="53"/>
      <c r="EP429" s="53"/>
      <c r="EQ429" s="53"/>
      <c r="ER429" s="53"/>
      <c r="ES429" s="53"/>
      <c r="ET429" s="53"/>
      <c r="EU429" s="53"/>
    </row>
    <row r="430" spans="1:151" s="284" customFormat="1" x14ac:dyDescent="0.2">
      <c r="A430" s="539"/>
      <c r="K430" s="307"/>
      <c r="L430" s="307"/>
      <c r="O430" s="285"/>
      <c r="P430" s="285"/>
      <c r="U430" s="145"/>
      <c r="V430" s="145"/>
      <c r="W430" s="517"/>
      <c r="X430" s="517"/>
      <c r="AN430" s="53"/>
      <c r="AO430" s="53"/>
      <c r="AP430" s="53"/>
      <c r="AQ430" s="53"/>
      <c r="AR430" s="53"/>
      <c r="AS430" s="53"/>
      <c r="AT430" s="53"/>
      <c r="AU430" s="53"/>
      <c r="AV430" s="53"/>
      <c r="AW430" s="53"/>
      <c r="AX430" s="53"/>
      <c r="AY430" s="53"/>
      <c r="AZ430" s="53"/>
      <c r="BA430" s="53"/>
      <c r="BB430" s="53"/>
      <c r="BC430" s="53"/>
      <c r="BD430" s="53"/>
      <c r="BE430" s="53"/>
      <c r="BF430" s="53"/>
      <c r="BG430" s="53"/>
      <c r="BH430" s="53"/>
      <c r="BI430" s="53"/>
      <c r="BJ430" s="53"/>
      <c r="BK430" s="53"/>
      <c r="BL430" s="53"/>
      <c r="BM430" s="53"/>
      <c r="BN430" s="53"/>
      <c r="BO430" s="53"/>
      <c r="BP430" s="53"/>
      <c r="BQ430" s="53"/>
      <c r="BR430" s="53"/>
      <c r="BS430" s="53"/>
      <c r="BT430" s="53"/>
      <c r="BU430" s="53"/>
      <c r="BV430" s="53"/>
      <c r="BW430" s="53"/>
      <c r="BX430" s="53"/>
      <c r="BY430" s="53"/>
      <c r="BZ430" s="53"/>
      <c r="CA430" s="53"/>
      <c r="CB430" s="53"/>
      <c r="CC430" s="53"/>
      <c r="CD430" s="53"/>
      <c r="CE430" s="53"/>
      <c r="CF430" s="53"/>
      <c r="CG430" s="53"/>
      <c r="CH430" s="53"/>
      <c r="CI430" s="53"/>
      <c r="CJ430" s="53"/>
      <c r="CK430" s="53"/>
      <c r="CL430" s="53"/>
      <c r="CM430" s="53"/>
      <c r="CN430" s="53"/>
      <c r="CO430" s="53"/>
      <c r="CP430" s="53"/>
      <c r="CQ430" s="53"/>
      <c r="CR430" s="53"/>
      <c r="CS430" s="53"/>
      <c r="CT430" s="53"/>
      <c r="CU430" s="53"/>
      <c r="CV430" s="53"/>
      <c r="CW430" s="53"/>
      <c r="CX430" s="53"/>
      <c r="CY430" s="53"/>
      <c r="CZ430" s="53"/>
      <c r="DA430" s="53"/>
      <c r="DB430" s="53"/>
      <c r="DC430" s="53"/>
      <c r="DD430" s="53"/>
      <c r="DE430" s="53"/>
      <c r="DF430" s="53"/>
      <c r="DG430" s="53"/>
      <c r="DH430" s="53"/>
      <c r="DI430" s="53"/>
      <c r="DJ430" s="53"/>
      <c r="DK430" s="53"/>
      <c r="DL430" s="53"/>
      <c r="DM430" s="53"/>
      <c r="DN430" s="53"/>
      <c r="DO430" s="53"/>
      <c r="DP430" s="53"/>
      <c r="DQ430" s="53"/>
      <c r="DR430" s="53"/>
      <c r="DS430" s="53"/>
      <c r="DT430" s="53"/>
      <c r="DU430" s="53"/>
      <c r="DV430" s="53"/>
      <c r="DW430" s="53"/>
      <c r="DX430" s="53"/>
      <c r="DY430" s="53"/>
      <c r="DZ430" s="53"/>
      <c r="EA430" s="53"/>
      <c r="EB430" s="53"/>
      <c r="EC430" s="53"/>
      <c r="ED430" s="53"/>
      <c r="EE430" s="53"/>
      <c r="EF430" s="53"/>
      <c r="EG430" s="53"/>
      <c r="EH430" s="53"/>
      <c r="EI430" s="53"/>
      <c r="EJ430" s="53"/>
      <c r="EK430" s="53"/>
      <c r="EL430" s="53"/>
      <c r="EM430" s="53"/>
      <c r="EN430" s="53"/>
      <c r="EO430" s="53"/>
      <c r="EP430" s="53"/>
      <c r="EQ430" s="53"/>
      <c r="ER430" s="53"/>
      <c r="ES430" s="53"/>
      <c r="ET430" s="53"/>
      <c r="EU430" s="53"/>
    </row>
    <row r="431" spans="1:151" s="284" customFormat="1" x14ac:dyDescent="0.2">
      <c r="A431" s="539"/>
      <c r="K431" s="307"/>
      <c r="L431" s="307"/>
      <c r="O431" s="285"/>
      <c r="P431" s="285"/>
      <c r="U431" s="145"/>
      <c r="V431" s="145"/>
      <c r="W431" s="517"/>
      <c r="X431" s="517"/>
      <c r="AN431" s="53"/>
      <c r="AO431" s="53"/>
      <c r="AP431" s="53"/>
      <c r="AQ431" s="53"/>
      <c r="AR431" s="53"/>
      <c r="AS431" s="53"/>
      <c r="AT431" s="53"/>
      <c r="AU431" s="53"/>
      <c r="AV431" s="53"/>
      <c r="AW431" s="53"/>
      <c r="AX431" s="53"/>
      <c r="AY431" s="53"/>
      <c r="AZ431" s="53"/>
      <c r="BA431" s="53"/>
      <c r="BB431" s="53"/>
      <c r="BC431" s="53"/>
      <c r="BD431" s="53"/>
      <c r="BE431" s="53"/>
      <c r="BF431" s="53"/>
      <c r="BG431" s="53"/>
      <c r="BH431" s="53"/>
      <c r="BI431" s="53"/>
      <c r="BJ431" s="53"/>
      <c r="BK431" s="53"/>
      <c r="BL431" s="53"/>
      <c r="BM431" s="53"/>
      <c r="BN431" s="53"/>
      <c r="BO431" s="53"/>
      <c r="BP431" s="53"/>
      <c r="BQ431" s="53"/>
      <c r="BR431" s="53"/>
      <c r="BS431" s="53"/>
      <c r="BT431" s="53"/>
      <c r="BU431" s="53"/>
      <c r="BV431" s="53"/>
      <c r="BW431" s="53"/>
      <c r="BX431" s="53"/>
      <c r="BY431" s="53"/>
      <c r="BZ431" s="53"/>
      <c r="CA431" s="53"/>
      <c r="CB431" s="53"/>
      <c r="CC431" s="53"/>
      <c r="CD431" s="53"/>
      <c r="CE431" s="53"/>
      <c r="CF431" s="53"/>
      <c r="CG431" s="53"/>
      <c r="CH431" s="53"/>
      <c r="CI431" s="53"/>
      <c r="CJ431" s="53"/>
      <c r="CK431" s="53"/>
      <c r="CL431" s="53"/>
      <c r="CM431" s="53"/>
      <c r="CN431" s="53"/>
      <c r="CO431" s="53"/>
      <c r="CP431" s="53"/>
      <c r="CQ431" s="53"/>
      <c r="CR431" s="53"/>
      <c r="CS431" s="53"/>
      <c r="CT431" s="53"/>
      <c r="CU431" s="53"/>
      <c r="CV431" s="53"/>
      <c r="CW431" s="53"/>
      <c r="CX431" s="53"/>
      <c r="CY431" s="53"/>
      <c r="CZ431" s="53"/>
      <c r="DA431" s="53"/>
      <c r="DB431" s="53"/>
      <c r="DC431" s="53"/>
      <c r="DD431" s="53"/>
      <c r="DE431" s="53"/>
      <c r="DF431" s="53"/>
      <c r="DG431" s="53"/>
      <c r="DH431" s="53"/>
      <c r="DI431" s="53"/>
      <c r="DJ431" s="53"/>
      <c r="DK431" s="53"/>
      <c r="DL431" s="53"/>
      <c r="DM431" s="53"/>
      <c r="DN431" s="53"/>
      <c r="DO431" s="53"/>
      <c r="DP431" s="53"/>
      <c r="DQ431" s="53"/>
      <c r="DR431" s="53"/>
      <c r="DS431" s="53"/>
      <c r="DT431" s="53"/>
      <c r="DU431" s="53"/>
      <c r="DV431" s="53"/>
      <c r="DW431" s="53"/>
      <c r="DX431" s="53"/>
      <c r="DY431" s="53"/>
      <c r="DZ431" s="53"/>
      <c r="EA431" s="53"/>
      <c r="EB431" s="53"/>
      <c r="EC431" s="53"/>
      <c r="ED431" s="53"/>
      <c r="EE431" s="53"/>
      <c r="EF431" s="53"/>
      <c r="EG431" s="53"/>
      <c r="EH431" s="53"/>
      <c r="EI431" s="53"/>
      <c r="EJ431" s="53"/>
      <c r="EK431" s="53"/>
      <c r="EL431" s="53"/>
      <c r="EM431" s="53"/>
      <c r="EN431" s="53"/>
      <c r="EO431" s="53"/>
      <c r="EP431" s="53"/>
      <c r="EQ431" s="53"/>
      <c r="ER431" s="53"/>
      <c r="ES431" s="53"/>
      <c r="ET431" s="53"/>
      <c r="EU431" s="53"/>
    </row>
    <row r="432" spans="1:151" s="284" customFormat="1" x14ac:dyDescent="0.2">
      <c r="A432" s="539"/>
      <c r="K432" s="307"/>
      <c r="L432" s="307"/>
      <c r="O432" s="285"/>
      <c r="P432" s="285"/>
      <c r="U432" s="145"/>
      <c r="V432" s="145"/>
      <c r="W432" s="517"/>
      <c r="X432" s="517"/>
      <c r="AN432" s="53"/>
      <c r="AO432" s="53"/>
      <c r="AP432" s="53"/>
      <c r="AQ432" s="53"/>
      <c r="AR432" s="53"/>
      <c r="AS432" s="53"/>
      <c r="AT432" s="53"/>
      <c r="AU432" s="53"/>
      <c r="AV432" s="53"/>
      <c r="AW432" s="53"/>
      <c r="AX432" s="53"/>
      <c r="AY432" s="53"/>
      <c r="AZ432" s="53"/>
      <c r="BA432" s="53"/>
      <c r="BB432" s="53"/>
      <c r="BC432" s="53"/>
      <c r="BD432" s="53"/>
      <c r="BE432" s="53"/>
      <c r="BF432" s="53"/>
      <c r="BG432" s="53"/>
      <c r="BH432" s="53"/>
      <c r="BI432" s="53"/>
      <c r="BJ432" s="53"/>
      <c r="BK432" s="53"/>
      <c r="BL432" s="53"/>
      <c r="BM432" s="53"/>
      <c r="BN432" s="53"/>
      <c r="BO432" s="53"/>
      <c r="BP432" s="53"/>
      <c r="BQ432" s="53"/>
      <c r="BR432" s="53"/>
      <c r="BS432" s="53"/>
      <c r="BT432" s="53"/>
      <c r="BU432" s="53"/>
      <c r="BV432" s="53"/>
      <c r="BW432" s="53"/>
      <c r="BX432" s="53"/>
      <c r="BY432" s="53"/>
      <c r="BZ432" s="53"/>
      <c r="CA432" s="53"/>
      <c r="CB432" s="53"/>
      <c r="CC432" s="53"/>
      <c r="CD432" s="53"/>
      <c r="CE432" s="53"/>
      <c r="CF432" s="53"/>
      <c r="CG432" s="53"/>
      <c r="CH432" s="53"/>
      <c r="CI432" s="53"/>
      <c r="CJ432" s="53"/>
      <c r="CK432" s="53"/>
      <c r="CL432" s="53"/>
      <c r="CM432" s="53"/>
      <c r="CN432" s="53"/>
      <c r="CO432" s="53"/>
      <c r="CP432" s="53"/>
      <c r="CQ432" s="53"/>
      <c r="CR432" s="53"/>
      <c r="CS432" s="53"/>
      <c r="CT432" s="53"/>
      <c r="CU432" s="53"/>
      <c r="CV432" s="53"/>
      <c r="CW432" s="53"/>
      <c r="CX432" s="53"/>
      <c r="CY432" s="53"/>
      <c r="CZ432" s="53"/>
      <c r="DA432" s="53"/>
      <c r="DB432" s="53"/>
      <c r="DC432" s="53"/>
      <c r="DD432" s="53"/>
      <c r="DE432" s="53"/>
      <c r="DF432" s="53"/>
      <c r="DG432" s="53"/>
      <c r="DH432" s="53"/>
      <c r="DI432" s="53"/>
      <c r="DJ432" s="53"/>
      <c r="DK432" s="53"/>
      <c r="DL432" s="53"/>
      <c r="DM432" s="53"/>
      <c r="DN432" s="53"/>
      <c r="DO432" s="53"/>
      <c r="DP432" s="53"/>
      <c r="DQ432" s="53"/>
      <c r="DR432" s="53"/>
      <c r="DS432" s="53"/>
      <c r="DT432" s="53"/>
      <c r="DU432" s="53"/>
      <c r="DV432" s="53"/>
      <c r="DW432" s="53"/>
      <c r="DX432" s="53"/>
      <c r="DY432" s="53"/>
      <c r="DZ432" s="53"/>
      <c r="EA432" s="53"/>
      <c r="EB432" s="53"/>
      <c r="EC432" s="53"/>
      <c r="ED432" s="53"/>
      <c r="EE432" s="53"/>
      <c r="EF432" s="53"/>
      <c r="EG432" s="53"/>
      <c r="EH432" s="53"/>
      <c r="EI432" s="53"/>
      <c r="EJ432" s="53"/>
      <c r="EK432" s="53"/>
      <c r="EL432" s="53"/>
      <c r="EM432" s="53"/>
      <c r="EN432" s="53"/>
      <c r="EO432" s="53"/>
      <c r="EP432" s="53"/>
      <c r="EQ432" s="53"/>
      <c r="ER432" s="53"/>
      <c r="ES432" s="53"/>
      <c r="ET432" s="53"/>
      <c r="EU432" s="53"/>
    </row>
    <row r="433" spans="1:151" s="284" customFormat="1" x14ac:dyDescent="0.2">
      <c r="A433" s="539"/>
      <c r="K433" s="307"/>
      <c r="L433" s="307"/>
      <c r="O433" s="285"/>
      <c r="P433" s="285"/>
      <c r="U433" s="145"/>
      <c r="V433" s="145"/>
      <c r="W433" s="517"/>
      <c r="X433" s="517"/>
      <c r="AN433" s="53"/>
      <c r="AO433" s="53"/>
      <c r="AP433" s="53"/>
      <c r="AQ433" s="53"/>
      <c r="AR433" s="53"/>
      <c r="AS433" s="53"/>
      <c r="AT433" s="53"/>
      <c r="AU433" s="53"/>
      <c r="AV433" s="53"/>
      <c r="AW433" s="53"/>
      <c r="AX433" s="53"/>
      <c r="AY433" s="53"/>
      <c r="AZ433" s="53"/>
      <c r="BA433" s="53"/>
      <c r="BB433" s="53"/>
      <c r="BC433" s="53"/>
      <c r="BD433" s="53"/>
      <c r="BE433" s="53"/>
      <c r="BF433" s="53"/>
      <c r="BG433" s="53"/>
      <c r="BH433" s="53"/>
      <c r="BI433" s="53"/>
      <c r="BJ433" s="53"/>
      <c r="BK433" s="53"/>
      <c r="BL433" s="53"/>
      <c r="BM433" s="53"/>
      <c r="BN433" s="53"/>
      <c r="BO433" s="53"/>
      <c r="BP433" s="53"/>
      <c r="BQ433" s="53"/>
      <c r="BR433" s="53"/>
      <c r="BS433" s="53"/>
      <c r="BT433" s="53"/>
      <c r="BU433" s="53"/>
      <c r="BV433" s="53"/>
      <c r="BW433" s="53"/>
      <c r="BX433" s="53"/>
      <c r="BY433" s="53"/>
      <c r="BZ433" s="53"/>
      <c r="CA433" s="53"/>
      <c r="CB433" s="53"/>
      <c r="CC433" s="53"/>
      <c r="CD433" s="53"/>
      <c r="CE433" s="53"/>
      <c r="CF433" s="53"/>
      <c r="CG433" s="53"/>
      <c r="CH433" s="53"/>
      <c r="CI433" s="53"/>
      <c r="CJ433" s="53"/>
      <c r="CK433" s="53"/>
      <c r="CL433" s="53"/>
      <c r="CM433" s="53"/>
      <c r="CN433" s="53"/>
      <c r="CO433" s="53"/>
      <c r="CP433" s="53"/>
      <c r="CQ433" s="53"/>
      <c r="CR433" s="53"/>
      <c r="CS433" s="53"/>
      <c r="CT433" s="53"/>
      <c r="CU433" s="53"/>
      <c r="CV433" s="53"/>
      <c r="CW433" s="53"/>
      <c r="CX433" s="53"/>
      <c r="CY433" s="53"/>
      <c r="CZ433" s="53"/>
      <c r="DA433" s="53"/>
      <c r="DB433" s="53"/>
      <c r="DC433" s="53"/>
      <c r="DD433" s="53"/>
      <c r="DE433" s="53"/>
      <c r="DF433" s="53"/>
      <c r="DG433" s="53"/>
      <c r="DH433" s="53"/>
      <c r="DI433" s="53"/>
      <c r="DJ433" s="53"/>
      <c r="DK433" s="53"/>
      <c r="DL433" s="53"/>
      <c r="DM433" s="53"/>
      <c r="DN433" s="53"/>
      <c r="DO433" s="53"/>
      <c r="DP433" s="53"/>
      <c r="DQ433" s="53"/>
      <c r="DR433" s="53"/>
      <c r="DS433" s="53"/>
      <c r="DT433" s="53"/>
      <c r="DU433" s="53"/>
      <c r="DV433" s="53"/>
      <c r="DW433" s="53"/>
      <c r="DX433" s="53"/>
      <c r="DY433" s="53"/>
      <c r="DZ433" s="53"/>
      <c r="EA433" s="53"/>
      <c r="EB433" s="53"/>
      <c r="EC433" s="53"/>
      <c r="ED433" s="53"/>
      <c r="EE433" s="53"/>
      <c r="EF433" s="53"/>
      <c r="EG433" s="53"/>
      <c r="EH433" s="53"/>
      <c r="EI433" s="53"/>
      <c r="EJ433" s="53"/>
      <c r="EK433" s="53"/>
      <c r="EL433" s="53"/>
      <c r="EM433" s="53"/>
      <c r="EN433" s="53"/>
      <c r="EO433" s="53"/>
      <c r="EP433" s="53"/>
      <c r="EQ433" s="53"/>
      <c r="ER433" s="53"/>
      <c r="ES433" s="53"/>
      <c r="ET433" s="53"/>
      <c r="EU433" s="53"/>
    </row>
    <row r="434" spans="1:151" s="284" customFormat="1" x14ac:dyDescent="0.2">
      <c r="A434" s="539"/>
      <c r="K434" s="307"/>
      <c r="L434" s="307"/>
      <c r="O434" s="285"/>
      <c r="P434" s="285"/>
      <c r="U434" s="145"/>
      <c r="V434" s="145"/>
      <c r="W434" s="517"/>
      <c r="X434" s="517"/>
      <c r="AN434" s="53"/>
      <c r="AO434" s="53"/>
      <c r="AP434" s="53"/>
      <c r="AQ434" s="53"/>
      <c r="AR434" s="53"/>
      <c r="AS434" s="53"/>
      <c r="AT434" s="53"/>
      <c r="AU434" s="53"/>
      <c r="AV434" s="53"/>
      <c r="AW434" s="53"/>
      <c r="AX434" s="53"/>
      <c r="AY434" s="53"/>
      <c r="AZ434" s="53"/>
      <c r="BA434" s="53"/>
      <c r="BB434" s="53"/>
      <c r="BC434" s="53"/>
      <c r="BD434" s="53"/>
      <c r="BE434" s="53"/>
      <c r="BF434" s="53"/>
      <c r="BG434" s="53"/>
      <c r="BH434" s="53"/>
      <c r="BI434" s="53"/>
      <c r="BJ434" s="53"/>
      <c r="BK434" s="53"/>
      <c r="BL434" s="53"/>
      <c r="BM434" s="53"/>
      <c r="BN434" s="53"/>
      <c r="BO434" s="53"/>
      <c r="BP434" s="53"/>
      <c r="BQ434" s="53"/>
      <c r="BR434" s="53"/>
      <c r="BS434" s="53"/>
      <c r="BT434" s="53"/>
      <c r="BU434" s="53"/>
      <c r="BV434" s="53"/>
      <c r="BW434" s="53"/>
      <c r="BX434" s="53"/>
      <c r="BY434" s="53"/>
      <c r="BZ434" s="53"/>
      <c r="CA434" s="53"/>
      <c r="CB434" s="53"/>
      <c r="CC434" s="53"/>
      <c r="CD434" s="53"/>
      <c r="CE434" s="53"/>
      <c r="CF434" s="53"/>
      <c r="CG434" s="53"/>
      <c r="CH434" s="53"/>
      <c r="CI434" s="53"/>
      <c r="CJ434" s="53"/>
      <c r="CK434" s="53"/>
      <c r="CL434" s="53"/>
      <c r="CM434" s="53"/>
      <c r="CN434" s="53"/>
      <c r="CO434" s="53"/>
      <c r="CP434" s="53"/>
      <c r="CQ434" s="53"/>
      <c r="CR434" s="53"/>
      <c r="CS434" s="53"/>
      <c r="CT434" s="53"/>
      <c r="CU434" s="53"/>
      <c r="CV434" s="53"/>
      <c r="CW434" s="53"/>
      <c r="CX434" s="53"/>
      <c r="CY434" s="53"/>
      <c r="CZ434" s="53"/>
      <c r="DA434" s="53"/>
      <c r="DB434" s="53"/>
      <c r="DC434" s="53"/>
      <c r="DD434" s="53"/>
      <c r="DE434" s="53"/>
      <c r="DF434" s="53"/>
      <c r="DG434" s="53"/>
      <c r="DH434" s="53"/>
      <c r="DI434" s="53"/>
      <c r="DJ434" s="53"/>
      <c r="DK434" s="53"/>
      <c r="DL434" s="53"/>
      <c r="DM434" s="53"/>
      <c r="DN434" s="53"/>
      <c r="DO434" s="53"/>
      <c r="DP434" s="53"/>
      <c r="DQ434" s="53"/>
      <c r="DR434" s="53"/>
      <c r="DS434" s="53"/>
      <c r="DT434" s="53"/>
      <c r="DU434" s="53"/>
      <c r="DV434" s="53"/>
      <c r="DW434" s="53"/>
      <c r="DX434" s="53"/>
      <c r="DY434" s="53"/>
      <c r="DZ434" s="53"/>
      <c r="EA434" s="53"/>
      <c r="EB434" s="53"/>
      <c r="EC434" s="53"/>
      <c r="ED434" s="53"/>
      <c r="EE434" s="53"/>
      <c r="EF434" s="53"/>
      <c r="EG434" s="53"/>
      <c r="EH434" s="53"/>
      <c r="EI434" s="53"/>
      <c r="EJ434" s="53"/>
      <c r="EK434" s="53"/>
      <c r="EL434" s="53"/>
      <c r="EM434" s="53"/>
      <c r="EN434" s="53"/>
      <c r="EO434" s="53"/>
      <c r="EP434" s="53"/>
      <c r="EQ434" s="53"/>
      <c r="ER434" s="53"/>
      <c r="ES434" s="53"/>
      <c r="ET434" s="53"/>
      <c r="EU434" s="53"/>
    </row>
    <row r="435" spans="1:151" s="284" customFormat="1" x14ac:dyDescent="0.2">
      <c r="A435" s="539"/>
      <c r="K435" s="307"/>
      <c r="L435" s="307"/>
      <c r="O435" s="285"/>
      <c r="P435" s="285"/>
      <c r="U435" s="145"/>
      <c r="V435" s="145"/>
      <c r="W435" s="517"/>
      <c r="X435" s="517"/>
      <c r="AN435" s="53"/>
      <c r="AO435" s="53"/>
      <c r="AP435" s="53"/>
      <c r="AQ435" s="53"/>
      <c r="AR435" s="53"/>
      <c r="AS435" s="53"/>
      <c r="AT435" s="53"/>
      <c r="AU435" s="53"/>
      <c r="AV435" s="53"/>
      <c r="AW435" s="53"/>
      <c r="AX435" s="53"/>
      <c r="AY435" s="53"/>
      <c r="AZ435" s="53"/>
      <c r="BA435" s="53"/>
      <c r="BB435" s="53"/>
      <c r="BC435" s="53"/>
      <c r="BD435" s="53"/>
      <c r="BE435" s="53"/>
      <c r="BF435" s="53"/>
      <c r="BG435" s="53"/>
      <c r="BH435" s="53"/>
      <c r="BI435" s="53"/>
      <c r="BJ435" s="53"/>
      <c r="BK435" s="53"/>
      <c r="BL435" s="53"/>
      <c r="BM435" s="53"/>
      <c r="BN435" s="53"/>
      <c r="BO435" s="53"/>
      <c r="BP435" s="53"/>
      <c r="BQ435" s="53"/>
      <c r="BR435" s="53"/>
      <c r="BS435" s="53"/>
      <c r="BT435" s="53"/>
      <c r="BU435" s="53"/>
      <c r="BV435" s="53"/>
      <c r="BW435" s="53"/>
      <c r="BX435" s="53"/>
      <c r="BY435" s="53"/>
      <c r="BZ435" s="53"/>
      <c r="CA435" s="53"/>
      <c r="CB435" s="53"/>
      <c r="CC435" s="53"/>
      <c r="CD435" s="53"/>
      <c r="CE435" s="53"/>
      <c r="CF435" s="53"/>
      <c r="CG435" s="53"/>
      <c r="CH435" s="53"/>
      <c r="CI435" s="53"/>
      <c r="CJ435" s="53"/>
      <c r="CK435" s="53"/>
      <c r="CL435" s="53"/>
      <c r="CM435" s="53"/>
      <c r="CN435" s="53"/>
      <c r="CO435" s="53"/>
      <c r="CP435" s="53"/>
      <c r="CQ435" s="53"/>
      <c r="CR435" s="53"/>
      <c r="CS435" s="53"/>
      <c r="CT435" s="53"/>
      <c r="CU435" s="53"/>
      <c r="CV435" s="53"/>
      <c r="CW435" s="53"/>
      <c r="CX435" s="53"/>
      <c r="CY435" s="53"/>
      <c r="CZ435" s="53"/>
      <c r="DA435" s="53"/>
      <c r="DB435" s="53"/>
      <c r="DC435" s="53"/>
      <c r="DD435" s="53"/>
      <c r="DE435" s="53"/>
      <c r="DF435" s="53"/>
      <c r="DG435" s="53"/>
      <c r="DH435" s="53"/>
      <c r="DI435" s="53"/>
      <c r="DJ435" s="53"/>
      <c r="DK435" s="53"/>
      <c r="DL435" s="53"/>
      <c r="DM435" s="53"/>
      <c r="DN435" s="53"/>
      <c r="DO435" s="53"/>
      <c r="DP435" s="53"/>
      <c r="DQ435" s="53"/>
      <c r="DR435" s="53"/>
      <c r="DS435" s="53"/>
      <c r="DT435" s="53"/>
      <c r="DU435" s="53"/>
      <c r="DV435" s="53"/>
      <c r="DW435" s="53"/>
      <c r="DX435" s="53"/>
      <c r="DY435" s="53"/>
      <c r="DZ435" s="53"/>
      <c r="EA435" s="53"/>
      <c r="EB435" s="53"/>
      <c r="EC435" s="53"/>
      <c r="ED435" s="53"/>
      <c r="EE435" s="53"/>
      <c r="EF435" s="53"/>
      <c r="EG435" s="53"/>
      <c r="EH435" s="53"/>
      <c r="EI435" s="53"/>
      <c r="EJ435" s="53"/>
      <c r="EK435" s="53"/>
      <c r="EL435" s="53"/>
      <c r="EM435" s="53"/>
      <c r="EN435" s="53"/>
      <c r="EO435" s="53"/>
      <c r="EP435" s="53"/>
      <c r="EQ435" s="53"/>
      <c r="ER435" s="53"/>
      <c r="ES435" s="53"/>
      <c r="ET435" s="53"/>
      <c r="EU435" s="53"/>
    </row>
    <row r="436" spans="1:151" s="284" customFormat="1" x14ac:dyDescent="0.2">
      <c r="A436" s="539"/>
      <c r="K436" s="307"/>
      <c r="L436" s="307"/>
      <c r="O436" s="285"/>
      <c r="P436" s="285"/>
      <c r="U436" s="145"/>
      <c r="V436" s="145"/>
      <c r="W436" s="517"/>
      <c r="X436" s="517"/>
      <c r="AN436" s="53"/>
      <c r="AO436" s="53"/>
      <c r="AP436" s="53"/>
      <c r="AQ436" s="53"/>
      <c r="AR436" s="53"/>
      <c r="AS436" s="53"/>
      <c r="AT436" s="53"/>
      <c r="AU436" s="53"/>
      <c r="AV436" s="53"/>
      <c r="AW436" s="53"/>
      <c r="AX436" s="53"/>
      <c r="AY436" s="53"/>
      <c r="AZ436" s="53"/>
      <c r="BA436" s="53"/>
      <c r="BB436" s="53"/>
      <c r="BC436" s="53"/>
      <c r="BD436" s="53"/>
      <c r="BE436" s="53"/>
      <c r="BF436" s="53"/>
      <c r="BG436" s="53"/>
      <c r="BH436" s="53"/>
      <c r="BI436" s="53"/>
      <c r="BJ436" s="53"/>
      <c r="BK436" s="53"/>
      <c r="BL436" s="53"/>
      <c r="BM436" s="53"/>
      <c r="BN436" s="53"/>
      <c r="BO436" s="53"/>
      <c r="BP436" s="53"/>
      <c r="BQ436" s="53"/>
      <c r="BR436" s="53"/>
      <c r="BS436" s="53"/>
      <c r="BT436" s="53"/>
      <c r="BU436" s="53"/>
      <c r="BV436" s="53"/>
      <c r="BW436" s="53"/>
      <c r="BX436" s="53"/>
      <c r="BY436" s="53"/>
      <c r="BZ436" s="53"/>
      <c r="CA436" s="53"/>
      <c r="CB436" s="53"/>
      <c r="CC436" s="53"/>
      <c r="CD436" s="53"/>
      <c r="CE436" s="53"/>
      <c r="CF436" s="53"/>
      <c r="CG436" s="53"/>
      <c r="CH436" s="53"/>
      <c r="CI436" s="53"/>
      <c r="CJ436" s="53"/>
      <c r="CK436" s="53"/>
      <c r="CL436" s="53"/>
      <c r="CM436" s="53"/>
      <c r="CN436" s="53"/>
      <c r="CO436" s="53"/>
      <c r="CP436" s="53"/>
      <c r="CQ436" s="53"/>
      <c r="CR436" s="53"/>
      <c r="CS436" s="53"/>
      <c r="CT436" s="53"/>
      <c r="CU436" s="53"/>
      <c r="CV436" s="53"/>
      <c r="CW436" s="53"/>
      <c r="CX436" s="53"/>
      <c r="CY436" s="53"/>
      <c r="CZ436" s="53"/>
      <c r="DA436" s="53"/>
      <c r="DB436" s="53"/>
      <c r="DC436" s="53"/>
      <c r="DD436" s="53"/>
      <c r="DE436" s="53"/>
      <c r="DF436" s="53"/>
      <c r="DG436" s="53"/>
      <c r="DH436" s="53"/>
      <c r="DI436" s="53"/>
      <c r="DJ436" s="53"/>
      <c r="DK436" s="53"/>
      <c r="DL436" s="53"/>
      <c r="DM436" s="53"/>
      <c r="DN436" s="53"/>
      <c r="DO436" s="53"/>
      <c r="DP436" s="53"/>
      <c r="DQ436" s="53"/>
      <c r="DR436" s="53"/>
      <c r="DS436" s="53"/>
      <c r="DT436" s="53"/>
      <c r="DU436" s="53"/>
      <c r="DV436" s="53"/>
      <c r="DW436" s="53"/>
      <c r="DX436" s="53"/>
      <c r="DY436" s="53"/>
      <c r="DZ436" s="53"/>
      <c r="EA436" s="53"/>
      <c r="EB436" s="53"/>
      <c r="EC436" s="53"/>
      <c r="ED436" s="53"/>
      <c r="EE436" s="53"/>
      <c r="EF436" s="53"/>
      <c r="EG436" s="53"/>
      <c r="EH436" s="53"/>
      <c r="EI436" s="53"/>
      <c r="EJ436" s="53"/>
      <c r="EK436" s="53"/>
      <c r="EL436" s="53"/>
      <c r="EM436" s="53"/>
      <c r="EN436" s="53"/>
      <c r="EO436" s="53"/>
      <c r="EP436" s="53"/>
      <c r="EQ436" s="53"/>
      <c r="ER436" s="53"/>
      <c r="ES436" s="53"/>
      <c r="ET436" s="53"/>
      <c r="EU436" s="53"/>
    </row>
    <row r="437" spans="1:151" s="284" customFormat="1" x14ac:dyDescent="0.2">
      <c r="A437" s="539"/>
      <c r="K437" s="307"/>
      <c r="L437" s="307"/>
      <c r="O437" s="285"/>
      <c r="P437" s="285"/>
      <c r="U437" s="145"/>
      <c r="V437" s="145"/>
      <c r="W437" s="517"/>
      <c r="X437" s="517"/>
      <c r="AN437" s="53"/>
      <c r="AO437" s="53"/>
      <c r="AP437" s="53"/>
      <c r="AQ437" s="53"/>
      <c r="AR437" s="53"/>
      <c r="AS437" s="53"/>
      <c r="AT437" s="53"/>
      <c r="AU437" s="53"/>
      <c r="AV437" s="53"/>
      <c r="AW437" s="53"/>
      <c r="AX437" s="53"/>
      <c r="AY437" s="53"/>
      <c r="AZ437" s="53"/>
      <c r="BA437" s="53"/>
      <c r="BB437" s="53"/>
      <c r="BC437" s="53"/>
      <c r="BD437" s="53"/>
      <c r="BE437" s="53"/>
      <c r="BF437" s="53"/>
      <c r="BG437" s="53"/>
      <c r="BH437" s="53"/>
      <c r="BI437" s="53"/>
      <c r="BJ437" s="53"/>
      <c r="BK437" s="53"/>
      <c r="BL437" s="53"/>
      <c r="BM437" s="53"/>
      <c r="BN437" s="53"/>
      <c r="BO437" s="53"/>
      <c r="BP437" s="53"/>
      <c r="BQ437" s="53"/>
      <c r="BR437" s="53"/>
      <c r="BS437" s="53"/>
      <c r="BT437" s="53"/>
      <c r="BU437" s="53"/>
      <c r="BV437" s="53"/>
      <c r="BW437" s="53"/>
      <c r="BX437" s="53"/>
      <c r="BY437" s="53"/>
      <c r="BZ437" s="53"/>
      <c r="CA437" s="53"/>
      <c r="CB437" s="53"/>
      <c r="CC437" s="53"/>
      <c r="CD437" s="53"/>
      <c r="CE437" s="53"/>
      <c r="CF437" s="53"/>
      <c r="CG437" s="53"/>
      <c r="CH437" s="53"/>
      <c r="CI437" s="53"/>
      <c r="CJ437" s="53"/>
      <c r="CK437" s="53"/>
      <c r="CL437" s="53"/>
      <c r="CM437" s="53"/>
      <c r="CN437" s="53"/>
      <c r="CO437" s="53"/>
      <c r="CP437" s="53"/>
      <c r="CQ437" s="53"/>
      <c r="CR437" s="53"/>
      <c r="CS437" s="53"/>
      <c r="CT437" s="53"/>
      <c r="CU437" s="53"/>
      <c r="CV437" s="53"/>
      <c r="CW437" s="53"/>
      <c r="CX437" s="53"/>
      <c r="CY437" s="53"/>
      <c r="CZ437" s="53"/>
      <c r="DA437" s="53"/>
      <c r="DB437" s="53"/>
      <c r="DC437" s="53"/>
      <c r="DD437" s="53"/>
      <c r="DE437" s="53"/>
      <c r="DF437" s="53"/>
      <c r="DG437" s="53"/>
      <c r="DH437" s="53"/>
      <c r="DI437" s="53"/>
      <c r="DJ437" s="53"/>
      <c r="DK437" s="53"/>
      <c r="DL437" s="53"/>
      <c r="DM437" s="53"/>
      <c r="DN437" s="53"/>
      <c r="DO437" s="53"/>
      <c r="DP437" s="53"/>
      <c r="DQ437" s="53"/>
      <c r="DR437" s="53"/>
      <c r="DS437" s="53"/>
      <c r="DT437" s="53"/>
      <c r="DU437" s="53"/>
      <c r="DV437" s="53"/>
      <c r="DW437" s="53"/>
      <c r="DX437" s="53"/>
      <c r="DY437" s="53"/>
      <c r="DZ437" s="53"/>
      <c r="EA437" s="53"/>
      <c r="EB437" s="53"/>
      <c r="EC437" s="53"/>
      <c r="ED437" s="53"/>
      <c r="EE437" s="53"/>
      <c r="EF437" s="53"/>
      <c r="EG437" s="53"/>
      <c r="EH437" s="53"/>
      <c r="EI437" s="53"/>
      <c r="EJ437" s="53"/>
      <c r="EK437" s="53"/>
      <c r="EL437" s="53"/>
      <c r="EM437" s="53"/>
      <c r="EN437" s="53"/>
      <c r="EO437" s="53"/>
      <c r="EP437" s="53"/>
      <c r="EQ437" s="53"/>
      <c r="ER437" s="53"/>
      <c r="ES437" s="53"/>
      <c r="ET437" s="53"/>
      <c r="EU437" s="53"/>
    </row>
    <row r="438" spans="1:151" s="284" customFormat="1" x14ac:dyDescent="0.2">
      <c r="A438" s="539"/>
      <c r="K438" s="307"/>
      <c r="L438" s="307"/>
      <c r="O438" s="285"/>
      <c r="P438" s="285"/>
      <c r="U438" s="145"/>
      <c r="V438" s="145"/>
      <c r="W438" s="517"/>
      <c r="X438" s="517"/>
      <c r="AN438" s="53"/>
      <c r="AO438" s="53"/>
      <c r="AP438" s="53"/>
      <c r="AQ438" s="53"/>
      <c r="AR438" s="53"/>
      <c r="AS438" s="53"/>
      <c r="AT438" s="53"/>
      <c r="AU438" s="53"/>
      <c r="AV438" s="53"/>
      <c r="AW438" s="53"/>
      <c r="AX438" s="53"/>
      <c r="AY438" s="53"/>
      <c r="AZ438" s="53"/>
      <c r="BA438" s="53"/>
      <c r="BB438" s="53"/>
      <c r="BC438" s="53"/>
      <c r="BD438" s="53"/>
      <c r="BE438" s="53"/>
      <c r="BF438" s="53"/>
      <c r="BG438" s="53"/>
      <c r="BH438" s="53"/>
      <c r="BI438" s="53"/>
      <c r="BJ438" s="53"/>
      <c r="BK438" s="53"/>
      <c r="BL438" s="53"/>
      <c r="BM438" s="53"/>
      <c r="BN438" s="53"/>
      <c r="BO438" s="53"/>
      <c r="BP438" s="53"/>
      <c r="BQ438" s="53"/>
      <c r="BR438" s="53"/>
      <c r="BS438" s="53"/>
      <c r="BT438" s="53"/>
      <c r="BU438" s="53"/>
      <c r="BV438" s="53"/>
      <c r="BW438" s="53"/>
      <c r="BX438" s="53"/>
      <c r="BY438" s="53"/>
      <c r="BZ438" s="53"/>
      <c r="CA438" s="53"/>
      <c r="CB438" s="53"/>
      <c r="CC438" s="53"/>
      <c r="CD438" s="53"/>
      <c r="CE438" s="53"/>
      <c r="CF438" s="53"/>
      <c r="CG438" s="53"/>
      <c r="CH438" s="53"/>
      <c r="CI438" s="53"/>
      <c r="CJ438" s="53"/>
      <c r="CK438" s="53"/>
      <c r="CL438" s="53"/>
      <c r="CM438" s="53"/>
      <c r="CN438" s="53"/>
      <c r="CO438" s="53"/>
      <c r="CP438" s="53"/>
      <c r="CQ438" s="53"/>
      <c r="CR438" s="53"/>
      <c r="CS438" s="53"/>
      <c r="CT438" s="53"/>
      <c r="CU438" s="53"/>
      <c r="CV438" s="53"/>
      <c r="CW438" s="53"/>
      <c r="CX438" s="53"/>
      <c r="CY438" s="53"/>
      <c r="CZ438" s="53"/>
      <c r="DA438" s="53"/>
      <c r="DB438" s="53"/>
      <c r="DC438" s="53"/>
      <c r="DD438" s="53"/>
      <c r="DE438" s="53"/>
      <c r="DF438" s="53"/>
      <c r="DG438" s="53"/>
      <c r="DH438" s="53"/>
      <c r="DI438" s="53"/>
      <c r="DJ438" s="53"/>
      <c r="DK438" s="53"/>
      <c r="DL438" s="53"/>
      <c r="DM438" s="53"/>
      <c r="DN438" s="53"/>
      <c r="DO438" s="53"/>
      <c r="DP438" s="53"/>
      <c r="DQ438" s="53"/>
      <c r="DR438" s="53"/>
      <c r="DS438" s="53"/>
      <c r="DT438" s="53"/>
      <c r="DU438" s="53"/>
      <c r="DV438" s="53"/>
      <c r="DW438" s="53"/>
      <c r="DX438" s="53"/>
      <c r="DY438" s="53"/>
      <c r="DZ438" s="53"/>
      <c r="EA438" s="53"/>
      <c r="EB438" s="53"/>
      <c r="EC438" s="53"/>
      <c r="ED438" s="53"/>
      <c r="EE438" s="53"/>
      <c r="EF438" s="53"/>
      <c r="EG438" s="53"/>
      <c r="EH438" s="53"/>
      <c r="EI438" s="53"/>
      <c r="EJ438" s="53"/>
      <c r="EK438" s="53"/>
      <c r="EL438" s="53"/>
      <c r="EM438" s="53"/>
      <c r="EN438" s="53"/>
      <c r="EO438" s="53"/>
      <c r="EP438" s="53"/>
      <c r="EQ438" s="53"/>
      <c r="ER438" s="53"/>
      <c r="ES438" s="53"/>
      <c r="ET438" s="53"/>
      <c r="EU438" s="53"/>
    </row>
    <row r="439" spans="1:151" s="284" customFormat="1" x14ac:dyDescent="0.2">
      <c r="A439" s="539"/>
      <c r="K439" s="307"/>
      <c r="L439" s="307"/>
      <c r="O439" s="285"/>
      <c r="P439" s="285"/>
      <c r="U439" s="145"/>
      <c r="V439" s="145"/>
      <c r="W439" s="517"/>
      <c r="X439" s="517"/>
      <c r="AN439" s="53"/>
      <c r="AO439" s="53"/>
      <c r="AP439" s="53"/>
      <c r="AQ439" s="53"/>
      <c r="AR439" s="53"/>
      <c r="AS439" s="53"/>
      <c r="AT439" s="53"/>
      <c r="AU439" s="53"/>
      <c r="AV439" s="53"/>
      <c r="AW439" s="53"/>
      <c r="AX439" s="53"/>
      <c r="AY439" s="53"/>
      <c r="AZ439" s="53"/>
      <c r="BA439" s="53"/>
      <c r="BB439" s="53"/>
      <c r="BC439" s="53"/>
      <c r="BD439" s="53"/>
      <c r="BE439" s="53"/>
      <c r="BF439" s="53"/>
      <c r="BG439" s="53"/>
      <c r="BH439" s="53"/>
      <c r="BI439" s="53"/>
      <c r="BJ439" s="53"/>
      <c r="BK439" s="53"/>
      <c r="BL439" s="53"/>
      <c r="BM439" s="53"/>
      <c r="BN439" s="53"/>
      <c r="BO439" s="53"/>
      <c r="BP439" s="53"/>
      <c r="BQ439" s="53"/>
      <c r="BR439" s="53"/>
      <c r="BS439" s="53"/>
      <c r="BT439" s="53"/>
      <c r="BU439" s="53"/>
      <c r="BV439" s="53"/>
      <c r="BW439" s="53"/>
      <c r="BX439" s="53"/>
      <c r="BY439" s="53"/>
      <c r="BZ439" s="53"/>
      <c r="CA439" s="53"/>
      <c r="CB439" s="53"/>
      <c r="CC439" s="53"/>
      <c r="CD439" s="53"/>
      <c r="CE439" s="53"/>
      <c r="CF439" s="53"/>
      <c r="CG439" s="53"/>
      <c r="CH439" s="53"/>
      <c r="CI439" s="53"/>
      <c r="CJ439" s="53"/>
      <c r="CK439" s="53"/>
      <c r="CL439" s="53"/>
      <c r="CM439" s="53"/>
      <c r="CN439" s="53"/>
      <c r="CO439" s="53"/>
      <c r="CP439" s="53"/>
      <c r="CQ439" s="53"/>
      <c r="CR439" s="53"/>
      <c r="CS439" s="53"/>
      <c r="CT439" s="53"/>
      <c r="CU439" s="53"/>
      <c r="CV439" s="53"/>
      <c r="CW439" s="53"/>
      <c r="CX439" s="53"/>
      <c r="CY439" s="53"/>
      <c r="CZ439" s="53"/>
      <c r="DA439" s="53"/>
      <c r="DB439" s="53"/>
      <c r="DC439" s="53"/>
      <c r="DD439" s="53"/>
      <c r="DE439" s="53"/>
      <c r="DF439" s="53"/>
      <c r="DG439" s="53"/>
      <c r="DH439" s="53"/>
      <c r="DI439" s="53"/>
      <c r="DJ439" s="53"/>
      <c r="DK439" s="53"/>
      <c r="DL439" s="53"/>
      <c r="DM439" s="53"/>
      <c r="DN439" s="53"/>
      <c r="DO439" s="53"/>
      <c r="DP439" s="53"/>
      <c r="DQ439" s="53"/>
      <c r="DR439" s="53"/>
      <c r="DS439" s="53"/>
      <c r="DT439" s="53"/>
      <c r="DU439" s="53"/>
      <c r="DV439" s="53"/>
      <c r="DW439" s="53"/>
      <c r="DX439" s="53"/>
      <c r="DY439" s="53"/>
      <c r="DZ439" s="53"/>
      <c r="EA439" s="53"/>
      <c r="EB439" s="53"/>
      <c r="EC439" s="53"/>
      <c r="ED439" s="53"/>
      <c r="EE439" s="53"/>
      <c r="EF439" s="53"/>
      <c r="EG439" s="53"/>
      <c r="EH439" s="53"/>
      <c r="EI439" s="53"/>
      <c r="EJ439" s="53"/>
      <c r="EK439" s="53"/>
      <c r="EL439" s="53"/>
      <c r="EM439" s="53"/>
      <c r="EN439" s="53"/>
      <c r="EO439" s="53"/>
      <c r="EP439" s="53"/>
      <c r="EQ439" s="53"/>
      <c r="ER439" s="53"/>
      <c r="ES439" s="53"/>
      <c r="ET439" s="53"/>
      <c r="EU439" s="53"/>
    </row>
    <row r="440" spans="1:151" s="284" customFormat="1" x14ac:dyDescent="0.2">
      <c r="A440" s="539"/>
      <c r="K440" s="307"/>
      <c r="L440" s="307"/>
      <c r="O440" s="285"/>
      <c r="P440" s="285"/>
      <c r="U440" s="145"/>
      <c r="V440" s="145"/>
      <c r="W440" s="517"/>
      <c r="X440" s="517"/>
      <c r="AN440" s="53"/>
      <c r="AO440" s="53"/>
      <c r="AP440" s="53"/>
      <c r="AQ440" s="53"/>
      <c r="AR440" s="53"/>
      <c r="AS440" s="53"/>
      <c r="AT440" s="53"/>
      <c r="AU440" s="53"/>
      <c r="AV440" s="53"/>
      <c r="AW440" s="53"/>
      <c r="AX440" s="53"/>
      <c r="AY440" s="53"/>
      <c r="AZ440" s="53"/>
      <c r="BA440" s="53"/>
      <c r="BB440" s="53"/>
      <c r="BC440" s="53"/>
      <c r="BD440" s="53"/>
      <c r="BE440" s="53"/>
      <c r="BF440" s="53"/>
      <c r="BG440" s="53"/>
      <c r="BH440" s="53"/>
      <c r="BI440" s="53"/>
      <c r="BJ440" s="53"/>
      <c r="BK440" s="53"/>
      <c r="BL440" s="53"/>
      <c r="BM440" s="53"/>
      <c r="BN440" s="53"/>
      <c r="BO440" s="53"/>
      <c r="BP440" s="53"/>
      <c r="BQ440" s="53"/>
      <c r="BR440" s="53"/>
      <c r="BS440" s="53"/>
      <c r="BT440" s="53"/>
      <c r="BU440" s="53"/>
      <c r="BV440" s="53"/>
      <c r="BW440" s="53"/>
      <c r="BX440" s="53"/>
      <c r="BY440" s="53"/>
      <c r="BZ440" s="53"/>
      <c r="CA440" s="53"/>
      <c r="CB440" s="53"/>
      <c r="CC440" s="53"/>
      <c r="CD440" s="53"/>
      <c r="CE440" s="53"/>
      <c r="CF440" s="53"/>
      <c r="CG440" s="53"/>
      <c r="CH440" s="53"/>
      <c r="CI440" s="53"/>
      <c r="CJ440" s="53"/>
      <c r="CK440" s="53"/>
      <c r="CL440" s="53"/>
      <c r="CM440" s="53"/>
      <c r="CN440" s="53"/>
      <c r="CO440" s="53"/>
      <c r="CP440" s="53"/>
      <c r="CQ440" s="53"/>
      <c r="CR440" s="53"/>
      <c r="CS440" s="53"/>
      <c r="CT440" s="53"/>
      <c r="CU440" s="53"/>
      <c r="CV440" s="53"/>
      <c r="CW440" s="53"/>
      <c r="CX440" s="53"/>
      <c r="CY440" s="53"/>
      <c r="CZ440" s="53"/>
      <c r="DA440" s="53"/>
      <c r="DB440" s="53"/>
      <c r="DC440" s="53"/>
      <c r="DD440" s="53"/>
      <c r="DE440" s="53"/>
      <c r="DF440" s="53"/>
      <c r="DG440" s="53"/>
      <c r="DH440" s="53"/>
      <c r="DI440" s="53"/>
      <c r="DJ440" s="53"/>
      <c r="DK440" s="53"/>
      <c r="DL440" s="53"/>
      <c r="DM440" s="53"/>
      <c r="DN440" s="53"/>
      <c r="DO440" s="53"/>
      <c r="DP440" s="53"/>
      <c r="DQ440" s="53"/>
      <c r="DR440" s="53"/>
      <c r="DS440" s="53"/>
      <c r="DT440" s="53"/>
      <c r="DU440" s="53"/>
      <c r="DV440" s="53"/>
      <c r="DW440" s="53"/>
      <c r="DX440" s="53"/>
      <c r="DY440" s="53"/>
      <c r="DZ440" s="53"/>
      <c r="EA440" s="53"/>
      <c r="EB440" s="53"/>
      <c r="EC440" s="53"/>
      <c r="ED440" s="53"/>
      <c r="EE440" s="53"/>
      <c r="EF440" s="53"/>
      <c r="EG440" s="53"/>
      <c r="EH440" s="53"/>
      <c r="EI440" s="53"/>
      <c r="EJ440" s="53"/>
      <c r="EK440" s="53"/>
      <c r="EL440" s="53"/>
      <c r="EM440" s="53"/>
      <c r="EN440" s="53"/>
      <c r="EO440" s="53"/>
      <c r="EP440" s="53"/>
      <c r="EQ440" s="53"/>
      <c r="ER440" s="53"/>
      <c r="ES440" s="53"/>
      <c r="ET440" s="53"/>
      <c r="EU440" s="53"/>
    </row>
    <row r="441" spans="1:151" s="284" customFormat="1" x14ac:dyDescent="0.2">
      <c r="A441" s="539"/>
      <c r="K441" s="307"/>
      <c r="L441" s="307"/>
      <c r="O441" s="285"/>
      <c r="P441" s="285"/>
      <c r="U441" s="145"/>
      <c r="V441" s="145"/>
      <c r="W441" s="517"/>
      <c r="X441" s="517"/>
      <c r="AN441" s="53"/>
      <c r="AO441" s="53"/>
      <c r="AP441" s="53"/>
      <c r="AQ441" s="53"/>
      <c r="AR441" s="53"/>
      <c r="AS441" s="53"/>
      <c r="AT441" s="53"/>
      <c r="AU441" s="53"/>
      <c r="AV441" s="53"/>
      <c r="AW441" s="53"/>
      <c r="AX441" s="53"/>
      <c r="AY441" s="53"/>
      <c r="AZ441" s="53"/>
      <c r="BA441" s="53"/>
      <c r="BB441" s="53"/>
      <c r="BC441" s="53"/>
      <c r="BD441" s="53"/>
      <c r="BE441" s="53"/>
      <c r="BF441" s="53"/>
      <c r="BG441" s="53"/>
      <c r="BH441" s="53"/>
      <c r="BI441" s="53"/>
      <c r="BJ441" s="53"/>
      <c r="BK441" s="53"/>
      <c r="BL441" s="53"/>
      <c r="BM441" s="53"/>
      <c r="BN441" s="53"/>
      <c r="BO441" s="53"/>
      <c r="BP441" s="53"/>
      <c r="BQ441" s="53"/>
      <c r="BR441" s="53"/>
      <c r="BS441" s="53"/>
      <c r="BT441" s="53"/>
      <c r="BU441" s="53"/>
      <c r="BV441" s="53"/>
      <c r="BW441" s="53"/>
      <c r="BX441" s="53"/>
      <c r="BY441" s="53"/>
      <c r="BZ441" s="53"/>
      <c r="CA441" s="53"/>
      <c r="CB441" s="53"/>
      <c r="CC441" s="53"/>
      <c r="CD441" s="53"/>
      <c r="CE441" s="53"/>
      <c r="CF441" s="53"/>
      <c r="CG441" s="53"/>
      <c r="CH441" s="53"/>
      <c r="CI441" s="53"/>
      <c r="CJ441" s="53"/>
      <c r="CK441" s="53"/>
      <c r="CL441" s="53"/>
      <c r="CM441" s="53"/>
      <c r="CN441" s="53"/>
      <c r="CO441" s="53"/>
      <c r="CP441" s="53"/>
      <c r="CQ441" s="53"/>
      <c r="CR441" s="53"/>
      <c r="CS441" s="53"/>
      <c r="CT441" s="53"/>
      <c r="CU441" s="53"/>
      <c r="CV441" s="53"/>
      <c r="CW441" s="53"/>
      <c r="CX441" s="53"/>
      <c r="CY441" s="53"/>
      <c r="CZ441" s="53"/>
      <c r="DA441" s="53"/>
      <c r="DB441" s="53"/>
      <c r="DC441" s="53"/>
      <c r="DD441" s="53"/>
      <c r="DE441" s="53"/>
      <c r="DF441" s="53"/>
      <c r="DG441" s="53"/>
      <c r="DH441" s="53"/>
      <c r="DI441" s="53"/>
      <c r="DJ441" s="53"/>
      <c r="DK441" s="53"/>
      <c r="DL441" s="53"/>
      <c r="DM441" s="53"/>
      <c r="DN441" s="53"/>
      <c r="DO441" s="53"/>
      <c r="DP441" s="53"/>
      <c r="DQ441" s="53"/>
      <c r="DR441" s="53"/>
      <c r="DS441" s="53"/>
      <c r="DT441" s="53"/>
      <c r="DU441" s="53"/>
      <c r="DV441" s="53"/>
      <c r="DW441" s="53"/>
      <c r="DX441" s="53"/>
      <c r="DY441" s="53"/>
      <c r="DZ441" s="53"/>
      <c r="EA441" s="53"/>
      <c r="EB441" s="53"/>
      <c r="EC441" s="53"/>
      <c r="ED441" s="53"/>
      <c r="EE441" s="53"/>
      <c r="EF441" s="53"/>
      <c r="EG441" s="53"/>
      <c r="EH441" s="53"/>
      <c r="EI441" s="53"/>
      <c r="EJ441" s="53"/>
      <c r="EK441" s="53"/>
      <c r="EL441" s="53"/>
      <c r="EM441" s="53"/>
      <c r="EN441" s="53"/>
      <c r="EO441" s="53"/>
      <c r="EP441" s="53"/>
      <c r="EQ441" s="53"/>
      <c r="ER441" s="53"/>
      <c r="ES441" s="53"/>
      <c r="ET441" s="53"/>
      <c r="EU441" s="53"/>
    </row>
    <row r="442" spans="1:151" s="284" customFormat="1" x14ac:dyDescent="0.2">
      <c r="A442" s="539"/>
      <c r="K442" s="307"/>
      <c r="L442" s="307"/>
      <c r="O442" s="285"/>
      <c r="P442" s="285"/>
      <c r="U442" s="145"/>
      <c r="V442" s="145"/>
      <c r="W442" s="517"/>
      <c r="X442" s="517"/>
      <c r="AN442" s="53"/>
      <c r="AO442" s="53"/>
      <c r="AP442" s="53"/>
      <c r="AQ442" s="53"/>
      <c r="AR442" s="53"/>
      <c r="AS442" s="53"/>
      <c r="AT442" s="53"/>
      <c r="AU442" s="53"/>
      <c r="AV442" s="53"/>
      <c r="AW442" s="53"/>
      <c r="AX442" s="53"/>
      <c r="AY442" s="53"/>
      <c r="AZ442" s="53"/>
      <c r="BA442" s="53"/>
      <c r="BB442" s="53"/>
      <c r="BC442" s="53"/>
      <c r="BD442" s="53"/>
      <c r="BE442" s="53"/>
      <c r="BF442" s="53"/>
      <c r="BG442" s="53"/>
      <c r="BH442" s="53"/>
      <c r="BI442" s="53"/>
      <c r="BJ442" s="53"/>
      <c r="BK442" s="53"/>
      <c r="BL442" s="53"/>
      <c r="BM442" s="53"/>
      <c r="BN442" s="53"/>
      <c r="BO442" s="53"/>
      <c r="BP442" s="53"/>
      <c r="BQ442" s="53"/>
      <c r="BR442" s="53"/>
      <c r="BS442" s="53"/>
      <c r="BT442" s="53"/>
      <c r="BU442" s="53"/>
      <c r="BV442" s="53"/>
      <c r="BW442" s="53"/>
      <c r="BX442" s="53"/>
      <c r="BY442" s="53"/>
      <c r="BZ442" s="53"/>
      <c r="CA442" s="53"/>
      <c r="CB442" s="53"/>
      <c r="CC442" s="53"/>
      <c r="CD442" s="53"/>
      <c r="CE442" s="53"/>
      <c r="CF442" s="53"/>
      <c r="CG442" s="53"/>
      <c r="CH442" s="53"/>
      <c r="CI442" s="53"/>
      <c r="CJ442" s="53"/>
      <c r="CK442" s="53"/>
      <c r="CL442" s="53"/>
      <c r="CM442" s="53"/>
      <c r="CN442" s="53"/>
      <c r="CO442" s="53"/>
      <c r="CP442" s="53"/>
      <c r="CQ442" s="53"/>
      <c r="CR442" s="53"/>
      <c r="CS442" s="53"/>
      <c r="CT442" s="53"/>
      <c r="CU442" s="53"/>
      <c r="CV442" s="53"/>
      <c r="CW442" s="53"/>
      <c r="CX442" s="53"/>
      <c r="CY442" s="53"/>
      <c r="CZ442" s="53"/>
      <c r="DA442" s="53"/>
      <c r="DB442" s="53"/>
      <c r="DC442" s="53"/>
      <c r="DD442" s="53"/>
      <c r="DE442" s="53"/>
      <c r="DF442" s="53"/>
      <c r="DG442" s="53"/>
      <c r="DH442" s="53"/>
      <c r="DI442" s="53"/>
      <c r="DJ442" s="53"/>
      <c r="DK442" s="53"/>
      <c r="DL442" s="53"/>
      <c r="DM442" s="53"/>
      <c r="DN442" s="53"/>
      <c r="DO442" s="53"/>
      <c r="DP442" s="53"/>
      <c r="DQ442" s="53"/>
      <c r="DR442" s="53"/>
      <c r="DS442" s="53"/>
      <c r="DT442" s="53"/>
      <c r="DU442" s="53"/>
      <c r="DV442" s="53"/>
      <c r="DW442" s="53"/>
      <c r="DX442" s="53"/>
      <c r="DY442" s="53"/>
      <c r="DZ442" s="53"/>
      <c r="EA442" s="53"/>
      <c r="EB442" s="53"/>
      <c r="EC442" s="53"/>
      <c r="ED442" s="53"/>
      <c r="EE442" s="53"/>
      <c r="EF442" s="53"/>
      <c r="EG442" s="53"/>
      <c r="EH442" s="53"/>
      <c r="EI442" s="53"/>
      <c r="EJ442" s="53"/>
      <c r="EK442" s="53"/>
      <c r="EL442" s="53"/>
      <c r="EM442" s="53"/>
      <c r="EN442" s="53"/>
      <c r="EO442" s="53"/>
      <c r="EP442" s="53"/>
      <c r="EQ442" s="53"/>
      <c r="ER442" s="53"/>
      <c r="ES442" s="53"/>
      <c r="ET442" s="53"/>
      <c r="EU442" s="53"/>
    </row>
    <row r="443" spans="1:151" s="284" customFormat="1" x14ac:dyDescent="0.2">
      <c r="A443" s="539"/>
      <c r="K443" s="307"/>
      <c r="L443" s="307"/>
      <c r="O443" s="285"/>
      <c r="P443" s="285"/>
      <c r="U443" s="145"/>
      <c r="V443" s="145"/>
      <c r="W443" s="517"/>
      <c r="X443" s="517"/>
      <c r="AN443" s="53"/>
      <c r="AO443" s="53"/>
      <c r="AP443" s="53"/>
      <c r="AQ443" s="53"/>
      <c r="AR443" s="53"/>
      <c r="AS443" s="53"/>
      <c r="AT443" s="53"/>
      <c r="AU443" s="53"/>
      <c r="AV443" s="53"/>
      <c r="AW443" s="53"/>
      <c r="AX443" s="53"/>
      <c r="AY443" s="53"/>
      <c r="AZ443" s="53"/>
      <c r="BA443" s="53"/>
      <c r="BB443" s="53"/>
      <c r="BC443" s="53"/>
      <c r="BD443" s="53"/>
      <c r="BE443" s="53"/>
      <c r="BF443" s="53"/>
      <c r="BG443" s="53"/>
      <c r="BH443" s="53"/>
      <c r="BI443" s="53"/>
      <c r="BJ443" s="53"/>
      <c r="BK443" s="53"/>
      <c r="BL443" s="53"/>
      <c r="BM443" s="53"/>
      <c r="BN443" s="53"/>
      <c r="BO443" s="53"/>
      <c r="BP443" s="53"/>
      <c r="BQ443" s="53"/>
      <c r="BR443" s="53"/>
      <c r="BS443" s="53"/>
      <c r="BT443" s="53"/>
      <c r="BU443" s="53"/>
      <c r="BV443" s="53"/>
      <c r="BW443" s="53"/>
      <c r="BX443" s="53"/>
      <c r="BY443" s="53"/>
      <c r="BZ443" s="53"/>
      <c r="CA443" s="53"/>
      <c r="CB443" s="53"/>
      <c r="CC443" s="53"/>
      <c r="CD443" s="53"/>
      <c r="CE443" s="53"/>
      <c r="CF443" s="53"/>
      <c r="CG443" s="53"/>
      <c r="CH443" s="53"/>
      <c r="CI443" s="53"/>
      <c r="CJ443" s="53"/>
      <c r="CK443" s="53"/>
      <c r="CL443" s="53"/>
      <c r="CM443" s="53"/>
      <c r="CN443" s="53"/>
      <c r="CO443" s="53"/>
      <c r="CP443" s="53"/>
      <c r="CQ443" s="53"/>
      <c r="CR443" s="53"/>
      <c r="CS443" s="53"/>
      <c r="CT443" s="53"/>
      <c r="CU443" s="53"/>
      <c r="CV443" s="53"/>
      <c r="CW443" s="53"/>
      <c r="CX443" s="53"/>
      <c r="CY443" s="53"/>
      <c r="CZ443" s="53"/>
      <c r="DA443" s="53"/>
      <c r="DB443" s="53"/>
      <c r="DC443" s="53"/>
      <c r="DD443" s="53"/>
      <c r="DE443" s="53"/>
      <c r="DF443" s="53"/>
      <c r="DG443" s="53"/>
      <c r="DH443" s="53"/>
      <c r="DI443" s="53"/>
      <c r="DJ443" s="53"/>
      <c r="DK443" s="53"/>
      <c r="DL443" s="53"/>
      <c r="DM443" s="53"/>
      <c r="DN443" s="53"/>
      <c r="DO443" s="53"/>
      <c r="DP443" s="53"/>
      <c r="DQ443" s="53"/>
      <c r="DR443" s="53"/>
      <c r="DS443" s="53"/>
      <c r="DT443" s="53"/>
      <c r="DU443" s="53"/>
      <c r="DV443" s="53"/>
      <c r="DW443" s="53"/>
      <c r="DX443" s="53"/>
      <c r="DY443" s="53"/>
      <c r="DZ443" s="53"/>
      <c r="EA443" s="53"/>
      <c r="EB443" s="53"/>
      <c r="EC443" s="53"/>
      <c r="ED443" s="53"/>
      <c r="EE443" s="53"/>
      <c r="EF443" s="53"/>
      <c r="EG443" s="53"/>
      <c r="EH443" s="53"/>
      <c r="EI443" s="53"/>
      <c r="EJ443" s="53"/>
      <c r="EK443" s="53"/>
      <c r="EL443" s="53"/>
      <c r="EM443" s="53"/>
      <c r="EN443" s="53"/>
      <c r="EO443" s="53"/>
      <c r="EP443" s="53"/>
      <c r="EQ443" s="53"/>
      <c r="ER443" s="53"/>
      <c r="ES443" s="53"/>
      <c r="ET443" s="53"/>
      <c r="EU443" s="53"/>
    </row>
    <row r="444" spans="1:151" s="284" customFormat="1" x14ac:dyDescent="0.2">
      <c r="A444" s="539"/>
      <c r="K444" s="307"/>
      <c r="L444" s="307"/>
      <c r="O444" s="285"/>
      <c r="P444" s="285"/>
      <c r="U444" s="145"/>
      <c r="V444" s="145"/>
      <c r="W444" s="517"/>
      <c r="X444" s="517"/>
      <c r="AN444" s="53"/>
      <c r="AO444" s="53"/>
      <c r="AP444" s="53"/>
      <c r="AQ444" s="53"/>
      <c r="AR444" s="53"/>
      <c r="AS444" s="53"/>
      <c r="AT444" s="53"/>
      <c r="AU444" s="53"/>
      <c r="AV444" s="53"/>
      <c r="AW444" s="53"/>
      <c r="AX444" s="53"/>
      <c r="AY444" s="53"/>
      <c r="AZ444" s="53"/>
      <c r="BA444" s="53"/>
      <c r="BB444" s="53"/>
      <c r="BC444" s="53"/>
      <c r="BD444" s="53"/>
      <c r="BE444" s="53"/>
      <c r="BF444" s="53"/>
      <c r="BG444" s="53"/>
      <c r="BH444" s="53"/>
      <c r="BI444" s="53"/>
      <c r="BJ444" s="53"/>
      <c r="BK444" s="53"/>
      <c r="BL444" s="53"/>
      <c r="BM444" s="53"/>
      <c r="BN444" s="53"/>
      <c r="BO444" s="53"/>
      <c r="BP444" s="53"/>
      <c r="BQ444" s="53"/>
      <c r="BR444" s="53"/>
      <c r="BS444" s="53"/>
      <c r="BT444" s="53"/>
      <c r="BU444" s="53"/>
      <c r="BV444" s="53"/>
      <c r="BW444" s="53"/>
      <c r="BX444" s="53"/>
      <c r="BY444" s="53"/>
      <c r="BZ444" s="53"/>
      <c r="CA444" s="53"/>
      <c r="CB444" s="53"/>
      <c r="CC444" s="53"/>
      <c r="CD444" s="53"/>
      <c r="CE444" s="53"/>
      <c r="CF444" s="53"/>
      <c r="CG444" s="53"/>
      <c r="CH444" s="53"/>
      <c r="CI444" s="53"/>
      <c r="CJ444" s="53"/>
      <c r="CK444" s="53"/>
      <c r="CL444" s="53"/>
      <c r="CM444" s="53"/>
      <c r="CN444" s="53"/>
      <c r="CO444" s="53"/>
      <c r="CP444" s="53"/>
      <c r="CQ444" s="53"/>
      <c r="CR444" s="53"/>
      <c r="CS444" s="53"/>
      <c r="CT444" s="53"/>
      <c r="CU444" s="53"/>
      <c r="CV444" s="53"/>
      <c r="CW444" s="53"/>
      <c r="CX444" s="53"/>
      <c r="CY444" s="53"/>
      <c r="CZ444" s="53"/>
      <c r="DA444" s="53"/>
      <c r="DB444" s="53"/>
      <c r="DC444" s="53"/>
      <c r="DD444" s="53"/>
      <c r="DE444" s="53"/>
      <c r="DF444" s="53"/>
      <c r="DG444" s="53"/>
      <c r="DH444" s="53"/>
      <c r="DI444" s="53"/>
      <c r="DJ444" s="53"/>
      <c r="DK444" s="53"/>
      <c r="DL444" s="53"/>
      <c r="DM444" s="53"/>
      <c r="DN444" s="53"/>
      <c r="DO444" s="53"/>
      <c r="DP444" s="53"/>
      <c r="DQ444" s="53"/>
      <c r="DR444" s="53"/>
      <c r="DS444" s="53"/>
      <c r="DT444" s="53"/>
      <c r="DU444" s="53"/>
      <c r="DV444" s="53"/>
      <c r="DW444" s="53"/>
      <c r="DX444" s="53"/>
      <c r="DY444" s="53"/>
      <c r="DZ444" s="53"/>
      <c r="EA444" s="53"/>
      <c r="EB444" s="53"/>
      <c r="EC444" s="53"/>
      <c r="ED444" s="53"/>
      <c r="EE444" s="53"/>
      <c r="EF444" s="53"/>
      <c r="EG444" s="53"/>
      <c r="EH444" s="53"/>
      <c r="EI444" s="53"/>
      <c r="EJ444" s="53"/>
      <c r="EK444" s="53"/>
      <c r="EL444" s="53"/>
      <c r="EM444" s="53"/>
      <c r="EN444" s="53"/>
      <c r="EO444" s="53"/>
      <c r="EP444" s="53"/>
      <c r="EQ444" s="53"/>
      <c r="ER444" s="53"/>
      <c r="ES444" s="53"/>
      <c r="ET444" s="53"/>
      <c r="EU444" s="53"/>
    </row>
    <row r="445" spans="1:151" s="284" customFormat="1" x14ac:dyDescent="0.2">
      <c r="A445" s="539"/>
      <c r="K445" s="307"/>
      <c r="L445" s="307"/>
      <c r="O445" s="285"/>
      <c r="P445" s="285"/>
      <c r="U445" s="145"/>
      <c r="V445" s="145"/>
      <c r="W445" s="517"/>
      <c r="X445" s="517"/>
      <c r="AN445" s="53"/>
      <c r="AO445" s="53"/>
      <c r="AP445" s="53"/>
      <c r="AQ445" s="53"/>
      <c r="AR445" s="53"/>
      <c r="AS445" s="53"/>
      <c r="AT445" s="53"/>
      <c r="AU445" s="53"/>
      <c r="AV445" s="53"/>
      <c r="AW445" s="53"/>
      <c r="AX445" s="53"/>
      <c r="AY445" s="53"/>
      <c r="AZ445" s="53"/>
      <c r="BA445" s="53"/>
      <c r="BB445" s="53"/>
      <c r="BC445" s="53"/>
      <c r="BD445" s="53"/>
      <c r="BE445" s="53"/>
      <c r="BF445" s="53"/>
      <c r="BG445" s="53"/>
      <c r="BH445" s="53"/>
      <c r="BI445" s="53"/>
      <c r="BJ445" s="53"/>
      <c r="BK445" s="53"/>
      <c r="BL445" s="53"/>
      <c r="BM445" s="53"/>
      <c r="BN445" s="53"/>
      <c r="BO445" s="53"/>
      <c r="BP445" s="53"/>
      <c r="BQ445" s="53"/>
      <c r="BR445" s="53"/>
      <c r="BS445" s="53"/>
      <c r="BT445" s="53"/>
      <c r="BU445" s="53"/>
      <c r="BV445" s="53"/>
      <c r="BW445" s="53"/>
      <c r="BX445" s="53"/>
      <c r="BY445" s="53"/>
      <c r="BZ445" s="53"/>
      <c r="CA445" s="53"/>
      <c r="CB445" s="53"/>
      <c r="CC445" s="53"/>
      <c r="CD445" s="53"/>
      <c r="CE445" s="53"/>
      <c r="CF445" s="53"/>
      <c r="CG445" s="53"/>
      <c r="CH445" s="53"/>
      <c r="CI445" s="53"/>
      <c r="CJ445" s="53"/>
      <c r="CK445" s="53"/>
      <c r="CL445" s="53"/>
      <c r="CM445" s="53"/>
      <c r="CN445" s="53"/>
      <c r="CO445" s="53"/>
      <c r="CP445" s="53"/>
      <c r="CQ445" s="53"/>
      <c r="CR445" s="53"/>
      <c r="CS445" s="53"/>
      <c r="CT445" s="53"/>
      <c r="CU445" s="53"/>
      <c r="CV445" s="53"/>
      <c r="CW445" s="53"/>
      <c r="CX445" s="53"/>
      <c r="CY445" s="53"/>
      <c r="CZ445" s="53"/>
      <c r="DA445" s="53"/>
      <c r="DB445" s="53"/>
      <c r="DC445" s="53"/>
      <c r="DD445" s="53"/>
      <c r="DE445" s="53"/>
      <c r="DF445" s="53"/>
      <c r="DG445" s="53"/>
      <c r="DH445" s="53"/>
      <c r="DI445" s="53"/>
      <c r="DJ445" s="53"/>
      <c r="DK445" s="53"/>
      <c r="DL445" s="53"/>
      <c r="DM445" s="53"/>
      <c r="DN445" s="53"/>
      <c r="DO445" s="53"/>
      <c r="DP445" s="53"/>
      <c r="DQ445" s="53"/>
      <c r="DR445" s="53"/>
      <c r="DS445" s="53"/>
      <c r="DT445" s="53"/>
      <c r="DU445" s="53"/>
      <c r="DV445" s="53"/>
      <c r="DW445" s="53"/>
      <c r="DX445" s="53"/>
      <c r="DY445" s="53"/>
      <c r="DZ445" s="53"/>
      <c r="EA445" s="53"/>
      <c r="EB445" s="53"/>
      <c r="EC445" s="53"/>
      <c r="ED445" s="53"/>
      <c r="EE445" s="53"/>
      <c r="EF445" s="53"/>
      <c r="EG445" s="53"/>
      <c r="EH445" s="53"/>
      <c r="EI445" s="53"/>
      <c r="EJ445" s="53"/>
      <c r="EK445" s="53"/>
      <c r="EL445" s="53"/>
      <c r="EM445" s="53"/>
      <c r="EN445" s="53"/>
      <c r="EO445" s="53"/>
      <c r="EP445" s="53"/>
      <c r="EQ445" s="53"/>
      <c r="ER445" s="53"/>
      <c r="ES445" s="53"/>
      <c r="ET445" s="53"/>
      <c r="EU445" s="53"/>
    </row>
    <row r="446" spans="1:151" s="284" customFormat="1" x14ac:dyDescent="0.2">
      <c r="A446" s="539"/>
      <c r="K446" s="307"/>
      <c r="L446" s="307"/>
      <c r="O446" s="285"/>
      <c r="P446" s="285"/>
      <c r="U446" s="145"/>
      <c r="V446" s="145"/>
      <c r="W446" s="517"/>
      <c r="X446" s="517"/>
      <c r="AN446" s="53"/>
      <c r="AO446" s="53"/>
      <c r="AP446" s="53"/>
      <c r="AQ446" s="53"/>
      <c r="AR446" s="53"/>
      <c r="AS446" s="53"/>
      <c r="AT446" s="53"/>
      <c r="AU446" s="53"/>
      <c r="AV446" s="53"/>
      <c r="AW446" s="53"/>
      <c r="AX446" s="53"/>
      <c r="AY446" s="53"/>
      <c r="AZ446" s="53"/>
      <c r="BA446" s="53"/>
      <c r="BB446" s="53"/>
      <c r="BC446" s="53"/>
      <c r="BD446" s="53"/>
      <c r="BE446" s="53"/>
      <c r="BF446" s="53"/>
      <c r="BG446" s="53"/>
      <c r="BH446" s="53"/>
      <c r="BI446" s="53"/>
      <c r="BJ446" s="53"/>
      <c r="BK446" s="53"/>
      <c r="BL446" s="53"/>
      <c r="BM446" s="53"/>
      <c r="BN446" s="53"/>
      <c r="BO446" s="53"/>
      <c r="BP446" s="53"/>
      <c r="BQ446" s="53"/>
      <c r="BR446" s="53"/>
      <c r="BS446" s="53"/>
      <c r="BT446" s="53"/>
      <c r="BU446" s="53"/>
      <c r="BV446" s="53"/>
      <c r="BW446" s="53"/>
      <c r="BX446" s="53"/>
      <c r="BY446" s="53"/>
      <c r="BZ446" s="53"/>
      <c r="CA446" s="53"/>
      <c r="CB446" s="53"/>
      <c r="CC446" s="53"/>
      <c r="CD446" s="53"/>
      <c r="CE446" s="53"/>
      <c r="CF446" s="53"/>
      <c r="CG446" s="53"/>
      <c r="CH446" s="53"/>
      <c r="CI446" s="53"/>
      <c r="CJ446" s="53"/>
      <c r="CK446" s="53"/>
      <c r="CL446" s="53"/>
      <c r="CM446" s="53"/>
      <c r="CN446" s="53"/>
      <c r="CO446" s="53"/>
      <c r="CP446" s="53"/>
      <c r="CQ446" s="53"/>
      <c r="CR446" s="53"/>
      <c r="CS446" s="53"/>
      <c r="CT446" s="53"/>
      <c r="CU446" s="53"/>
      <c r="CV446" s="53"/>
      <c r="CW446" s="53"/>
      <c r="CX446" s="53"/>
      <c r="CY446" s="53"/>
      <c r="CZ446" s="53"/>
      <c r="DA446" s="53"/>
      <c r="DB446" s="53"/>
      <c r="DC446" s="53"/>
      <c r="DD446" s="53"/>
      <c r="DE446" s="53"/>
      <c r="DF446" s="53"/>
      <c r="DG446" s="53"/>
      <c r="DH446" s="53"/>
      <c r="DI446" s="53"/>
      <c r="DJ446" s="53"/>
      <c r="DK446" s="53"/>
      <c r="DL446" s="53"/>
      <c r="DM446" s="53"/>
      <c r="DN446" s="53"/>
      <c r="DO446" s="53"/>
      <c r="DP446" s="53"/>
      <c r="DQ446" s="53"/>
      <c r="DR446" s="53"/>
      <c r="DS446" s="53"/>
      <c r="DT446" s="53"/>
      <c r="DU446" s="53"/>
      <c r="DV446" s="53"/>
      <c r="DW446" s="53"/>
      <c r="DX446" s="53"/>
      <c r="DY446" s="53"/>
      <c r="DZ446" s="53"/>
      <c r="EA446" s="53"/>
      <c r="EB446" s="53"/>
      <c r="EC446" s="53"/>
      <c r="ED446" s="53"/>
      <c r="EE446" s="53"/>
      <c r="EF446" s="53"/>
      <c r="EG446" s="53"/>
      <c r="EH446" s="53"/>
      <c r="EI446" s="53"/>
      <c r="EJ446" s="53"/>
      <c r="EK446" s="53"/>
      <c r="EL446" s="53"/>
      <c r="EM446" s="53"/>
      <c r="EN446" s="53"/>
      <c r="EO446" s="53"/>
      <c r="EP446" s="53"/>
      <c r="EQ446" s="53"/>
      <c r="ER446" s="53"/>
      <c r="ES446" s="53"/>
      <c r="ET446" s="53"/>
      <c r="EU446" s="53"/>
    </row>
    <row r="447" spans="1:151" s="284" customFormat="1" x14ac:dyDescent="0.2">
      <c r="A447" s="539"/>
      <c r="K447" s="307"/>
      <c r="L447" s="307"/>
      <c r="O447" s="285"/>
      <c r="P447" s="285"/>
      <c r="U447" s="145"/>
      <c r="V447" s="145"/>
      <c r="W447" s="517"/>
      <c r="X447" s="517"/>
      <c r="AN447" s="53"/>
      <c r="AO447" s="53"/>
      <c r="AP447" s="53"/>
      <c r="AQ447" s="53"/>
      <c r="AR447" s="53"/>
      <c r="AS447" s="53"/>
      <c r="AT447" s="53"/>
      <c r="AU447" s="53"/>
      <c r="AV447" s="53"/>
      <c r="AW447" s="53"/>
      <c r="AX447" s="53"/>
      <c r="AY447" s="53"/>
      <c r="AZ447" s="53"/>
      <c r="BA447" s="53"/>
      <c r="BB447" s="53"/>
      <c r="BC447" s="53"/>
      <c r="BD447" s="53"/>
      <c r="BE447" s="53"/>
      <c r="BF447" s="53"/>
      <c r="BG447" s="53"/>
      <c r="BH447" s="53"/>
      <c r="BI447" s="53"/>
      <c r="BJ447" s="53"/>
      <c r="BK447" s="53"/>
      <c r="BL447" s="53"/>
      <c r="BM447" s="53"/>
      <c r="BN447" s="53"/>
      <c r="BO447" s="53"/>
      <c r="BP447" s="53"/>
      <c r="BQ447" s="53"/>
      <c r="BR447" s="53"/>
      <c r="BS447" s="53"/>
      <c r="BT447" s="53"/>
      <c r="BU447" s="53"/>
      <c r="BV447" s="53"/>
      <c r="BW447" s="53"/>
      <c r="BX447" s="53"/>
      <c r="BY447" s="53"/>
      <c r="BZ447" s="53"/>
      <c r="CA447" s="53"/>
      <c r="CB447" s="53"/>
      <c r="CC447" s="53"/>
      <c r="CD447" s="53"/>
      <c r="CE447" s="53"/>
      <c r="CF447" s="53"/>
      <c r="CG447" s="53"/>
      <c r="CH447" s="53"/>
      <c r="CI447" s="53"/>
      <c r="CJ447" s="53"/>
      <c r="CK447" s="53"/>
      <c r="CL447" s="53"/>
      <c r="CM447" s="53"/>
      <c r="CN447" s="53"/>
      <c r="CO447" s="53"/>
      <c r="CP447" s="53"/>
      <c r="CQ447" s="53"/>
      <c r="CR447" s="53"/>
      <c r="CS447" s="53"/>
      <c r="CT447" s="53"/>
      <c r="CU447" s="53"/>
      <c r="CV447" s="53"/>
      <c r="CW447" s="53"/>
      <c r="CX447" s="53"/>
      <c r="CY447" s="53"/>
      <c r="CZ447" s="53"/>
      <c r="DA447" s="53"/>
      <c r="DB447" s="53"/>
      <c r="DC447" s="53"/>
      <c r="DD447" s="53"/>
      <c r="DE447" s="53"/>
      <c r="DF447" s="53"/>
      <c r="DG447" s="53"/>
      <c r="DH447" s="53"/>
      <c r="DI447" s="53"/>
      <c r="DJ447" s="53"/>
      <c r="DK447" s="53"/>
      <c r="DL447" s="53"/>
      <c r="DM447" s="53"/>
      <c r="DN447" s="53"/>
      <c r="DO447" s="53"/>
      <c r="DP447" s="53"/>
      <c r="DQ447" s="53"/>
      <c r="DR447" s="53"/>
      <c r="DS447" s="53"/>
      <c r="DT447" s="53"/>
      <c r="DU447" s="53"/>
      <c r="DV447" s="53"/>
      <c r="DW447" s="53"/>
      <c r="DX447" s="53"/>
      <c r="DY447" s="53"/>
      <c r="DZ447" s="53"/>
      <c r="EA447" s="53"/>
      <c r="EB447" s="53"/>
      <c r="EC447" s="53"/>
      <c r="ED447" s="53"/>
      <c r="EE447" s="53"/>
      <c r="EF447" s="53"/>
      <c r="EG447" s="53"/>
      <c r="EH447" s="53"/>
      <c r="EI447" s="53"/>
      <c r="EJ447" s="53"/>
      <c r="EK447" s="53"/>
      <c r="EL447" s="53"/>
      <c r="EM447" s="53"/>
      <c r="EN447" s="53"/>
      <c r="EO447" s="53"/>
      <c r="EP447" s="53"/>
      <c r="EQ447" s="53"/>
      <c r="ER447" s="53"/>
      <c r="ES447" s="53"/>
      <c r="ET447" s="53"/>
      <c r="EU447" s="53"/>
    </row>
    <row r="448" spans="1:151" s="284" customFormat="1" x14ac:dyDescent="0.2">
      <c r="A448" s="539"/>
      <c r="K448" s="307"/>
      <c r="L448" s="307"/>
      <c r="O448" s="285"/>
      <c r="P448" s="285"/>
      <c r="U448" s="145"/>
      <c r="V448" s="145"/>
      <c r="W448" s="517"/>
      <c r="X448" s="517"/>
      <c r="AN448" s="53"/>
      <c r="AO448" s="53"/>
      <c r="AP448" s="53"/>
      <c r="AQ448" s="53"/>
      <c r="AR448" s="53"/>
      <c r="AS448" s="53"/>
      <c r="AT448" s="53"/>
      <c r="AU448" s="53"/>
      <c r="AV448" s="53"/>
      <c r="AW448" s="53"/>
      <c r="AX448" s="53"/>
      <c r="AY448" s="53"/>
      <c r="AZ448" s="53"/>
      <c r="BA448" s="53"/>
      <c r="BB448" s="53"/>
      <c r="BC448" s="53"/>
      <c r="BD448" s="53"/>
      <c r="BE448" s="53"/>
      <c r="BF448" s="53"/>
      <c r="BG448" s="53"/>
      <c r="BH448" s="53"/>
      <c r="BI448" s="53"/>
      <c r="BJ448" s="53"/>
      <c r="BK448" s="53"/>
      <c r="BL448" s="53"/>
      <c r="BM448" s="53"/>
      <c r="BN448" s="53"/>
      <c r="BO448" s="53"/>
      <c r="BP448" s="53"/>
      <c r="BQ448" s="53"/>
      <c r="BR448" s="53"/>
      <c r="BS448" s="53"/>
      <c r="BT448" s="53"/>
      <c r="BU448" s="53"/>
      <c r="BV448" s="53"/>
      <c r="BW448" s="53"/>
      <c r="BX448" s="53"/>
      <c r="BY448" s="53"/>
      <c r="BZ448" s="53"/>
      <c r="CA448" s="53"/>
      <c r="CB448" s="53"/>
      <c r="CC448" s="53"/>
      <c r="CD448" s="53"/>
      <c r="CE448" s="53"/>
      <c r="CF448" s="53"/>
      <c r="CG448" s="53"/>
      <c r="CH448" s="53"/>
      <c r="CI448" s="53"/>
      <c r="CJ448" s="53"/>
      <c r="CK448" s="53"/>
      <c r="CL448" s="53"/>
      <c r="CM448" s="53"/>
      <c r="CN448" s="53"/>
      <c r="CO448" s="53"/>
      <c r="CP448" s="53"/>
      <c r="CQ448" s="53"/>
      <c r="CR448" s="53"/>
      <c r="CS448" s="53"/>
      <c r="CT448" s="53"/>
      <c r="CU448" s="53"/>
      <c r="CV448" s="53"/>
      <c r="CW448" s="53"/>
      <c r="CX448" s="53"/>
      <c r="CY448" s="53"/>
      <c r="CZ448" s="53"/>
      <c r="DA448" s="53"/>
      <c r="DB448" s="53"/>
      <c r="DC448" s="53"/>
      <c r="DD448" s="53"/>
      <c r="DE448" s="53"/>
      <c r="DF448" s="53"/>
      <c r="DG448" s="53"/>
      <c r="DH448" s="53"/>
      <c r="DI448" s="53"/>
      <c r="DJ448" s="53"/>
      <c r="DK448" s="53"/>
      <c r="DL448" s="53"/>
      <c r="DM448" s="53"/>
      <c r="DN448" s="53"/>
      <c r="DO448" s="53"/>
      <c r="DP448" s="53"/>
      <c r="DQ448" s="53"/>
      <c r="DR448" s="53"/>
      <c r="DS448" s="53"/>
      <c r="DT448" s="53"/>
      <c r="DU448" s="53"/>
      <c r="DV448" s="53"/>
      <c r="DW448" s="53"/>
      <c r="DX448" s="53"/>
      <c r="DY448" s="53"/>
      <c r="DZ448" s="53"/>
      <c r="EA448" s="53"/>
      <c r="EB448" s="53"/>
      <c r="EC448" s="53"/>
      <c r="ED448" s="53"/>
      <c r="EE448" s="53"/>
      <c r="EF448" s="53"/>
      <c r="EG448" s="53"/>
      <c r="EH448" s="53"/>
      <c r="EI448" s="53"/>
      <c r="EJ448" s="53"/>
      <c r="EK448" s="53"/>
      <c r="EL448" s="53"/>
      <c r="EM448" s="53"/>
      <c r="EN448" s="53"/>
      <c r="EO448" s="53"/>
      <c r="EP448" s="53"/>
      <c r="EQ448" s="53"/>
      <c r="ER448" s="53"/>
      <c r="ES448" s="53"/>
      <c r="ET448" s="53"/>
      <c r="EU448" s="53"/>
    </row>
    <row r="449" spans="1:151" s="284" customFormat="1" x14ac:dyDescent="0.2">
      <c r="A449" s="539"/>
      <c r="K449" s="307"/>
      <c r="L449" s="307"/>
      <c r="O449" s="285"/>
      <c r="P449" s="285"/>
      <c r="U449" s="145"/>
      <c r="V449" s="145"/>
      <c r="W449" s="517"/>
      <c r="X449" s="517"/>
      <c r="AN449" s="53"/>
      <c r="AO449" s="53"/>
      <c r="AP449" s="53"/>
      <c r="AQ449" s="53"/>
      <c r="AR449" s="53"/>
      <c r="AS449" s="53"/>
      <c r="AT449" s="53"/>
      <c r="AU449" s="53"/>
      <c r="AV449" s="53"/>
      <c r="AW449" s="53"/>
      <c r="AX449" s="53"/>
      <c r="AY449" s="53"/>
      <c r="AZ449" s="53"/>
      <c r="BA449" s="53"/>
      <c r="BB449" s="53"/>
      <c r="BC449" s="53"/>
      <c r="BD449" s="53"/>
      <c r="BE449" s="53"/>
      <c r="BF449" s="53"/>
      <c r="BG449" s="53"/>
      <c r="BH449" s="53"/>
      <c r="BI449" s="53"/>
      <c r="BJ449" s="53"/>
      <c r="BK449" s="53"/>
      <c r="BL449" s="53"/>
      <c r="BM449" s="53"/>
      <c r="BN449" s="53"/>
      <c r="BO449" s="53"/>
      <c r="BP449" s="53"/>
      <c r="BQ449" s="53"/>
      <c r="BR449" s="53"/>
      <c r="BS449" s="53"/>
      <c r="BT449" s="53"/>
      <c r="BU449" s="53"/>
      <c r="BV449" s="53"/>
      <c r="BW449" s="53"/>
      <c r="BX449" s="53"/>
      <c r="BY449" s="53"/>
      <c r="BZ449" s="53"/>
      <c r="CA449" s="53"/>
      <c r="CB449" s="53"/>
      <c r="CC449" s="53"/>
      <c r="CD449" s="53"/>
      <c r="CE449" s="53"/>
      <c r="CF449" s="53"/>
      <c r="CG449" s="53"/>
      <c r="CH449" s="53"/>
      <c r="CI449" s="53"/>
      <c r="CJ449" s="53"/>
      <c r="CK449" s="53"/>
      <c r="CL449" s="53"/>
      <c r="CM449" s="53"/>
      <c r="CN449" s="53"/>
      <c r="CO449" s="53"/>
      <c r="CP449" s="53"/>
      <c r="CQ449" s="53"/>
      <c r="CR449" s="53"/>
      <c r="CS449" s="53"/>
      <c r="CT449" s="53"/>
      <c r="CU449" s="53"/>
      <c r="CV449" s="53"/>
      <c r="CW449" s="53"/>
      <c r="CX449" s="53"/>
      <c r="CY449" s="53"/>
      <c r="CZ449" s="53"/>
      <c r="DA449" s="53"/>
      <c r="DB449" s="53"/>
      <c r="DC449" s="53"/>
      <c r="DD449" s="53"/>
      <c r="DE449" s="53"/>
      <c r="DF449" s="53"/>
      <c r="DG449" s="53"/>
      <c r="DH449" s="53"/>
      <c r="DI449" s="53"/>
      <c r="DJ449" s="53"/>
      <c r="DK449" s="53"/>
      <c r="DL449" s="53"/>
      <c r="DM449" s="53"/>
      <c r="DN449" s="53"/>
      <c r="DO449" s="53"/>
      <c r="DP449" s="53"/>
      <c r="DQ449" s="53"/>
      <c r="DR449" s="53"/>
      <c r="DS449" s="53"/>
      <c r="DT449" s="53"/>
      <c r="DU449" s="53"/>
      <c r="DV449" s="53"/>
      <c r="DW449" s="53"/>
      <c r="DX449" s="53"/>
      <c r="DY449" s="53"/>
      <c r="DZ449" s="53"/>
      <c r="EA449" s="53"/>
      <c r="EB449" s="53"/>
      <c r="EC449" s="53"/>
      <c r="ED449" s="53"/>
      <c r="EE449" s="53"/>
      <c r="EF449" s="53"/>
      <c r="EG449" s="53"/>
      <c r="EH449" s="53"/>
      <c r="EI449" s="53"/>
      <c r="EJ449" s="53"/>
      <c r="EK449" s="53"/>
      <c r="EL449" s="53"/>
      <c r="EM449" s="53"/>
      <c r="EN449" s="53"/>
      <c r="EO449" s="53"/>
      <c r="EP449" s="53"/>
      <c r="EQ449" s="53"/>
      <c r="ER449" s="53"/>
      <c r="ES449" s="53"/>
      <c r="ET449" s="53"/>
      <c r="EU449" s="53"/>
    </row>
    <row r="450" spans="1:151" s="284" customFormat="1" x14ac:dyDescent="0.2">
      <c r="A450" s="539"/>
      <c r="K450" s="307"/>
      <c r="L450" s="307"/>
      <c r="O450" s="285"/>
      <c r="P450" s="285"/>
      <c r="U450" s="145"/>
      <c r="V450" s="145"/>
      <c r="W450" s="517"/>
      <c r="X450" s="517"/>
      <c r="AN450" s="53"/>
      <c r="AO450" s="53"/>
      <c r="AP450" s="53"/>
      <c r="AQ450" s="53"/>
      <c r="AR450" s="53"/>
      <c r="AS450" s="53"/>
      <c r="AT450" s="53"/>
      <c r="AU450" s="53"/>
      <c r="AV450" s="53"/>
      <c r="AW450" s="53"/>
      <c r="AX450" s="53"/>
      <c r="AY450" s="53"/>
      <c r="AZ450" s="53"/>
      <c r="BA450" s="53"/>
      <c r="BB450" s="53"/>
      <c r="BC450" s="53"/>
      <c r="BD450" s="53"/>
      <c r="BE450" s="53"/>
      <c r="BF450" s="53"/>
      <c r="BG450" s="53"/>
      <c r="BH450" s="53"/>
      <c r="BI450" s="53"/>
      <c r="BJ450" s="53"/>
      <c r="BK450" s="53"/>
      <c r="BL450" s="53"/>
      <c r="BM450" s="53"/>
      <c r="BN450" s="53"/>
      <c r="BO450" s="53"/>
      <c r="BP450" s="53"/>
      <c r="BQ450" s="53"/>
      <c r="BR450" s="53"/>
      <c r="BS450" s="53"/>
      <c r="BT450" s="53"/>
      <c r="BU450" s="53"/>
      <c r="BV450" s="53"/>
      <c r="BW450" s="53"/>
      <c r="BX450" s="53"/>
      <c r="BY450" s="53"/>
      <c r="BZ450" s="53"/>
      <c r="CA450" s="53"/>
      <c r="CB450" s="53"/>
      <c r="CC450" s="53"/>
      <c r="CD450" s="53"/>
      <c r="CE450" s="53"/>
      <c r="CF450" s="53"/>
      <c r="CG450" s="53"/>
      <c r="CH450" s="53"/>
      <c r="CI450" s="53"/>
      <c r="CJ450" s="53"/>
      <c r="CK450" s="53"/>
      <c r="CL450" s="53"/>
      <c r="CM450" s="53"/>
      <c r="CN450" s="53"/>
      <c r="CO450" s="53"/>
      <c r="CP450" s="53"/>
      <c r="CQ450" s="53"/>
      <c r="CR450" s="53"/>
      <c r="CS450" s="53"/>
      <c r="CT450" s="53"/>
      <c r="CU450" s="53"/>
      <c r="CV450" s="53"/>
      <c r="CW450" s="53"/>
      <c r="CX450" s="53"/>
      <c r="CY450" s="53"/>
      <c r="CZ450" s="53"/>
      <c r="DA450" s="53"/>
      <c r="DB450" s="53"/>
      <c r="DC450" s="53"/>
      <c r="DD450" s="53"/>
      <c r="DE450" s="53"/>
      <c r="DF450" s="53"/>
      <c r="DG450" s="53"/>
      <c r="DH450" s="53"/>
      <c r="DI450" s="53"/>
      <c r="DJ450" s="53"/>
      <c r="DK450" s="53"/>
      <c r="DL450" s="53"/>
      <c r="DM450" s="53"/>
      <c r="DN450" s="53"/>
      <c r="DO450" s="53"/>
      <c r="DP450" s="53"/>
      <c r="DQ450" s="53"/>
      <c r="DR450" s="53"/>
      <c r="DS450" s="53"/>
      <c r="DT450" s="53"/>
      <c r="DU450" s="53"/>
      <c r="DV450" s="53"/>
      <c r="DW450" s="53"/>
      <c r="DX450" s="53"/>
      <c r="DY450" s="53"/>
      <c r="DZ450" s="53"/>
      <c r="EA450" s="53"/>
      <c r="EB450" s="53"/>
      <c r="EC450" s="53"/>
      <c r="ED450" s="53"/>
      <c r="EE450" s="53"/>
      <c r="EF450" s="53"/>
      <c r="EG450" s="53"/>
      <c r="EH450" s="53"/>
      <c r="EI450" s="53"/>
      <c r="EJ450" s="53"/>
      <c r="EK450" s="53"/>
      <c r="EL450" s="53"/>
      <c r="EM450" s="53"/>
      <c r="EN450" s="53"/>
      <c r="EO450" s="53"/>
      <c r="EP450" s="53"/>
      <c r="EQ450" s="53"/>
      <c r="ER450" s="53"/>
      <c r="ES450" s="53"/>
      <c r="ET450" s="53"/>
      <c r="EU450" s="53"/>
    </row>
    <row r="451" spans="1:151" s="284" customFormat="1" x14ac:dyDescent="0.2">
      <c r="A451" s="539"/>
      <c r="K451" s="307"/>
      <c r="L451" s="307"/>
      <c r="O451" s="285"/>
      <c r="P451" s="285"/>
      <c r="U451" s="145"/>
      <c r="V451" s="145"/>
      <c r="W451" s="517"/>
      <c r="X451" s="517"/>
      <c r="AN451" s="53"/>
      <c r="AO451" s="53"/>
      <c r="AP451" s="53"/>
      <c r="AQ451" s="53"/>
      <c r="AR451" s="53"/>
      <c r="AS451" s="53"/>
      <c r="AT451" s="53"/>
      <c r="AU451" s="53"/>
      <c r="AV451" s="53"/>
      <c r="AW451" s="53"/>
      <c r="AX451" s="53"/>
      <c r="AY451" s="53"/>
      <c r="AZ451" s="53"/>
      <c r="BA451" s="53"/>
      <c r="BB451" s="53"/>
      <c r="BC451" s="53"/>
      <c r="BD451" s="53"/>
      <c r="BE451" s="53"/>
      <c r="BF451" s="53"/>
      <c r="BG451" s="53"/>
      <c r="BH451" s="53"/>
      <c r="BI451" s="53"/>
      <c r="BJ451" s="53"/>
      <c r="BK451" s="53"/>
      <c r="BL451" s="53"/>
      <c r="BM451" s="53"/>
      <c r="BN451" s="53"/>
      <c r="BO451" s="53"/>
      <c r="BP451" s="53"/>
      <c r="BQ451" s="53"/>
      <c r="BR451" s="53"/>
      <c r="BS451" s="53"/>
      <c r="BT451" s="53"/>
      <c r="BU451" s="53"/>
      <c r="BV451" s="53"/>
      <c r="BW451" s="53"/>
      <c r="BX451" s="53"/>
      <c r="BY451" s="53"/>
      <c r="BZ451" s="53"/>
      <c r="CA451" s="53"/>
      <c r="CB451" s="53"/>
      <c r="CC451" s="53"/>
      <c r="CD451" s="53"/>
      <c r="CE451" s="53"/>
      <c r="CF451" s="53"/>
      <c r="CG451" s="53"/>
      <c r="CH451" s="53"/>
      <c r="CI451" s="53"/>
      <c r="CJ451" s="53"/>
      <c r="CK451" s="53"/>
      <c r="CL451" s="53"/>
      <c r="CM451" s="53"/>
      <c r="CN451" s="53"/>
      <c r="CO451" s="53"/>
      <c r="CP451" s="53"/>
      <c r="CQ451" s="53"/>
      <c r="CR451" s="53"/>
      <c r="CS451" s="53"/>
      <c r="CT451" s="53"/>
      <c r="CU451" s="53"/>
      <c r="CV451" s="53"/>
      <c r="CW451" s="53"/>
      <c r="CX451" s="53"/>
      <c r="CY451" s="53"/>
      <c r="CZ451" s="53"/>
      <c r="DA451" s="53"/>
      <c r="DB451" s="53"/>
      <c r="DC451" s="53"/>
      <c r="DD451" s="53"/>
      <c r="DE451" s="53"/>
      <c r="DF451" s="53"/>
      <c r="DG451" s="53"/>
      <c r="DH451" s="53"/>
      <c r="DI451" s="53"/>
      <c r="DJ451" s="53"/>
      <c r="DK451" s="53"/>
      <c r="DL451" s="53"/>
      <c r="DM451" s="53"/>
      <c r="DN451" s="53"/>
      <c r="DO451" s="53"/>
      <c r="DP451" s="53"/>
      <c r="DQ451" s="53"/>
      <c r="DR451" s="53"/>
      <c r="DS451" s="53"/>
      <c r="DT451" s="53"/>
      <c r="DU451" s="53"/>
      <c r="DV451" s="53"/>
      <c r="DW451" s="53"/>
      <c r="DX451" s="53"/>
      <c r="DY451" s="53"/>
      <c r="DZ451" s="53"/>
      <c r="EA451" s="53"/>
      <c r="EB451" s="53"/>
      <c r="EC451" s="53"/>
      <c r="ED451" s="53"/>
      <c r="EE451" s="53"/>
      <c r="EF451" s="53"/>
      <c r="EG451" s="53"/>
      <c r="EH451" s="53"/>
      <c r="EI451" s="53"/>
      <c r="EJ451" s="53"/>
      <c r="EK451" s="53"/>
      <c r="EL451" s="53"/>
      <c r="EM451" s="53"/>
      <c r="EN451" s="53"/>
      <c r="EO451" s="53"/>
      <c r="EP451" s="53"/>
      <c r="EQ451" s="53"/>
      <c r="ER451" s="53"/>
      <c r="ES451" s="53"/>
      <c r="ET451" s="53"/>
      <c r="EU451" s="53"/>
    </row>
    <row r="452" spans="1:151" s="284" customFormat="1" x14ac:dyDescent="0.2">
      <c r="A452" s="539"/>
      <c r="K452" s="307"/>
      <c r="L452" s="307"/>
      <c r="O452" s="285"/>
      <c r="P452" s="285"/>
      <c r="U452" s="145"/>
      <c r="V452" s="145"/>
      <c r="W452" s="517"/>
      <c r="X452" s="517"/>
      <c r="AN452" s="53"/>
      <c r="AO452" s="53"/>
      <c r="AP452" s="53"/>
      <c r="AQ452" s="53"/>
      <c r="AR452" s="53"/>
      <c r="AS452" s="53"/>
      <c r="AT452" s="53"/>
      <c r="AU452" s="53"/>
      <c r="AV452" s="53"/>
      <c r="AW452" s="53"/>
      <c r="AX452" s="53"/>
      <c r="AY452" s="53"/>
      <c r="AZ452" s="53"/>
      <c r="BA452" s="53"/>
      <c r="BB452" s="53"/>
      <c r="BC452" s="53"/>
      <c r="BD452" s="53"/>
      <c r="BE452" s="53"/>
      <c r="BF452" s="53"/>
      <c r="BG452" s="53"/>
      <c r="BH452" s="53"/>
      <c r="BI452" s="53"/>
      <c r="BJ452" s="53"/>
      <c r="BK452" s="53"/>
      <c r="BL452" s="53"/>
      <c r="BM452" s="53"/>
      <c r="BN452" s="53"/>
      <c r="BO452" s="53"/>
      <c r="BP452" s="53"/>
      <c r="BQ452" s="53"/>
      <c r="BR452" s="53"/>
      <c r="BS452" s="53"/>
      <c r="BT452" s="53"/>
      <c r="BU452" s="53"/>
      <c r="BV452" s="53"/>
      <c r="BW452" s="53"/>
      <c r="BX452" s="53"/>
      <c r="BY452" s="53"/>
      <c r="BZ452" s="53"/>
      <c r="CA452" s="53"/>
      <c r="CB452" s="53"/>
      <c r="CC452" s="53"/>
      <c r="CD452" s="53"/>
      <c r="CE452" s="53"/>
      <c r="CF452" s="53"/>
      <c r="CG452" s="53"/>
      <c r="CH452" s="53"/>
      <c r="CI452" s="53"/>
      <c r="CJ452" s="53"/>
      <c r="CK452" s="53"/>
      <c r="CL452" s="53"/>
      <c r="CM452" s="53"/>
      <c r="CN452" s="53"/>
      <c r="CO452" s="53"/>
      <c r="CP452" s="53"/>
      <c r="CQ452" s="53"/>
      <c r="CR452" s="53"/>
      <c r="CS452" s="53"/>
      <c r="CT452" s="53"/>
      <c r="CU452" s="53"/>
      <c r="CV452" s="53"/>
      <c r="CW452" s="53"/>
      <c r="CX452" s="53"/>
      <c r="CY452" s="53"/>
      <c r="CZ452" s="53"/>
      <c r="DA452" s="53"/>
      <c r="DB452" s="53"/>
      <c r="DC452" s="53"/>
      <c r="DD452" s="53"/>
      <c r="DE452" s="53"/>
      <c r="DF452" s="53"/>
      <c r="DG452" s="53"/>
      <c r="DH452" s="53"/>
      <c r="DI452" s="53"/>
      <c r="DJ452" s="53"/>
      <c r="DK452" s="53"/>
      <c r="DL452" s="53"/>
      <c r="DM452" s="53"/>
      <c r="DN452" s="53"/>
      <c r="DO452" s="53"/>
      <c r="DP452" s="53"/>
      <c r="DQ452" s="53"/>
      <c r="DR452" s="53"/>
      <c r="DS452" s="53"/>
      <c r="DT452" s="53"/>
      <c r="DU452" s="53"/>
      <c r="DV452" s="53"/>
      <c r="DW452" s="53"/>
      <c r="DX452" s="53"/>
      <c r="DY452" s="53"/>
      <c r="DZ452" s="53"/>
      <c r="EA452" s="53"/>
      <c r="EB452" s="53"/>
      <c r="EC452" s="53"/>
      <c r="ED452" s="53"/>
      <c r="EE452" s="53"/>
      <c r="EF452" s="53"/>
      <c r="EG452" s="53"/>
      <c r="EH452" s="53"/>
      <c r="EI452" s="53"/>
      <c r="EJ452" s="53"/>
      <c r="EK452" s="53"/>
      <c r="EL452" s="53"/>
      <c r="EM452" s="53"/>
      <c r="EN452" s="53"/>
      <c r="EO452" s="53"/>
      <c r="EP452" s="53"/>
      <c r="EQ452" s="53"/>
      <c r="ER452" s="53"/>
      <c r="ES452" s="53"/>
      <c r="ET452" s="53"/>
      <c r="EU452" s="53"/>
    </row>
    <row r="453" spans="1:151" s="284" customFormat="1" x14ac:dyDescent="0.2">
      <c r="A453" s="539"/>
      <c r="K453" s="307"/>
      <c r="L453" s="307"/>
      <c r="O453" s="285"/>
      <c r="P453" s="285"/>
      <c r="U453" s="145"/>
      <c r="V453" s="145"/>
      <c r="W453" s="517"/>
      <c r="X453" s="517"/>
      <c r="AN453" s="53"/>
      <c r="AO453" s="53"/>
      <c r="AP453" s="53"/>
      <c r="AQ453" s="53"/>
      <c r="AR453" s="53"/>
      <c r="AS453" s="53"/>
      <c r="AT453" s="53"/>
      <c r="AU453" s="53"/>
      <c r="AV453" s="53"/>
      <c r="AW453" s="53"/>
      <c r="AX453" s="53"/>
      <c r="AY453" s="53"/>
      <c r="AZ453" s="53"/>
      <c r="BA453" s="53"/>
      <c r="BB453" s="53"/>
      <c r="BC453" s="53"/>
      <c r="BD453" s="53"/>
      <c r="BE453" s="53"/>
      <c r="BF453" s="53"/>
      <c r="BG453" s="53"/>
      <c r="BH453" s="53"/>
      <c r="BI453" s="53"/>
      <c r="BJ453" s="53"/>
      <c r="BK453" s="53"/>
      <c r="BL453" s="53"/>
      <c r="BM453" s="53"/>
      <c r="BN453" s="53"/>
      <c r="BO453" s="53"/>
      <c r="BP453" s="53"/>
      <c r="BQ453" s="53"/>
      <c r="BR453" s="53"/>
      <c r="BS453" s="53"/>
      <c r="BT453" s="53"/>
      <c r="BU453" s="53"/>
      <c r="BV453" s="53"/>
      <c r="BW453" s="53"/>
      <c r="BX453" s="53"/>
      <c r="BY453" s="53"/>
      <c r="BZ453" s="53"/>
      <c r="CA453" s="53"/>
      <c r="CB453" s="53"/>
      <c r="CC453" s="53"/>
      <c r="CD453" s="53"/>
      <c r="CE453" s="53"/>
      <c r="CF453" s="53"/>
      <c r="CG453" s="53"/>
      <c r="CH453" s="53"/>
      <c r="CI453" s="53"/>
      <c r="CJ453" s="53"/>
      <c r="CK453" s="53"/>
      <c r="CL453" s="53"/>
      <c r="CM453" s="53"/>
      <c r="CN453" s="53"/>
      <c r="CO453" s="53"/>
      <c r="CP453" s="53"/>
      <c r="CQ453" s="53"/>
      <c r="CR453" s="53"/>
      <c r="CS453" s="53"/>
      <c r="CT453" s="53"/>
      <c r="CU453" s="53"/>
      <c r="CV453" s="53"/>
      <c r="CW453" s="53"/>
      <c r="CX453" s="53"/>
      <c r="CY453" s="53"/>
      <c r="CZ453" s="53"/>
      <c r="DA453" s="53"/>
      <c r="DB453" s="53"/>
      <c r="DC453" s="53"/>
      <c r="DD453" s="53"/>
      <c r="DE453" s="53"/>
      <c r="DF453" s="53"/>
      <c r="DG453" s="53"/>
      <c r="DH453" s="53"/>
      <c r="DI453" s="53"/>
      <c r="DJ453" s="53"/>
      <c r="DK453" s="53"/>
      <c r="DL453" s="53"/>
      <c r="DM453" s="53"/>
      <c r="DN453" s="53"/>
      <c r="DO453" s="53"/>
      <c r="DP453" s="53"/>
      <c r="DQ453" s="53"/>
      <c r="DR453" s="53"/>
      <c r="DS453" s="53"/>
      <c r="DT453" s="53"/>
      <c r="DU453" s="53"/>
      <c r="DV453" s="53"/>
      <c r="DW453" s="53"/>
      <c r="DX453" s="53"/>
      <c r="DY453" s="53"/>
      <c r="DZ453" s="53"/>
      <c r="EA453" s="53"/>
      <c r="EB453" s="53"/>
      <c r="EC453" s="53"/>
      <c r="ED453" s="53"/>
      <c r="EE453" s="53"/>
      <c r="EF453" s="53"/>
      <c r="EG453" s="53"/>
      <c r="EH453" s="53"/>
      <c r="EI453" s="53"/>
      <c r="EJ453" s="53"/>
      <c r="EK453" s="53"/>
      <c r="EL453" s="53"/>
      <c r="EM453" s="53"/>
      <c r="EN453" s="53"/>
      <c r="EO453" s="53"/>
      <c r="EP453" s="53"/>
      <c r="EQ453" s="53"/>
      <c r="ER453" s="53"/>
      <c r="ES453" s="53"/>
      <c r="ET453" s="53"/>
      <c r="EU453" s="53"/>
    </row>
    <row r="454" spans="1:151" s="284" customFormat="1" x14ac:dyDescent="0.2">
      <c r="A454" s="539"/>
      <c r="K454" s="307"/>
      <c r="L454" s="307"/>
      <c r="O454" s="285"/>
      <c r="P454" s="285"/>
      <c r="U454" s="145"/>
      <c r="V454" s="145"/>
      <c r="W454" s="517"/>
      <c r="X454" s="517"/>
      <c r="AN454" s="53"/>
      <c r="AO454" s="53"/>
      <c r="AP454" s="53"/>
      <c r="AQ454" s="53"/>
      <c r="AR454" s="53"/>
      <c r="AS454" s="53"/>
      <c r="AT454" s="53"/>
      <c r="AU454" s="53"/>
      <c r="AV454" s="53"/>
      <c r="AW454" s="53"/>
      <c r="AX454" s="53"/>
      <c r="AY454" s="53"/>
      <c r="AZ454" s="53"/>
      <c r="BA454" s="53"/>
      <c r="BB454" s="53"/>
      <c r="BC454" s="53"/>
      <c r="BD454" s="53"/>
      <c r="BE454" s="53"/>
      <c r="BF454" s="53"/>
      <c r="BG454" s="53"/>
      <c r="BH454" s="53"/>
      <c r="BI454" s="53"/>
      <c r="BJ454" s="53"/>
      <c r="BK454" s="53"/>
      <c r="BL454" s="53"/>
      <c r="BM454" s="53"/>
      <c r="BN454" s="53"/>
      <c r="BO454" s="53"/>
      <c r="BP454" s="53"/>
      <c r="BQ454" s="53"/>
      <c r="BR454" s="53"/>
      <c r="BS454" s="53"/>
      <c r="BT454" s="53"/>
      <c r="BU454" s="53"/>
      <c r="BV454" s="53"/>
      <c r="BW454" s="53"/>
      <c r="BX454" s="53"/>
      <c r="BY454" s="53"/>
      <c r="BZ454" s="53"/>
      <c r="CA454" s="53"/>
      <c r="CB454" s="53"/>
      <c r="CC454" s="53"/>
      <c r="CD454" s="53"/>
      <c r="CE454" s="53"/>
      <c r="CF454" s="53"/>
      <c r="CG454" s="53"/>
      <c r="CH454" s="53"/>
      <c r="CI454" s="53"/>
      <c r="CJ454" s="53"/>
      <c r="CK454" s="53"/>
      <c r="CL454" s="53"/>
      <c r="CM454" s="53"/>
      <c r="CN454" s="53"/>
      <c r="CO454" s="53"/>
      <c r="CP454" s="53"/>
      <c r="CQ454" s="53"/>
      <c r="CR454" s="53"/>
      <c r="CS454" s="53"/>
      <c r="CT454" s="53"/>
      <c r="CU454" s="53"/>
      <c r="CV454" s="53"/>
      <c r="CW454" s="53"/>
      <c r="CX454" s="53"/>
      <c r="CY454" s="53"/>
      <c r="CZ454" s="53"/>
      <c r="DA454" s="53"/>
      <c r="DB454" s="53"/>
      <c r="DC454" s="53"/>
      <c r="DD454" s="53"/>
      <c r="DE454" s="53"/>
      <c r="DF454" s="53"/>
      <c r="DG454" s="53"/>
      <c r="DH454" s="53"/>
      <c r="DI454" s="53"/>
      <c r="DJ454" s="53"/>
      <c r="DK454" s="53"/>
      <c r="DL454" s="53"/>
      <c r="DM454" s="53"/>
      <c r="DN454" s="53"/>
      <c r="DO454" s="53"/>
      <c r="DP454" s="53"/>
      <c r="DQ454" s="53"/>
      <c r="DR454" s="53"/>
      <c r="DS454" s="53"/>
      <c r="DT454" s="53"/>
      <c r="DU454" s="53"/>
      <c r="DV454" s="53"/>
      <c r="DW454" s="53"/>
      <c r="DX454" s="53"/>
      <c r="DY454" s="53"/>
      <c r="DZ454" s="53"/>
      <c r="EA454" s="53"/>
      <c r="EB454" s="53"/>
      <c r="EC454" s="53"/>
      <c r="ED454" s="53"/>
      <c r="EE454" s="53"/>
      <c r="EF454" s="53"/>
      <c r="EG454" s="53"/>
      <c r="EH454" s="53"/>
      <c r="EI454" s="53"/>
      <c r="EJ454" s="53"/>
      <c r="EK454" s="53"/>
      <c r="EL454" s="53"/>
      <c r="EM454" s="53"/>
      <c r="EN454" s="53"/>
      <c r="EO454" s="53"/>
      <c r="EP454" s="53"/>
      <c r="EQ454" s="53"/>
      <c r="ER454" s="53"/>
      <c r="ES454" s="53"/>
      <c r="ET454" s="53"/>
      <c r="EU454" s="53"/>
    </row>
    <row r="455" spans="1:151" s="284" customFormat="1" x14ac:dyDescent="0.2">
      <c r="A455" s="539"/>
      <c r="K455" s="307"/>
      <c r="L455" s="307"/>
      <c r="O455" s="285"/>
      <c r="P455" s="285"/>
      <c r="U455" s="145"/>
      <c r="V455" s="145"/>
      <c r="W455" s="517"/>
      <c r="X455" s="517"/>
      <c r="AN455" s="53"/>
      <c r="AO455" s="53"/>
      <c r="AP455" s="53"/>
      <c r="AQ455" s="53"/>
      <c r="AR455" s="53"/>
      <c r="AS455" s="53"/>
      <c r="AT455" s="53"/>
      <c r="AU455" s="53"/>
      <c r="AV455" s="53"/>
      <c r="AW455" s="53"/>
      <c r="AX455" s="53"/>
      <c r="AY455" s="53"/>
      <c r="AZ455" s="53"/>
      <c r="BA455" s="53"/>
      <c r="BB455" s="53"/>
      <c r="BC455" s="53"/>
      <c r="BD455" s="53"/>
      <c r="BE455" s="53"/>
      <c r="BF455" s="53"/>
      <c r="BG455" s="53"/>
      <c r="BH455" s="53"/>
      <c r="BI455" s="53"/>
      <c r="BJ455" s="53"/>
      <c r="BK455" s="53"/>
      <c r="BL455" s="53"/>
      <c r="BM455" s="53"/>
      <c r="BN455" s="53"/>
      <c r="BO455" s="53"/>
      <c r="BP455" s="53"/>
      <c r="BQ455" s="53"/>
      <c r="BR455" s="53"/>
      <c r="BS455" s="53"/>
      <c r="BT455" s="53"/>
      <c r="BU455" s="53"/>
      <c r="BV455" s="53"/>
      <c r="BW455" s="53"/>
      <c r="BX455" s="53"/>
      <c r="BY455" s="53"/>
      <c r="BZ455" s="53"/>
      <c r="CA455" s="53"/>
      <c r="CB455" s="53"/>
      <c r="CC455" s="53"/>
      <c r="CD455" s="53"/>
      <c r="CE455" s="53"/>
      <c r="CF455" s="53"/>
      <c r="CG455" s="53"/>
      <c r="CH455" s="53"/>
      <c r="CI455" s="53"/>
      <c r="CJ455" s="53"/>
      <c r="CK455" s="53"/>
      <c r="CL455" s="53"/>
      <c r="CM455" s="53"/>
      <c r="CN455" s="53"/>
      <c r="CO455" s="53"/>
      <c r="CP455" s="53"/>
      <c r="CQ455" s="53"/>
      <c r="CR455" s="53"/>
      <c r="CS455" s="53"/>
      <c r="CT455" s="53"/>
      <c r="CU455" s="53"/>
      <c r="CV455" s="53"/>
      <c r="CW455" s="53"/>
      <c r="CX455" s="53"/>
      <c r="CY455" s="53"/>
      <c r="CZ455" s="53"/>
      <c r="DA455" s="53"/>
      <c r="DB455" s="53"/>
      <c r="DC455" s="53"/>
      <c r="DD455" s="53"/>
      <c r="DE455" s="53"/>
      <c r="DF455" s="53"/>
      <c r="DG455" s="53"/>
      <c r="DH455" s="53"/>
      <c r="DI455" s="53"/>
      <c r="DJ455" s="53"/>
      <c r="DK455" s="53"/>
      <c r="DL455" s="53"/>
      <c r="DM455" s="53"/>
      <c r="DN455" s="53"/>
      <c r="DO455" s="53"/>
      <c r="DP455" s="53"/>
      <c r="DQ455" s="53"/>
      <c r="DR455" s="53"/>
      <c r="DS455" s="53"/>
      <c r="DT455" s="53"/>
      <c r="DU455" s="53"/>
      <c r="DV455" s="53"/>
      <c r="DW455" s="53"/>
      <c r="DX455" s="53"/>
      <c r="DY455" s="53"/>
      <c r="DZ455" s="53"/>
      <c r="EA455" s="53"/>
      <c r="EB455" s="53"/>
      <c r="EC455" s="53"/>
      <c r="ED455" s="53"/>
      <c r="EE455" s="53"/>
      <c r="EF455" s="53"/>
      <c r="EG455" s="53"/>
      <c r="EH455" s="53"/>
      <c r="EI455" s="53"/>
      <c r="EJ455" s="53"/>
      <c r="EK455" s="53"/>
      <c r="EL455" s="53"/>
      <c r="EM455" s="53"/>
      <c r="EN455" s="53"/>
      <c r="EO455" s="53"/>
      <c r="EP455" s="53"/>
      <c r="EQ455" s="53"/>
      <c r="ER455" s="53"/>
      <c r="ES455" s="53"/>
      <c r="ET455" s="53"/>
      <c r="EU455" s="53"/>
    </row>
    <row r="456" spans="1:151" s="284" customFormat="1" x14ac:dyDescent="0.2">
      <c r="A456" s="539"/>
      <c r="K456" s="307"/>
      <c r="L456" s="307"/>
      <c r="O456" s="285"/>
      <c r="P456" s="285"/>
      <c r="U456" s="145"/>
      <c r="V456" s="145"/>
      <c r="W456" s="517"/>
      <c r="X456" s="517"/>
      <c r="AN456" s="53"/>
      <c r="AO456" s="53"/>
      <c r="AP456" s="53"/>
      <c r="AQ456" s="53"/>
      <c r="AR456" s="53"/>
      <c r="AS456" s="53"/>
      <c r="AT456" s="53"/>
      <c r="AU456" s="53"/>
      <c r="AV456" s="53"/>
      <c r="AW456" s="53"/>
      <c r="AX456" s="53"/>
      <c r="AY456" s="53"/>
      <c r="AZ456" s="53"/>
      <c r="BA456" s="53"/>
      <c r="BB456" s="53"/>
      <c r="BC456" s="53"/>
      <c r="BD456" s="53"/>
      <c r="BE456" s="53"/>
      <c r="BF456" s="53"/>
      <c r="BG456" s="53"/>
      <c r="BH456" s="53"/>
      <c r="BI456" s="53"/>
      <c r="BJ456" s="53"/>
      <c r="BK456" s="53"/>
      <c r="BL456" s="53"/>
      <c r="BM456" s="53"/>
      <c r="BN456" s="53"/>
      <c r="BO456" s="53"/>
      <c r="BP456" s="53"/>
      <c r="BQ456" s="53"/>
      <c r="BR456" s="53"/>
      <c r="BS456" s="53"/>
      <c r="BT456" s="53"/>
      <c r="BU456" s="53"/>
      <c r="BV456" s="53"/>
      <c r="BW456" s="53"/>
      <c r="BX456" s="53"/>
      <c r="BY456" s="53"/>
      <c r="BZ456" s="53"/>
      <c r="CA456" s="53"/>
      <c r="CB456" s="53"/>
      <c r="CC456" s="53"/>
      <c r="CD456" s="53"/>
      <c r="CE456" s="53"/>
      <c r="CF456" s="53"/>
      <c r="CG456" s="53"/>
      <c r="CH456" s="53"/>
      <c r="CI456" s="53"/>
      <c r="CJ456" s="53"/>
      <c r="CK456" s="53"/>
      <c r="CL456" s="53"/>
      <c r="CM456" s="53"/>
      <c r="CN456" s="53"/>
      <c r="CO456" s="53"/>
      <c r="CP456" s="53"/>
      <c r="CQ456" s="53"/>
      <c r="CR456" s="53"/>
      <c r="CS456" s="53"/>
      <c r="CT456" s="53"/>
      <c r="CU456" s="53"/>
      <c r="CV456" s="53"/>
      <c r="CW456" s="53"/>
      <c r="CX456" s="53"/>
      <c r="CY456" s="53"/>
      <c r="CZ456" s="53"/>
      <c r="DA456" s="53"/>
      <c r="DB456" s="53"/>
      <c r="DC456" s="53"/>
      <c r="DD456" s="53"/>
      <c r="DE456" s="53"/>
      <c r="DF456" s="53"/>
      <c r="DG456" s="53"/>
      <c r="DH456" s="53"/>
      <c r="DI456" s="53"/>
      <c r="DJ456" s="53"/>
      <c r="DK456" s="53"/>
      <c r="DL456" s="53"/>
      <c r="DM456" s="53"/>
      <c r="DN456" s="53"/>
      <c r="DO456" s="53"/>
      <c r="DP456" s="53"/>
      <c r="DQ456" s="53"/>
      <c r="DR456" s="53"/>
      <c r="DS456" s="53"/>
      <c r="DT456" s="53"/>
      <c r="DU456" s="53"/>
      <c r="DV456" s="53"/>
      <c r="DW456" s="53"/>
      <c r="DX456" s="53"/>
      <c r="DY456" s="53"/>
      <c r="DZ456" s="53"/>
      <c r="EA456" s="53"/>
      <c r="EB456" s="53"/>
      <c r="EC456" s="53"/>
      <c r="ED456" s="53"/>
      <c r="EE456" s="53"/>
      <c r="EF456" s="53"/>
      <c r="EG456" s="53"/>
      <c r="EH456" s="53"/>
      <c r="EI456" s="53"/>
      <c r="EJ456" s="53"/>
      <c r="EK456" s="53"/>
      <c r="EL456" s="53"/>
      <c r="EM456" s="53"/>
      <c r="EN456" s="53"/>
      <c r="EO456" s="53"/>
      <c r="EP456" s="53"/>
      <c r="EQ456" s="53"/>
      <c r="ER456" s="53"/>
      <c r="ES456" s="53"/>
      <c r="ET456" s="53"/>
      <c r="EU456" s="53"/>
    </row>
    <row r="457" spans="1:151" s="284" customFormat="1" x14ac:dyDescent="0.2">
      <c r="A457" s="539"/>
      <c r="K457" s="307"/>
      <c r="L457" s="307"/>
      <c r="O457" s="285"/>
      <c r="P457" s="285"/>
      <c r="U457" s="145"/>
      <c r="V457" s="145"/>
      <c r="W457" s="517"/>
      <c r="X457" s="517"/>
      <c r="AN457" s="53"/>
      <c r="AO457" s="53"/>
      <c r="AP457" s="53"/>
      <c r="AQ457" s="53"/>
      <c r="AR457" s="53"/>
      <c r="AS457" s="53"/>
      <c r="AT457" s="53"/>
      <c r="AU457" s="53"/>
      <c r="AV457" s="53"/>
      <c r="AW457" s="53"/>
      <c r="AX457" s="53"/>
      <c r="AY457" s="53"/>
      <c r="AZ457" s="53"/>
      <c r="BA457" s="53"/>
      <c r="BB457" s="53"/>
      <c r="BC457" s="53"/>
      <c r="BD457" s="53"/>
      <c r="BE457" s="53"/>
      <c r="BF457" s="53"/>
      <c r="BG457" s="53"/>
      <c r="BH457" s="53"/>
      <c r="BI457" s="53"/>
      <c r="BJ457" s="53"/>
      <c r="BK457" s="53"/>
      <c r="BL457" s="53"/>
      <c r="BM457" s="53"/>
      <c r="BN457" s="53"/>
      <c r="BO457" s="53"/>
      <c r="BP457" s="53"/>
      <c r="BQ457" s="53"/>
      <c r="BR457" s="53"/>
      <c r="BS457" s="53"/>
      <c r="BT457" s="53"/>
      <c r="BU457" s="53"/>
      <c r="BV457" s="53"/>
      <c r="BW457" s="53"/>
      <c r="BX457" s="53"/>
      <c r="BY457" s="53"/>
      <c r="BZ457" s="53"/>
      <c r="CA457" s="53"/>
      <c r="CB457" s="53"/>
      <c r="CC457" s="53"/>
      <c r="CD457" s="53"/>
      <c r="CE457" s="53"/>
      <c r="CF457" s="53"/>
      <c r="CG457" s="53"/>
      <c r="CH457" s="53"/>
      <c r="CI457" s="53"/>
      <c r="CJ457" s="53"/>
      <c r="CK457" s="53"/>
      <c r="CL457" s="53"/>
      <c r="CM457" s="53"/>
      <c r="CN457" s="53"/>
      <c r="CO457" s="53"/>
      <c r="CP457" s="53"/>
      <c r="CQ457" s="53"/>
      <c r="CR457" s="53"/>
      <c r="CS457" s="53"/>
      <c r="CT457" s="53"/>
      <c r="CU457" s="53"/>
      <c r="CV457" s="53"/>
      <c r="CW457" s="53"/>
      <c r="CX457" s="53"/>
      <c r="CY457" s="53"/>
      <c r="CZ457" s="53"/>
      <c r="DA457" s="53"/>
      <c r="DB457" s="53"/>
      <c r="DC457" s="53"/>
      <c r="DD457" s="53"/>
      <c r="DE457" s="53"/>
      <c r="DF457" s="53"/>
      <c r="DG457" s="53"/>
      <c r="DH457" s="53"/>
      <c r="DI457" s="53"/>
      <c r="DJ457" s="53"/>
      <c r="DK457" s="53"/>
      <c r="DL457" s="53"/>
      <c r="DM457" s="53"/>
      <c r="DN457" s="53"/>
      <c r="DO457" s="53"/>
      <c r="DP457" s="53"/>
      <c r="DQ457" s="53"/>
      <c r="DR457" s="53"/>
      <c r="DS457" s="53"/>
      <c r="DT457" s="53"/>
      <c r="DU457" s="53"/>
      <c r="DV457" s="53"/>
      <c r="DW457" s="53"/>
      <c r="DX457" s="53"/>
      <c r="DY457" s="53"/>
      <c r="DZ457" s="53"/>
      <c r="EA457" s="53"/>
      <c r="EB457" s="53"/>
      <c r="EC457" s="53"/>
      <c r="ED457" s="53"/>
      <c r="EE457" s="53"/>
      <c r="EF457" s="53"/>
      <c r="EG457" s="53"/>
      <c r="EH457" s="53"/>
      <c r="EI457" s="53"/>
      <c r="EJ457" s="53"/>
      <c r="EK457" s="53"/>
      <c r="EL457" s="53"/>
      <c r="EM457" s="53"/>
      <c r="EN457" s="53"/>
      <c r="EO457" s="53"/>
      <c r="EP457" s="53"/>
      <c r="EQ457" s="53"/>
      <c r="ER457" s="53"/>
      <c r="ES457" s="53"/>
      <c r="ET457" s="53"/>
      <c r="EU457" s="53"/>
    </row>
    <row r="458" spans="1:151" s="284" customFormat="1" x14ac:dyDescent="0.2">
      <c r="A458" s="539"/>
      <c r="K458" s="307"/>
      <c r="L458" s="307"/>
      <c r="O458" s="285"/>
      <c r="P458" s="285"/>
      <c r="U458" s="145"/>
      <c r="V458" s="145"/>
      <c r="W458" s="517"/>
      <c r="X458" s="517"/>
      <c r="AN458" s="53"/>
      <c r="AO458" s="53"/>
      <c r="AP458" s="53"/>
      <c r="AQ458" s="53"/>
      <c r="AR458" s="53"/>
      <c r="AS458" s="53"/>
      <c r="AT458" s="53"/>
      <c r="AU458" s="53"/>
      <c r="AV458" s="53"/>
      <c r="AW458" s="53"/>
      <c r="AX458" s="53"/>
      <c r="AY458" s="53"/>
      <c r="AZ458" s="53"/>
      <c r="BA458" s="53"/>
      <c r="BB458" s="53"/>
      <c r="BC458" s="53"/>
      <c r="BD458" s="53"/>
      <c r="BE458" s="53"/>
      <c r="BF458" s="53"/>
      <c r="BG458" s="53"/>
      <c r="BH458" s="53"/>
      <c r="BI458" s="53"/>
      <c r="BJ458" s="53"/>
      <c r="BK458" s="53"/>
      <c r="BL458" s="53"/>
      <c r="BM458" s="53"/>
      <c r="BN458" s="53"/>
      <c r="BO458" s="53"/>
      <c r="BP458" s="53"/>
      <c r="BQ458" s="53"/>
      <c r="BR458" s="53"/>
      <c r="BS458" s="53"/>
      <c r="BT458" s="53"/>
      <c r="BU458" s="53"/>
      <c r="BV458" s="53"/>
      <c r="BW458" s="53"/>
      <c r="BX458" s="53"/>
      <c r="BY458" s="53"/>
      <c r="BZ458" s="53"/>
      <c r="CA458" s="53"/>
      <c r="CB458" s="53"/>
      <c r="CC458" s="53"/>
      <c r="CD458" s="53"/>
      <c r="CE458" s="53"/>
      <c r="CF458" s="53"/>
      <c r="CG458" s="53"/>
      <c r="CH458" s="53"/>
      <c r="CI458" s="53"/>
      <c r="CJ458" s="53"/>
      <c r="CK458" s="53"/>
      <c r="CL458" s="53"/>
      <c r="CM458" s="53"/>
      <c r="CN458" s="53"/>
      <c r="CO458" s="53"/>
      <c r="CP458" s="53"/>
      <c r="CQ458" s="53"/>
      <c r="CR458" s="53"/>
      <c r="CS458" s="53"/>
      <c r="CT458" s="53"/>
      <c r="CU458" s="53"/>
      <c r="CV458" s="53"/>
      <c r="CW458" s="53"/>
      <c r="CX458" s="53"/>
      <c r="CY458" s="53"/>
      <c r="CZ458" s="53"/>
      <c r="DA458" s="53"/>
      <c r="DB458" s="53"/>
      <c r="DC458" s="53"/>
      <c r="DD458" s="53"/>
      <c r="DE458" s="53"/>
      <c r="DF458" s="53"/>
      <c r="DG458" s="53"/>
      <c r="DH458" s="53"/>
      <c r="DI458" s="53"/>
      <c r="DJ458" s="53"/>
      <c r="DK458" s="53"/>
      <c r="DL458" s="53"/>
      <c r="DM458" s="53"/>
      <c r="DN458" s="53"/>
      <c r="DO458" s="53"/>
      <c r="DP458" s="53"/>
      <c r="DQ458" s="53"/>
      <c r="DR458" s="53"/>
      <c r="DS458" s="53"/>
      <c r="DT458" s="53"/>
      <c r="DU458" s="53"/>
      <c r="DV458" s="53"/>
      <c r="DW458" s="53"/>
      <c r="DX458" s="53"/>
      <c r="DY458" s="53"/>
      <c r="DZ458" s="53"/>
      <c r="EA458" s="53"/>
      <c r="EB458" s="53"/>
      <c r="EC458" s="53"/>
      <c r="ED458" s="53"/>
      <c r="EE458" s="53"/>
      <c r="EF458" s="53"/>
      <c r="EG458" s="53"/>
      <c r="EH458" s="53"/>
      <c r="EI458" s="53"/>
      <c r="EJ458" s="53"/>
      <c r="EK458" s="53"/>
      <c r="EL458" s="53"/>
      <c r="EM458" s="53"/>
      <c r="EN458" s="53"/>
      <c r="EO458" s="53"/>
      <c r="EP458" s="53"/>
      <c r="EQ458" s="53"/>
      <c r="ER458" s="53"/>
      <c r="ES458" s="53"/>
      <c r="ET458" s="53"/>
      <c r="EU458" s="53"/>
    </row>
    <row r="459" spans="1:151" s="284" customFormat="1" x14ac:dyDescent="0.2">
      <c r="A459" s="539"/>
      <c r="K459" s="307"/>
      <c r="L459" s="307"/>
      <c r="O459" s="285"/>
      <c r="P459" s="285"/>
      <c r="U459" s="145"/>
      <c r="V459" s="145"/>
      <c r="W459" s="517"/>
      <c r="X459" s="517"/>
      <c r="AN459" s="53"/>
      <c r="AO459" s="53"/>
      <c r="AP459" s="53"/>
      <c r="AQ459" s="53"/>
      <c r="AR459" s="53"/>
      <c r="AS459" s="53"/>
      <c r="AT459" s="53"/>
      <c r="AU459" s="53"/>
      <c r="AV459" s="53"/>
      <c r="AW459" s="53"/>
      <c r="AX459" s="53"/>
      <c r="AY459" s="53"/>
      <c r="AZ459" s="53"/>
      <c r="BA459" s="53"/>
      <c r="BB459" s="53"/>
      <c r="BC459" s="53"/>
      <c r="BD459" s="53"/>
      <c r="BE459" s="53"/>
      <c r="BF459" s="53"/>
      <c r="BG459" s="53"/>
      <c r="BH459" s="53"/>
      <c r="BI459" s="53"/>
      <c r="BJ459" s="53"/>
      <c r="BK459" s="53"/>
      <c r="BL459" s="53"/>
      <c r="BM459" s="53"/>
      <c r="BN459" s="53"/>
      <c r="BO459" s="53"/>
      <c r="BP459" s="53"/>
      <c r="BQ459" s="53"/>
      <c r="BR459" s="53"/>
      <c r="BS459" s="53"/>
      <c r="BT459" s="53"/>
      <c r="BU459" s="53"/>
      <c r="BV459" s="53"/>
      <c r="BW459" s="53"/>
      <c r="BX459" s="53"/>
      <c r="BY459" s="53"/>
      <c r="BZ459" s="53"/>
      <c r="CA459" s="53"/>
      <c r="CB459" s="53"/>
      <c r="CC459" s="53"/>
      <c r="CD459" s="53"/>
      <c r="CE459" s="53"/>
      <c r="CF459" s="53"/>
      <c r="CG459" s="53"/>
      <c r="CH459" s="53"/>
      <c r="CI459" s="53"/>
      <c r="CJ459" s="53"/>
      <c r="CK459" s="53"/>
      <c r="CL459" s="53"/>
      <c r="CM459" s="53"/>
      <c r="CN459" s="53"/>
      <c r="CO459" s="53"/>
      <c r="CP459" s="53"/>
      <c r="CQ459" s="53"/>
      <c r="CR459" s="53"/>
      <c r="CS459" s="53"/>
      <c r="CT459" s="53"/>
      <c r="CU459" s="53"/>
      <c r="CV459" s="53"/>
      <c r="CW459" s="53"/>
      <c r="CX459" s="53"/>
      <c r="CY459" s="53"/>
      <c r="CZ459" s="53"/>
      <c r="DA459" s="53"/>
      <c r="DB459" s="53"/>
      <c r="DC459" s="53"/>
      <c r="DD459" s="53"/>
      <c r="DE459" s="53"/>
      <c r="DF459" s="53"/>
      <c r="DG459" s="53"/>
      <c r="DH459" s="53"/>
      <c r="DI459" s="53"/>
      <c r="DJ459" s="53"/>
      <c r="DK459" s="53"/>
      <c r="DL459" s="53"/>
      <c r="DM459" s="53"/>
      <c r="DN459" s="53"/>
      <c r="DO459" s="53"/>
      <c r="DP459" s="53"/>
      <c r="DQ459" s="53"/>
      <c r="DR459" s="53"/>
      <c r="DS459" s="53"/>
      <c r="DT459" s="53"/>
      <c r="DU459" s="53"/>
      <c r="DV459" s="53"/>
      <c r="DW459" s="53"/>
      <c r="DX459" s="53"/>
      <c r="DY459" s="53"/>
      <c r="DZ459" s="53"/>
      <c r="EA459" s="53"/>
      <c r="EB459" s="53"/>
      <c r="EC459" s="53"/>
      <c r="ED459" s="53"/>
      <c r="EE459" s="53"/>
      <c r="EF459" s="53"/>
      <c r="EG459" s="53"/>
      <c r="EH459" s="53"/>
      <c r="EI459" s="53"/>
      <c r="EJ459" s="53"/>
      <c r="EK459" s="53"/>
      <c r="EL459" s="53"/>
      <c r="EM459" s="53"/>
      <c r="EN459" s="53"/>
      <c r="EO459" s="53"/>
      <c r="EP459" s="53"/>
      <c r="EQ459" s="53"/>
      <c r="ER459" s="53"/>
      <c r="ES459" s="53"/>
      <c r="ET459" s="53"/>
      <c r="EU459" s="53"/>
    </row>
    <row r="460" spans="1:151" s="284" customFormat="1" x14ac:dyDescent="0.2">
      <c r="A460" s="539"/>
      <c r="K460" s="307"/>
      <c r="L460" s="307"/>
      <c r="O460" s="285"/>
      <c r="P460" s="285"/>
      <c r="U460" s="145"/>
      <c r="V460" s="145"/>
      <c r="W460" s="517"/>
      <c r="X460" s="517"/>
      <c r="AN460" s="53"/>
      <c r="AO460" s="53"/>
      <c r="AP460" s="53"/>
      <c r="AQ460" s="53"/>
      <c r="AR460" s="53"/>
      <c r="AS460" s="53"/>
      <c r="AT460" s="53"/>
      <c r="AU460" s="53"/>
      <c r="AV460" s="53"/>
      <c r="AW460" s="53"/>
      <c r="AX460" s="53"/>
      <c r="AY460" s="53"/>
      <c r="AZ460" s="53"/>
      <c r="BA460" s="53"/>
      <c r="BB460" s="53"/>
      <c r="BC460" s="53"/>
      <c r="BD460" s="53"/>
      <c r="BE460" s="53"/>
      <c r="BF460" s="53"/>
      <c r="BG460" s="53"/>
      <c r="BH460" s="53"/>
      <c r="BI460" s="53"/>
      <c r="BJ460" s="53"/>
      <c r="BK460" s="53"/>
      <c r="BL460" s="53"/>
      <c r="BM460" s="53"/>
      <c r="BN460" s="53"/>
      <c r="BO460" s="53"/>
      <c r="BP460" s="53"/>
      <c r="BQ460" s="53"/>
      <c r="BR460" s="53"/>
      <c r="BS460" s="53"/>
      <c r="BT460" s="53"/>
      <c r="BU460" s="53"/>
      <c r="BV460" s="53"/>
      <c r="BW460" s="53"/>
      <c r="BX460" s="53"/>
      <c r="BY460" s="53"/>
      <c r="BZ460" s="53"/>
      <c r="CA460" s="53"/>
      <c r="CB460" s="53"/>
      <c r="CC460" s="53"/>
      <c r="CD460" s="53"/>
      <c r="CE460" s="53"/>
      <c r="CF460" s="53"/>
      <c r="CG460" s="53"/>
      <c r="CH460" s="53"/>
      <c r="CI460" s="53"/>
      <c r="CJ460" s="53"/>
      <c r="CK460" s="53"/>
      <c r="CL460" s="53"/>
      <c r="CM460" s="53"/>
      <c r="CN460" s="53"/>
      <c r="CO460" s="53"/>
      <c r="CP460" s="53"/>
      <c r="CQ460" s="53"/>
      <c r="CR460" s="53"/>
      <c r="CS460" s="53"/>
      <c r="CT460" s="53"/>
      <c r="CU460" s="53"/>
      <c r="CV460" s="53"/>
      <c r="CW460" s="53"/>
      <c r="CX460" s="53"/>
      <c r="CY460" s="53"/>
      <c r="CZ460" s="53"/>
      <c r="DA460" s="53"/>
      <c r="DB460" s="53"/>
      <c r="DC460" s="53"/>
      <c r="DD460" s="53"/>
      <c r="DE460" s="53"/>
      <c r="DF460" s="53"/>
      <c r="DG460" s="53"/>
      <c r="DH460" s="53"/>
      <c r="DI460" s="53"/>
      <c r="DJ460" s="53"/>
      <c r="DK460" s="53"/>
      <c r="DL460" s="53"/>
      <c r="DM460" s="53"/>
      <c r="DN460" s="53"/>
      <c r="DO460" s="53"/>
      <c r="DP460" s="53"/>
      <c r="DQ460" s="53"/>
      <c r="DR460" s="53"/>
      <c r="DS460" s="53"/>
      <c r="DT460" s="53"/>
      <c r="DU460" s="53"/>
      <c r="DV460" s="53"/>
      <c r="DW460" s="53"/>
      <c r="DX460" s="53"/>
      <c r="DY460" s="53"/>
      <c r="DZ460" s="53"/>
      <c r="EA460" s="53"/>
      <c r="EB460" s="53"/>
      <c r="EC460" s="53"/>
      <c r="ED460" s="53"/>
      <c r="EE460" s="53"/>
      <c r="EF460" s="53"/>
      <c r="EG460" s="53"/>
      <c r="EH460" s="53"/>
      <c r="EI460" s="53"/>
      <c r="EJ460" s="53"/>
      <c r="EK460" s="53"/>
      <c r="EL460" s="53"/>
      <c r="EM460" s="53"/>
      <c r="EN460" s="53"/>
      <c r="EO460" s="53"/>
      <c r="EP460" s="53"/>
      <c r="EQ460" s="53"/>
      <c r="ER460" s="53"/>
      <c r="ES460" s="53"/>
      <c r="ET460" s="53"/>
      <c r="EU460" s="53"/>
    </row>
    <row r="461" spans="1:151" s="284" customFormat="1" x14ac:dyDescent="0.2">
      <c r="A461" s="539"/>
      <c r="K461" s="307"/>
      <c r="L461" s="307"/>
      <c r="O461" s="285"/>
      <c r="P461" s="285"/>
      <c r="U461" s="145"/>
      <c r="V461" s="145"/>
      <c r="W461" s="517"/>
      <c r="X461" s="517"/>
      <c r="AN461" s="53"/>
      <c r="AO461" s="53"/>
      <c r="AP461" s="53"/>
      <c r="AQ461" s="53"/>
      <c r="AR461" s="53"/>
      <c r="AS461" s="53"/>
      <c r="AT461" s="53"/>
      <c r="AU461" s="53"/>
      <c r="AV461" s="53"/>
      <c r="AW461" s="53"/>
      <c r="AX461" s="53"/>
      <c r="AY461" s="53"/>
      <c r="AZ461" s="53"/>
      <c r="BA461" s="53"/>
      <c r="BB461" s="53"/>
      <c r="BC461" s="53"/>
      <c r="BD461" s="53"/>
      <c r="BE461" s="53"/>
      <c r="BF461" s="53"/>
      <c r="BG461" s="53"/>
      <c r="BH461" s="53"/>
      <c r="BI461" s="53"/>
      <c r="BJ461" s="53"/>
      <c r="BK461" s="53"/>
      <c r="BL461" s="53"/>
      <c r="BM461" s="53"/>
      <c r="BN461" s="53"/>
      <c r="BO461" s="53"/>
      <c r="BP461" s="53"/>
      <c r="BQ461" s="53"/>
      <c r="BR461" s="53"/>
      <c r="BS461" s="53"/>
      <c r="BT461" s="53"/>
      <c r="BU461" s="53"/>
      <c r="BV461" s="53"/>
      <c r="BW461" s="53"/>
      <c r="BX461" s="53"/>
      <c r="BY461" s="53"/>
      <c r="BZ461" s="53"/>
      <c r="CA461" s="53"/>
      <c r="CB461" s="53"/>
      <c r="CC461" s="53"/>
      <c r="CD461" s="53"/>
      <c r="CE461" s="53"/>
      <c r="CF461" s="53"/>
      <c r="CG461" s="53"/>
      <c r="CH461" s="53"/>
      <c r="CI461" s="53"/>
      <c r="CJ461" s="53"/>
      <c r="CK461" s="53"/>
      <c r="CL461" s="53"/>
      <c r="CM461" s="53"/>
      <c r="CN461" s="53"/>
      <c r="CO461" s="53"/>
      <c r="CP461" s="53"/>
      <c r="CQ461" s="53"/>
      <c r="CR461" s="53"/>
      <c r="CS461" s="53"/>
      <c r="CT461" s="53"/>
      <c r="CU461" s="53"/>
      <c r="CV461" s="53"/>
      <c r="CW461" s="53"/>
      <c r="CX461" s="53"/>
      <c r="CY461" s="53"/>
      <c r="CZ461" s="53"/>
      <c r="DA461" s="53"/>
      <c r="DB461" s="53"/>
      <c r="DC461" s="53"/>
      <c r="DD461" s="53"/>
      <c r="DE461" s="53"/>
      <c r="DF461" s="53"/>
      <c r="DG461" s="53"/>
      <c r="DH461" s="53"/>
      <c r="DI461" s="53"/>
      <c r="DJ461" s="53"/>
      <c r="DK461" s="53"/>
      <c r="DL461" s="53"/>
      <c r="DM461" s="53"/>
      <c r="DN461" s="53"/>
      <c r="DO461" s="53"/>
      <c r="DP461" s="53"/>
      <c r="DQ461" s="53"/>
      <c r="DR461" s="53"/>
      <c r="DS461" s="53"/>
      <c r="DT461" s="53"/>
      <c r="DU461" s="53"/>
      <c r="DV461" s="53"/>
      <c r="DW461" s="53"/>
      <c r="DX461" s="53"/>
      <c r="DY461" s="53"/>
      <c r="DZ461" s="53"/>
      <c r="EA461" s="53"/>
      <c r="EB461" s="53"/>
      <c r="EC461" s="53"/>
      <c r="ED461" s="53"/>
      <c r="EE461" s="53"/>
      <c r="EF461" s="53"/>
      <c r="EG461" s="53"/>
      <c r="EH461" s="53"/>
      <c r="EI461" s="53"/>
      <c r="EJ461" s="53"/>
      <c r="EK461" s="53"/>
      <c r="EL461" s="53"/>
      <c r="EM461" s="53"/>
      <c r="EN461" s="53"/>
      <c r="EO461" s="53"/>
      <c r="EP461" s="53"/>
      <c r="EQ461" s="53"/>
      <c r="ER461" s="53"/>
      <c r="ES461" s="53"/>
      <c r="ET461" s="53"/>
      <c r="EU461" s="53"/>
    </row>
    <row r="462" spans="1:151" s="284" customFormat="1" x14ac:dyDescent="0.2">
      <c r="A462" s="539"/>
      <c r="K462" s="307"/>
      <c r="L462" s="307"/>
      <c r="O462" s="285"/>
      <c r="P462" s="285"/>
      <c r="U462" s="145"/>
      <c r="V462" s="145"/>
      <c r="W462" s="517"/>
      <c r="X462" s="517"/>
      <c r="AN462" s="53"/>
      <c r="AO462" s="53"/>
      <c r="AP462" s="53"/>
      <c r="AQ462" s="53"/>
      <c r="AR462" s="53"/>
      <c r="AS462" s="53"/>
      <c r="AT462" s="53"/>
      <c r="AU462" s="53"/>
      <c r="AV462" s="53"/>
      <c r="AW462" s="53"/>
      <c r="AX462" s="53"/>
      <c r="AY462" s="53"/>
      <c r="AZ462" s="53"/>
      <c r="BA462" s="53"/>
      <c r="BB462" s="53"/>
      <c r="BC462" s="53"/>
      <c r="BD462" s="53"/>
      <c r="BE462" s="53"/>
      <c r="BF462" s="53"/>
      <c r="BG462" s="53"/>
      <c r="BH462" s="53"/>
      <c r="BI462" s="53"/>
      <c r="BJ462" s="53"/>
      <c r="BK462" s="53"/>
      <c r="BL462" s="53"/>
      <c r="BM462" s="53"/>
      <c r="BN462" s="53"/>
      <c r="BO462" s="53"/>
      <c r="BP462" s="53"/>
      <c r="BQ462" s="53"/>
      <c r="BR462" s="53"/>
      <c r="BS462" s="53"/>
      <c r="BT462" s="53"/>
      <c r="BU462" s="53"/>
      <c r="BV462" s="53"/>
      <c r="BW462" s="53"/>
      <c r="BX462" s="53"/>
      <c r="BY462" s="53"/>
      <c r="BZ462" s="53"/>
      <c r="CA462" s="53"/>
      <c r="CB462" s="53"/>
      <c r="CC462" s="53"/>
      <c r="CD462" s="53"/>
      <c r="CE462" s="53"/>
      <c r="CF462" s="53"/>
      <c r="CG462" s="53"/>
      <c r="CH462" s="53"/>
      <c r="CI462" s="53"/>
      <c r="CJ462" s="53"/>
      <c r="CK462" s="53"/>
      <c r="CL462" s="53"/>
      <c r="CM462" s="53"/>
      <c r="CN462" s="53"/>
      <c r="CO462" s="53"/>
      <c r="CP462" s="53"/>
      <c r="CQ462" s="53"/>
      <c r="CR462" s="53"/>
      <c r="CS462" s="53"/>
      <c r="CT462" s="53"/>
      <c r="CU462" s="53"/>
      <c r="CV462" s="53"/>
      <c r="CW462" s="53"/>
      <c r="CX462" s="53"/>
      <c r="CY462" s="53"/>
      <c r="CZ462" s="53"/>
      <c r="DA462" s="53"/>
      <c r="DB462" s="53"/>
      <c r="DC462" s="53"/>
      <c r="DD462" s="53"/>
      <c r="DE462" s="53"/>
      <c r="DF462" s="53"/>
      <c r="DG462" s="53"/>
      <c r="DH462" s="53"/>
      <c r="DI462" s="53"/>
      <c r="DJ462" s="53"/>
      <c r="DK462" s="53"/>
      <c r="DL462" s="53"/>
      <c r="DM462" s="53"/>
      <c r="DN462" s="53"/>
      <c r="DO462" s="53"/>
      <c r="DP462" s="53"/>
      <c r="DQ462" s="53"/>
      <c r="DR462" s="53"/>
      <c r="DS462" s="53"/>
      <c r="DT462" s="53"/>
      <c r="DU462" s="53"/>
      <c r="DV462" s="53"/>
      <c r="DW462" s="53"/>
      <c r="DX462" s="53"/>
      <c r="DY462" s="53"/>
      <c r="DZ462" s="53"/>
      <c r="EA462" s="53"/>
      <c r="EB462" s="53"/>
      <c r="EC462" s="53"/>
      <c r="ED462" s="53"/>
      <c r="EE462" s="53"/>
      <c r="EF462" s="53"/>
      <c r="EG462" s="53"/>
      <c r="EH462" s="53"/>
      <c r="EI462" s="53"/>
      <c r="EJ462" s="53"/>
      <c r="EK462" s="53"/>
      <c r="EL462" s="53"/>
      <c r="EM462" s="53"/>
      <c r="EN462" s="53"/>
      <c r="EO462" s="53"/>
      <c r="EP462" s="53"/>
      <c r="EQ462" s="53"/>
      <c r="ER462" s="53"/>
      <c r="ES462" s="53"/>
      <c r="ET462" s="53"/>
      <c r="EU462" s="53"/>
    </row>
    <row r="463" spans="1:151" s="284" customFormat="1" x14ac:dyDescent="0.2">
      <c r="A463" s="539"/>
      <c r="K463" s="307"/>
      <c r="L463" s="307"/>
      <c r="O463" s="285"/>
      <c r="P463" s="285"/>
      <c r="U463" s="145"/>
      <c r="V463" s="145"/>
      <c r="W463" s="517"/>
      <c r="X463" s="517"/>
      <c r="AN463" s="53"/>
      <c r="AO463" s="53"/>
      <c r="AP463" s="53"/>
      <c r="AQ463" s="53"/>
      <c r="AR463" s="53"/>
      <c r="AS463" s="53"/>
      <c r="AT463" s="53"/>
      <c r="AU463" s="53"/>
      <c r="AV463" s="53"/>
      <c r="AW463" s="53"/>
      <c r="AX463" s="53"/>
      <c r="AY463" s="53"/>
      <c r="AZ463" s="53"/>
      <c r="BA463" s="53"/>
      <c r="BB463" s="53"/>
      <c r="BC463" s="53"/>
      <c r="BD463" s="53"/>
      <c r="BE463" s="53"/>
      <c r="BF463" s="53"/>
      <c r="BG463" s="53"/>
      <c r="BH463" s="53"/>
      <c r="BI463" s="53"/>
      <c r="BJ463" s="53"/>
      <c r="BK463" s="53"/>
      <c r="BL463" s="53"/>
      <c r="BM463" s="53"/>
      <c r="BN463" s="53"/>
      <c r="BO463" s="53"/>
      <c r="BP463" s="53"/>
      <c r="BQ463" s="53"/>
      <c r="BR463" s="53"/>
      <c r="BS463" s="53"/>
      <c r="BT463" s="53"/>
      <c r="BU463" s="53"/>
      <c r="BV463" s="53"/>
      <c r="BW463" s="53"/>
      <c r="BX463" s="53"/>
      <c r="BY463" s="53"/>
      <c r="BZ463" s="53"/>
      <c r="CA463" s="53"/>
      <c r="CB463" s="53"/>
      <c r="CC463" s="53"/>
      <c r="CD463" s="53"/>
      <c r="CE463" s="53"/>
      <c r="CF463" s="53"/>
      <c r="CG463" s="53"/>
      <c r="CH463" s="53"/>
      <c r="CI463" s="53"/>
      <c r="CJ463" s="53"/>
      <c r="CK463" s="53"/>
      <c r="CL463" s="53"/>
      <c r="CM463" s="53"/>
      <c r="CN463" s="53"/>
      <c r="CO463" s="53"/>
      <c r="CP463" s="53"/>
      <c r="CQ463" s="53"/>
      <c r="CR463" s="53"/>
      <c r="CS463" s="53"/>
      <c r="CT463" s="53"/>
      <c r="CU463" s="53"/>
      <c r="CV463" s="53"/>
      <c r="CW463" s="53"/>
      <c r="CX463" s="53"/>
      <c r="CY463" s="53"/>
      <c r="CZ463" s="53"/>
      <c r="DA463" s="53"/>
      <c r="DB463" s="53"/>
      <c r="DC463" s="53"/>
      <c r="DD463" s="53"/>
      <c r="DE463" s="53"/>
      <c r="DF463" s="53"/>
      <c r="DG463" s="53"/>
      <c r="DH463" s="53"/>
      <c r="DI463" s="53"/>
      <c r="DJ463" s="53"/>
      <c r="DK463" s="53"/>
      <c r="DL463" s="53"/>
      <c r="DM463" s="53"/>
      <c r="DN463" s="53"/>
      <c r="DO463" s="53"/>
      <c r="DP463" s="53"/>
      <c r="DQ463" s="53"/>
      <c r="DR463" s="53"/>
      <c r="DS463" s="53"/>
      <c r="DT463" s="53"/>
      <c r="DU463" s="53"/>
      <c r="DV463" s="53"/>
      <c r="DW463" s="53"/>
      <c r="DX463" s="53"/>
      <c r="DY463" s="53"/>
      <c r="DZ463" s="53"/>
      <c r="EA463" s="53"/>
      <c r="EB463" s="53"/>
      <c r="EC463" s="53"/>
      <c r="ED463" s="53"/>
      <c r="EE463" s="53"/>
      <c r="EF463" s="53"/>
      <c r="EG463" s="53"/>
      <c r="EH463" s="53"/>
      <c r="EI463" s="53"/>
      <c r="EJ463" s="53"/>
      <c r="EK463" s="53"/>
      <c r="EL463" s="53"/>
      <c r="EM463" s="53"/>
      <c r="EN463" s="53"/>
      <c r="EO463" s="53"/>
      <c r="EP463" s="53"/>
      <c r="EQ463" s="53"/>
      <c r="ER463" s="53"/>
      <c r="ES463" s="53"/>
      <c r="ET463" s="53"/>
      <c r="EU463" s="53"/>
    </row>
    <row r="464" spans="1:151" s="284" customFormat="1" x14ac:dyDescent="0.2">
      <c r="A464" s="539"/>
      <c r="K464" s="307"/>
      <c r="L464" s="307"/>
      <c r="O464" s="285"/>
      <c r="P464" s="285"/>
      <c r="U464" s="145"/>
      <c r="V464" s="145"/>
      <c r="W464" s="517"/>
      <c r="X464" s="517"/>
      <c r="AN464" s="53"/>
      <c r="AO464" s="53"/>
      <c r="AP464" s="53"/>
      <c r="AQ464" s="53"/>
      <c r="AR464" s="53"/>
      <c r="AS464" s="53"/>
      <c r="AT464" s="53"/>
      <c r="AU464" s="53"/>
      <c r="AV464" s="53"/>
      <c r="AW464" s="53"/>
      <c r="AX464" s="53"/>
      <c r="AY464" s="53"/>
      <c r="AZ464" s="53"/>
      <c r="BA464" s="53"/>
      <c r="BB464" s="53"/>
      <c r="BC464" s="53"/>
      <c r="BD464" s="53"/>
      <c r="BE464" s="53"/>
      <c r="BF464" s="53"/>
      <c r="BG464" s="53"/>
      <c r="BH464" s="53"/>
      <c r="BI464" s="53"/>
      <c r="BJ464" s="53"/>
      <c r="BK464" s="53"/>
      <c r="BL464" s="53"/>
      <c r="BM464" s="53"/>
      <c r="BN464" s="53"/>
      <c r="BO464" s="53"/>
      <c r="BP464" s="53"/>
      <c r="BQ464" s="53"/>
      <c r="BR464" s="53"/>
      <c r="BS464" s="53"/>
      <c r="BT464" s="53"/>
      <c r="BU464" s="53"/>
      <c r="BV464" s="53"/>
      <c r="BW464" s="53"/>
      <c r="BX464" s="53"/>
      <c r="BY464" s="53"/>
      <c r="BZ464" s="53"/>
      <c r="CA464" s="53"/>
      <c r="CB464" s="53"/>
      <c r="CC464" s="53"/>
      <c r="CD464" s="53"/>
      <c r="CE464" s="53"/>
      <c r="CF464" s="53"/>
      <c r="CG464" s="53"/>
      <c r="CH464" s="53"/>
      <c r="CI464" s="53"/>
      <c r="CJ464" s="53"/>
      <c r="CK464" s="53"/>
      <c r="CL464" s="53"/>
      <c r="CM464" s="53"/>
      <c r="CN464" s="53"/>
      <c r="CO464" s="53"/>
      <c r="CP464" s="53"/>
      <c r="CQ464" s="53"/>
      <c r="CR464" s="53"/>
      <c r="CS464" s="53"/>
      <c r="CT464" s="53"/>
      <c r="CU464" s="53"/>
      <c r="CV464" s="53"/>
      <c r="CW464" s="53"/>
      <c r="CX464" s="53"/>
      <c r="CY464" s="53"/>
      <c r="CZ464" s="53"/>
      <c r="DA464" s="53"/>
      <c r="DB464" s="53"/>
      <c r="DC464" s="53"/>
      <c r="DD464" s="53"/>
      <c r="DE464" s="53"/>
      <c r="DF464" s="53"/>
      <c r="DG464" s="53"/>
      <c r="DH464" s="53"/>
      <c r="DI464" s="53"/>
      <c r="DJ464" s="53"/>
      <c r="DK464" s="53"/>
      <c r="DL464" s="53"/>
      <c r="DM464" s="53"/>
      <c r="DN464" s="53"/>
      <c r="DO464" s="53"/>
      <c r="DP464" s="53"/>
      <c r="DQ464" s="53"/>
      <c r="DR464" s="53"/>
      <c r="DS464" s="53"/>
      <c r="DT464" s="53"/>
      <c r="DU464" s="53"/>
      <c r="DV464" s="53"/>
      <c r="DW464" s="53"/>
      <c r="DX464" s="53"/>
      <c r="DY464" s="53"/>
      <c r="DZ464" s="53"/>
      <c r="EA464" s="53"/>
      <c r="EB464" s="53"/>
      <c r="EC464" s="53"/>
      <c r="ED464" s="53"/>
      <c r="EE464" s="53"/>
      <c r="EF464" s="53"/>
      <c r="EG464" s="53"/>
      <c r="EH464" s="53"/>
      <c r="EI464" s="53"/>
      <c r="EJ464" s="53"/>
      <c r="EK464" s="53"/>
      <c r="EL464" s="53"/>
      <c r="EM464" s="53"/>
      <c r="EN464" s="53"/>
      <c r="EO464" s="53"/>
      <c r="EP464" s="53"/>
      <c r="EQ464" s="53"/>
      <c r="ER464" s="53"/>
      <c r="ES464" s="53"/>
      <c r="ET464" s="53"/>
      <c r="EU464" s="53"/>
    </row>
    <row r="465" spans="1:151" s="284" customFormat="1" x14ac:dyDescent="0.2">
      <c r="A465" s="539"/>
      <c r="K465" s="307"/>
      <c r="L465" s="307"/>
      <c r="O465" s="285"/>
      <c r="P465" s="285"/>
      <c r="U465" s="145"/>
      <c r="V465" s="145"/>
      <c r="W465" s="517"/>
      <c r="X465" s="517"/>
      <c r="AN465" s="53"/>
      <c r="AO465" s="53"/>
      <c r="AP465" s="53"/>
      <c r="AQ465" s="53"/>
      <c r="AR465" s="53"/>
      <c r="AS465" s="53"/>
      <c r="AT465" s="53"/>
      <c r="AU465" s="53"/>
      <c r="AV465" s="53"/>
      <c r="AW465" s="53"/>
      <c r="AX465" s="53"/>
      <c r="AY465" s="53"/>
      <c r="AZ465" s="53"/>
      <c r="BA465" s="53"/>
      <c r="BB465" s="53"/>
      <c r="BC465" s="53"/>
      <c r="BD465" s="53"/>
      <c r="BE465" s="53"/>
      <c r="BF465" s="53"/>
      <c r="BG465" s="53"/>
      <c r="BH465" s="53"/>
      <c r="BI465" s="53"/>
      <c r="BJ465" s="53"/>
      <c r="BK465" s="53"/>
      <c r="BL465" s="53"/>
      <c r="BM465" s="53"/>
      <c r="BN465" s="53"/>
      <c r="BO465" s="53"/>
      <c r="BP465" s="53"/>
      <c r="BQ465" s="53"/>
      <c r="BR465" s="53"/>
      <c r="BS465" s="53"/>
      <c r="BT465" s="53"/>
      <c r="BU465" s="53"/>
      <c r="BV465" s="53"/>
      <c r="BW465" s="53"/>
      <c r="BX465" s="53"/>
      <c r="BY465" s="53"/>
      <c r="BZ465" s="53"/>
      <c r="CA465" s="53"/>
      <c r="CB465" s="53"/>
      <c r="CC465" s="53"/>
      <c r="CD465" s="53"/>
      <c r="CE465" s="53"/>
      <c r="CF465" s="53"/>
      <c r="CG465" s="53"/>
      <c r="CH465" s="53"/>
      <c r="CI465" s="53"/>
      <c r="CJ465" s="53"/>
      <c r="CK465" s="53"/>
      <c r="CL465" s="53"/>
      <c r="CM465" s="53"/>
      <c r="CN465" s="53"/>
      <c r="CO465" s="53"/>
      <c r="CP465" s="53"/>
      <c r="CQ465" s="53"/>
      <c r="CR465" s="53"/>
      <c r="CS465" s="53"/>
      <c r="CT465" s="53"/>
      <c r="CU465" s="53"/>
      <c r="CV465" s="53"/>
      <c r="CW465" s="53"/>
      <c r="CX465" s="53"/>
      <c r="CY465" s="53"/>
      <c r="CZ465" s="53"/>
      <c r="DA465" s="53"/>
      <c r="DB465" s="53"/>
      <c r="DC465" s="53"/>
      <c r="DD465" s="53"/>
      <c r="DE465" s="53"/>
      <c r="DF465" s="53"/>
      <c r="DG465" s="53"/>
      <c r="DH465" s="53"/>
      <c r="DI465" s="53"/>
      <c r="DJ465" s="53"/>
      <c r="DK465" s="53"/>
      <c r="DL465" s="53"/>
      <c r="DM465" s="53"/>
      <c r="DN465" s="53"/>
      <c r="DO465" s="53"/>
      <c r="DP465" s="53"/>
      <c r="DQ465" s="53"/>
      <c r="DR465" s="53"/>
      <c r="DS465" s="53"/>
      <c r="DT465" s="53"/>
      <c r="DU465" s="53"/>
      <c r="DV465" s="53"/>
      <c r="DW465" s="53"/>
      <c r="DX465" s="53"/>
      <c r="DY465" s="53"/>
      <c r="DZ465" s="53"/>
      <c r="EA465" s="53"/>
      <c r="EB465" s="53"/>
      <c r="EC465" s="53"/>
      <c r="ED465" s="53"/>
      <c r="EE465" s="53"/>
      <c r="EF465" s="53"/>
      <c r="EG465" s="53"/>
      <c r="EH465" s="53"/>
      <c r="EI465" s="53"/>
      <c r="EJ465" s="53"/>
      <c r="EK465" s="53"/>
      <c r="EL465" s="53"/>
      <c r="EM465" s="53"/>
      <c r="EN465" s="53"/>
      <c r="EO465" s="53"/>
      <c r="EP465" s="53"/>
      <c r="EQ465" s="53"/>
      <c r="ER465" s="53"/>
      <c r="ES465" s="53"/>
      <c r="ET465" s="53"/>
      <c r="EU465" s="53"/>
    </row>
    <row r="466" spans="1:151" s="284" customFormat="1" x14ac:dyDescent="0.2">
      <c r="A466" s="539"/>
      <c r="K466" s="307"/>
      <c r="L466" s="307"/>
      <c r="O466" s="285"/>
      <c r="P466" s="285"/>
      <c r="U466" s="145"/>
      <c r="V466" s="145"/>
      <c r="W466" s="517"/>
      <c r="X466" s="517"/>
      <c r="AN466" s="53"/>
      <c r="AO466" s="53"/>
      <c r="AP466" s="53"/>
      <c r="AQ466" s="53"/>
      <c r="AR466" s="53"/>
      <c r="AS466" s="53"/>
      <c r="AT466" s="53"/>
      <c r="AU466" s="53"/>
      <c r="AV466" s="53"/>
      <c r="AW466" s="53"/>
      <c r="AX466" s="53"/>
      <c r="AY466" s="53"/>
      <c r="AZ466" s="53"/>
      <c r="BA466" s="53"/>
      <c r="BB466" s="53"/>
      <c r="BC466" s="53"/>
      <c r="BD466" s="53"/>
      <c r="BE466" s="53"/>
      <c r="BF466" s="53"/>
      <c r="BG466" s="53"/>
      <c r="BH466" s="53"/>
      <c r="BI466" s="53"/>
      <c r="BJ466" s="53"/>
      <c r="BK466" s="53"/>
      <c r="BL466" s="53"/>
      <c r="BM466" s="53"/>
      <c r="BN466" s="53"/>
      <c r="BO466" s="53"/>
      <c r="BP466" s="53"/>
      <c r="BQ466" s="53"/>
      <c r="BR466" s="53"/>
      <c r="BS466" s="53"/>
      <c r="BT466" s="53"/>
      <c r="BU466" s="53"/>
      <c r="BV466" s="53"/>
      <c r="BW466" s="53"/>
      <c r="BX466" s="53"/>
      <c r="BY466" s="53"/>
      <c r="BZ466" s="53"/>
      <c r="CA466" s="53"/>
      <c r="CB466" s="53"/>
      <c r="CC466" s="53"/>
      <c r="CD466" s="53"/>
      <c r="CE466" s="53"/>
      <c r="CF466" s="53"/>
      <c r="CG466" s="53"/>
      <c r="CH466" s="53"/>
      <c r="CI466" s="53"/>
      <c r="CJ466" s="53"/>
      <c r="CK466" s="53"/>
      <c r="CL466" s="53"/>
      <c r="CM466" s="53"/>
      <c r="CN466" s="53"/>
      <c r="CO466" s="53"/>
      <c r="CP466" s="53"/>
      <c r="CQ466" s="53"/>
      <c r="CR466" s="53"/>
      <c r="CS466" s="53"/>
      <c r="CT466" s="53"/>
      <c r="CU466" s="53"/>
      <c r="CV466" s="53"/>
      <c r="CW466" s="53"/>
      <c r="CX466" s="53"/>
      <c r="CY466" s="53"/>
      <c r="CZ466" s="53"/>
      <c r="DA466" s="53"/>
      <c r="DB466" s="53"/>
      <c r="DC466" s="53"/>
      <c r="DD466" s="53"/>
      <c r="DE466" s="53"/>
      <c r="DF466" s="53"/>
      <c r="DG466" s="53"/>
      <c r="DH466" s="53"/>
      <c r="DI466" s="53"/>
      <c r="DJ466" s="53"/>
      <c r="DK466" s="53"/>
      <c r="DL466" s="53"/>
      <c r="DM466" s="53"/>
      <c r="DN466" s="53"/>
      <c r="DO466" s="53"/>
      <c r="DP466" s="53"/>
      <c r="DQ466" s="53"/>
      <c r="DR466" s="53"/>
      <c r="DS466" s="53"/>
      <c r="DT466" s="53"/>
      <c r="DU466" s="53"/>
      <c r="DV466" s="53"/>
      <c r="DW466" s="53"/>
      <c r="DX466" s="53"/>
      <c r="DY466" s="53"/>
      <c r="DZ466" s="53"/>
      <c r="EA466" s="53"/>
      <c r="EB466" s="53"/>
      <c r="EC466" s="53"/>
      <c r="ED466" s="53"/>
      <c r="EE466" s="53"/>
      <c r="EF466" s="53"/>
      <c r="EG466" s="53"/>
      <c r="EH466" s="53"/>
      <c r="EI466" s="53"/>
      <c r="EJ466" s="53"/>
      <c r="EK466" s="53"/>
      <c r="EL466" s="53"/>
      <c r="EM466" s="53"/>
      <c r="EN466" s="53"/>
      <c r="EO466" s="53"/>
      <c r="EP466" s="53"/>
      <c r="EQ466" s="53"/>
      <c r="ER466" s="53"/>
      <c r="ES466" s="53"/>
      <c r="ET466" s="53"/>
      <c r="EU466" s="53"/>
    </row>
    <row r="467" spans="1:151" s="284" customFormat="1" x14ac:dyDescent="0.2">
      <c r="A467" s="539"/>
      <c r="K467" s="307"/>
      <c r="L467" s="307"/>
      <c r="O467" s="285"/>
      <c r="P467" s="285"/>
      <c r="U467" s="145"/>
      <c r="V467" s="145"/>
      <c r="W467" s="517"/>
      <c r="X467" s="517"/>
      <c r="AN467" s="53"/>
      <c r="AO467" s="53"/>
      <c r="AP467" s="53"/>
      <c r="AQ467" s="53"/>
      <c r="AR467" s="53"/>
      <c r="AS467" s="53"/>
      <c r="AT467" s="53"/>
      <c r="AU467" s="53"/>
      <c r="AV467" s="53"/>
      <c r="AW467" s="53"/>
      <c r="AX467" s="53"/>
      <c r="AY467" s="53"/>
      <c r="AZ467" s="53"/>
      <c r="BA467" s="53"/>
      <c r="BB467" s="53"/>
      <c r="BC467" s="53"/>
      <c r="BD467" s="53"/>
      <c r="BE467" s="53"/>
      <c r="BF467" s="53"/>
      <c r="BG467" s="53"/>
      <c r="BH467" s="53"/>
      <c r="BI467" s="53"/>
      <c r="BJ467" s="53"/>
      <c r="BK467" s="53"/>
      <c r="BL467" s="53"/>
      <c r="BM467" s="53"/>
      <c r="BN467" s="53"/>
      <c r="BO467" s="53"/>
      <c r="BP467" s="53"/>
      <c r="BQ467" s="53"/>
      <c r="BR467" s="53"/>
      <c r="BS467" s="53"/>
      <c r="BT467" s="53"/>
      <c r="BU467" s="53"/>
      <c r="BV467" s="53"/>
      <c r="BW467" s="53"/>
      <c r="BX467" s="53"/>
      <c r="BY467" s="53"/>
      <c r="BZ467" s="53"/>
      <c r="CA467" s="53"/>
      <c r="CB467" s="53"/>
      <c r="CC467" s="53"/>
      <c r="CD467" s="53"/>
      <c r="CE467" s="53"/>
      <c r="CF467" s="53"/>
      <c r="CG467" s="53"/>
      <c r="CH467" s="53"/>
      <c r="CI467" s="53"/>
      <c r="CJ467" s="53"/>
      <c r="CK467" s="53"/>
      <c r="CL467" s="53"/>
      <c r="CM467" s="53"/>
      <c r="CN467" s="53"/>
      <c r="CO467" s="53"/>
      <c r="CP467" s="53"/>
      <c r="CQ467" s="53"/>
      <c r="CR467" s="53"/>
      <c r="CS467" s="53"/>
      <c r="CT467" s="53"/>
      <c r="CU467" s="53"/>
      <c r="CV467" s="53"/>
      <c r="CW467" s="53"/>
      <c r="CX467" s="53"/>
      <c r="CY467" s="53"/>
      <c r="CZ467" s="53"/>
      <c r="DA467" s="53"/>
      <c r="DB467" s="53"/>
      <c r="DC467" s="53"/>
      <c r="DD467" s="53"/>
      <c r="DE467" s="53"/>
      <c r="DF467" s="53"/>
      <c r="DG467" s="53"/>
      <c r="DH467" s="53"/>
      <c r="DI467" s="53"/>
      <c r="DJ467" s="53"/>
      <c r="DK467" s="53"/>
      <c r="DL467" s="53"/>
      <c r="DM467" s="53"/>
      <c r="DN467" s="53"/>
      <c r="DO467" s="53"/>
      <c r="DP467" s="53"/>
      <c r="DQ467" s="53"/>
      <c r="DR467" s="53"/>
      <c r="DS467" s="53"/>
      <c r="DT467" s="53"/>
      <c r="DU467" s="53"/>
      <c r="DV467" s="53"/>
      <c r="DW467" s="53"/>
      <c r="DX467" s="53"/>
      <c r="DY467" s="53"/>
      <c r="DZ467" s="53"/>
      <c r="EA467" s="53"/>
      <c r="EB467" s="53"/>
      <c r="EC467" s="53"/>
      <c r="ED467" s="53"/>
      <c r="EE467" s="53"/>
      <c r="EF467" s="53"/>
      <c r="EG467" s="53"/>
      <c r="EH467" s="53"/>
      <c r="EI467" s="53"/>
      <c r="EJ467" s="53"/>
      <c r="EK467" s="53"/>
      <c r="EL467" s="53"/>
      <c r="EM467" s="53"/>
      <c r="EN467" s="53"/>
      <c r="EO467" s="53"/>
      <c r="EP467" s="53"/>
      <c r="EQ467" s="53"/>
      <c r="ER467" s="53"/>
      <c r="ES467" s="53"/>
      <c r="ET467" s="53"/>
      <c r="EU467" s="53"/>
    </row>
    <row r="468" spans="1:151" s="284" customFormat="1" x14ac:dyDescent="0.2">
      <c r="A468" s="539"/>
      <c r="K468" s="307"/>
      <c r="L468" s="307"/>
      <c r="O468" s="285"/>
      <c r="P468" s="285"/>
      <c r="U468" s="145"/>
      <c r="V468" s="145"/>
      <c r="W468" s="517"/>
      <c r="X468" s="517"/>
      <c r="AN468" s="53"/>
      <c r="AO468" s="53"/>
      <c r="AP468" s="53"/>
      <c r="AQ468" s="53"/>
      <c r="AR468" s="53"/>
      <c r="AS468" s="53"/>
      <c r="AT468" s="53"/>
      <c r="AU468" s="53"/>
      <c r="AV468" s="53"/>
      <c r="AW468" s="53"/>
      <c r="AX468" s="53"/>
      <c r="AY468" s="53"/>
      <c r="AZ468" s="53"/>
      <c r="BA468" s="53"/>
      <c r="BB468" s="53"/>
      <c r="BC468" s="53"/>
      <c r="BD468" s="53"/>
      <c r="BE468" s="53"/>
      <c r="BF468" s="53"/>
      <c r="BG468" s="53"/>
      <c r="BH468" s="53"/>
      <c r="BI468" s="53"/>
      <c r="BJ468" s="53"/>
      <c r="BK468" s="53"/>
      <c r="BL468" s="53"/>
      <c r="BM468" s="53"/>
      <c r="BN468" s="53"/>
      <c r="BO468" s="53"/>
      <c r="BP468" s="53"/>
      <c r="BQ468" s="53"/>
      <c r="BR468" s="53"/>
      <c r="BS468" s="53"/>
      <c r="BT468" s="53"/>
      <c r="BU468" s="53"/>
      <c r="BV468" s="53"/>
      <c r="BW468" s="53"/>
      <c r="BX468" s="53"/>
      <c r="BY468" s="53"/>
      <c r="BZ468" s="53"/>
      <c r="CA468" s="53"/>
      <c r="CB468" s="53"/>
      <c r="CC468" s="53"/>
      <c r="CD468" s="53"/>
      <c r="CE468" s="53"/>
      <c r="CF468" s="53"/>
      <c r="CG468" s="53"/>
      <c r="CH468" s="53"/>
      <c r="CI468" s="53"/>
      <c r="CJ468" s="53"/>
      <c r="CK468" s="53"/>
      <c r="CL468" s="53"/>
      <c r="CM468" s="53"/>
      <c r="CN468" s="53"/>
      <c r="CO468" s="53"/>
      <c r="CP468" s="53"/>
      <c r="CQ468" s="53"/>
      <c r="CR468" s="53"/>
      <c r="CS468" s="53"/>
      <c r="CT468" s="53"/>
      <c r="CU468" s="53"/>
      <c r="CV468" s="53"/>
      <c r="CW468" s="53"/>
      <c r="CX468" s="53"/>
      <c r="CY468" s="53"/>
      <c r="CZ468" s="53"/>
      <c r="DA468" s="53"/>
      <c r="DB468" s="53"/>
      <c r="DC468" s="53"/>
      <c r="DD468" s="53"/>
      <c r="DE468" s="53"/>
      <c r="DF468" s="53"/>
      <c r="DG468" s="53"/>
      <c r="DH468" s="53"/>
      <c r="DI468" s="53"/>
      <c r="DJ468" s="53"/>
      <c r="DK468" s="53"/>
      <c r="DL468" s="53"/>
      <c r="DM468" s="53"/>
      <c r="DN468" s="53"/>
      <c r="DO468" s="53"/>
      <c r="DP468" s="53"/>
      <c r="DQ468" s="53"/>
      <c r="DR468" s="53"/>
      <c r="DS468" s="53"/>
      <c r="DT468" s="53"/>
      <c r="DU468" s="53"/>
      <c r="DV468" s="53"/>
      <c r="DW468" s="53"/>
      <c r="DX468" s="53"/>
      <c r="DY468" s="53"/>
      <c r="DZ468" s="53"/>
      <c r="EA468" s="53"/>
      <c r="EB468" s="53"/>
      <c r="EC468" s="53"/>
      <c r="ED468" s="53"/>
      <c r="EE468" s="53"/>
      <c r="EF468" s="53"/>
      <c r="EG468" s="53"/>
      <c r="EH468" s="53"/>
      <c r="EI468" s="53"/>
      <c r="EJ468" s="53"/>
      <c r="EK468" s="53"/>
      <c r="EL468" s="53"/>
      <c r="EM468" s="53"/>
      <c r="EN468" s="53"/>
      <c r="EO468" s="53"/>
      <c r="EP468" s="53"/>
      <c r="EQ468" s="53"/>
      <c r="ER468" s="53"/>
      <c r="ES468" s="53"/>
      <c r="ET468" s="53"/>
      <c r="EU468" s="53"/>
    </row>
    <row r="469" spans="1:151" s="284" customFormat="1" x14ac:dyDescent="0.2">
      <c r="A469" s="539"/>
      <c r="K469" s="307"/>
      <c r="L469" s="307"/>
      <c r="O469" s="285"/>
      <c r="P469" s="285"/>
      <c r="U469" s="145"/>
      <c r="V469" s="145"/>
      <c r="W469" s="517"/>
      <c r="X469" s="517"/>
      <c r="AN469" s="53"/>
      <c r="AO469" s="53"/>
      <c r="AP469" s="53"/>
      <c r="AQ469" s="53"/>
      <c r="AR469" s="53"/>
      <c r="AS469" s="53"/>
      <c r="AT469" s="53"/>
      <c r="AU469" s="53"/>
      <c r="AV469" s="53"/>
      <c r="AW469" s="53"/>
      <c r="AX469" s="53"/>
      <c r="AY469" s="53"/>
      <c r="AZ469" s="53"/>
      <c r="BA469" s="53"/>
      <c r="BB469" s="53"/>
      <c r="BC469" s="53"/>
      <c r="BD469" s="53"/>
      <c r="BE469" s="53"/>
      <c r="BF469" s="53"/>
      <c r="BG469" s="53"/>
      <c r="BH469" s="53"/>
      <c r="BI469" s="53"/>
      <c r="BJ469" s="53"/>
      <c r="BK469" s="53"/>
      <c r="BL469" s="53"/>
      <c r="BM469" s="53"/>
      <c r="BN469" s="53"/>
      <c r="BO469" s="53"/>
      <c r="BP469" s="53"/>
      <c r="BQ469" s="53"/>
      <c r="BR469" s="53"/>
      <c r="BS469" s="53"/>
      <c r="BT469" s="53"/>
      <c r="BU469" s="53"/>
      <c r="BV469" s="53"/>
      <c r="BW469" s="53"/>
      <c r="BX469" s="53"/>
      <c r="BY469" s="53"/>
      <c r="BZ469" s="53"/>
      <c r="CA469" s="53"/>
      <c r="CB469" s="53"/>
      <c r="CC469" s="53"/>
      <c r="CD469" s="53"/>
      <c r="CE469" s="53"/>
      <c r="CF469" s="53"/>
      <c r="CG469" s="53"/>
      <c r="CH469" s="53"/>
      <c r="CI469" s="53"/>
      <c r="CJ469" s="53"/>
      <c r="CK469" s="53"/>
      <c r="CL469" s="53"/>
      <c r="CM469" s="53"/>
      <c r="CN469" s="53"/>
      <c r="CO469" s="53"/>
      <c r="CP469" s="53"/>
      <c r="CQ469" s="53"/>
      <c r="CR469" s="53"/>
      <c r="CS469" s="53"/>
      <c r="CT469" s="53"/>
      <c r="CU469" s="53"/>
      <c r="CV469" s="53"/>
      <c r="CW469" s="53"/>
      <c r="CX469" s="53"/>
      <c r="CY469" s="53"/>
      <c r="CZ469" s="53"/>
      <c r="DA469" s="53"/>
      <c r="DB469" s="53"/>
      <c r="DC469" s="53"/>
      <c r="DD469" s="53"/>
      <c r="DE469" s="53"/>
      <c r="DF469" s="53"/>
      <c r="DG469" s="53"/>
      <c r="DH469" s="53"/>
      <c r="DI469" s="53"/>
      <c r="DJ469" s="53"/>
      <c r="DK469" s="53"/>
      <c r="DL469" s="53"/>
      <c r="DM469" s="53"/>
      <c r="DN469" s="53"/>
      <c r="DO469" s="53"/>
      <c r="DP469" s="53"/>
      <c r="DQ469" s="53"/>
      <c r="DR469" s="53"/>
      <c r="DS469" s="53"/>
      <c r="DT469" s="53"/>
      <c r="DU469" s="53"/>
      <c r="DV469" s="53"/>
      <c r="DW469" s="53"/>
      <c r="DX469" s="53"/>
      <c r="DY469" s="53"/>
      <c r="DZ469" s="53"/>
      <c r="EA469" s="53"/>
      <c r="EB469" s="53"/>
      <c r="EC469" s="53"/>
      <c r="ED469" s="53"/>
      <c r="EE469" s="53"/>
      <c r="EF469" s="53"/>
      <c r="EG469" s="53"/>
      <c r="EH469" s="53"/>
      <c r="EI469" s="53"/>
      <c r="EJ469" s="53"/>
      <c r="EK469" s="53"/>
      <c r="EL469" s="53"/>
      <c r="EM469" s="53"/>
      <c r="EN469" s="53"/>
      <c r="EO469" s="53"/>
      <c r="EP469" s="53"/>
      <c r="EQ469" s="53"/>
      <c r="ER469" s="53"/>
      <c r="ES469" s="53"/>
      <c r="ET469" s="53"/>
      <c r="EU469" s="53"/>
    </row>
    <row r="470" spans="1:151" s="284" customFormat="1" x14ac:dyDescent="0.2">
      <c r="A470" s="539"/>
      <c r="K470" s="307"/>
      <c r="L470" s="307"/>
      <c r="O470" s="285"/>
      <c r="P470" s="285"/>
      <c r="U470" s="145"/>
      <c r="V470" s="145"/>
      <c r="W470" s="517"/>
      <c r="X470" s="517"/>
      <c r="AN470" s="53"/>
      <c r="AO470" s="53"/>
      <c r="AP470" s="53"/>
      <c r="AQ470" s="53"/>
      <c r="AR470" s="53"/>
      <c r="AS470" s="53"/>
      <c r="AT470" s="53"/>
      <c r="AU470" s="53"/>
      <c r="AV470" s="53"/>
      <c r="AW470" s="53"/>
      <c r="AX470" s="53"/>
      <c r="AY470" s="53"/>
      <c r="AZ470" s="53"/>
      <c r="BA470" s="53"/>
      <c r="BB470" s="53"/>
      <c r="BC470" s="53"/>
      <c r="BD470" s="53"/>
      <c r="BE470" s="53"/>
      <c r="BF470" s="53"/>
      <c r="BG470" s="53"/>
      <c r="BH470" s="53"/>
      <c r="BI470" s="53"/>
      <c r="BJ470" s="53"/>
      <c r="BK470" s="53"/>
      <c r="BL470" s="53"/>
      <c r="BM470" s="53"/>
      <c r="BN470" s="53"/>
      <c r="BO470" s="53"/>
      <c r="BP470" s="53"/>
      <c r="BQ470" s="53"/>
      <c r="BR470" s="53"/>
      <c r="BS470" s="53"/>
      <c r="BT470" s="53"/>
      <c r="BU470" s="53"/>
      <c r="BV470" s="53"/>
      <c r="BW470" s="53"/>
      <c r="BX470" s="53"/>
      <c r="BY470" s="53"/>
      <c r="BZ470" s="53"/>
      <c r="CA470" s="53"/>
      <c r="CB470" s="53"/>
      <c r="CC470" s="53"/>
      <c r="CD470" s="53"/>
      <c r="CE470" s="53"/>
      <c r="CF470" s="53"/>
      <c r="CG470" s="53"/>
      <c r="CH470" s="53"/>
      <c r="CI470" s="53"/>
      <c r="CJ470" s="53"/>
      <c r="CK470" s="53"/>
      <c r="CL470" s="53"/>
      <c r="CM470" s="53"/>
      <c r="CN470" s="53"/>
      <c r="CO470" s="53"/>
      <c r="CP470" s="53"/>
      <c r="CQ470" s="53"/>
      <c r="CR470" s="53"/>
      <c r="CS470" s="53"/>
      <c r="CT470" s="53"/>
      <c r="CU470" s="53"/>
      <c r="CV470" s="53"/>
      <c r="CW470" s="53"/>
      <c r="CX470" s="53"/>
      <c r="CY470" s="53"/>
      <c r="CZ470" s="53"/>
      <c r="DA470" s="53"/>
      <c r="DB470" s="53"/>
      <c r="DC470" s="53"/>
      <c r="DD470" s="53"/>
      <c r="DE470" s="53"/>
      <c r="DF470" s="53"/>
      <c r="DG470" s="53"/>
      <c r="DH470" s="53"/>
      <c r="DI470" s="53"/>
      <c r="DJ470" s="53"/>
      <c r="DK470" s="53"/>
      <c r="DL470" s="53"/>
      <c r="DM470" s="53"/>
      <c r="DN470" s="53"/>
      <c r="DO470" s="53"/>
      <c r="DP470" s="53"/>
      <c r="DQ470" s="53"/>
      <c r="DR470" s="53"/>
      <c r="DS470" s="53"/>
      <c r="DT470" s="53"/>
      <c r="DU470" s="53"/>
      <c r="DV470" s="53"/>
      <c r="DW470" s="53"/>
      <c r="DX470" s="53"/>
      <c r="DY470" s="53"/>
      <c r="DZ470" s="53"/>
      <c r="EA470" s="53"/>
      <c r="EB470" s="53"/>
      <c r="EC470" s="53"/>
      <c r="ED470" s="53"/>
      <c r="EE470" s="53"/>
      <c r="EF470" s="53"/>
      <c r="EG470" s="53"/>
      <c r="EH470" s="53"/>
      <c r="EI470" s="53"/>
      <c r="EJ470" s="53"/>
      <c r="EK470" s="53"/>
      <c r="EL470" s="53"/>
      <c r="EM470" s="53"/>
      <c r="EN470" s="53"/>
      <c r="EO470" s="53"/>
      <c r="EP470" s="53"/>
      <c r="EQ470" s="53"/>
      <c r="ER470" s="53"/>
      <c r="ES470" s="53"/>
      <c r="ET470" s="53"/>
      <c r="EU470" s="53"/>
    </row>
    <row r="471" spans="1:151" s="284" customFormat="1" x14ac:dyDescent="0.2">
      <c r="A471" s="539"/>
      <c r="K471" s="307"/>
      <c r="L471" s="307"/>
      <c r="O471" s="285"/>
      <c r="P471" s="285"/>
      <c r="U471" s="145"/>
      <c r="V471" s="145"/>
      <c r="W471" s="517"/>
      <c r="X471" s="517"/>
      <c r="AN471" s="53"/>
      <c r="AO471" s="53"/>
      <c r="AP471" s="53"/>
      <c r="AQ471" s="53"/>
      <c r="AR471" s="53"/>
      <c r="AS471" s="53"/>
      <c r="AT471" s="53"/>
      <c r="AU471" s="53"/>
      <c r="AV471" s="53"/>
      <c r="AW471" s="53"/>
      <c r="AX471" s="53"/>
      <c r="AY471" s="53"/>
      <c r="AZ471" s="53"/>
      <c r="BA471" s="53"/>
      <c r="BB471" s="53"/>
      <c r="BC471" s="53"/>
      <c r="BD471" s="53"/>
      <c r="BE471" s="53"/>
      <c r="BF471" s="53"/>
      <c r="BG471" s="53"/>
      <c r="BH471" s="53"/>
      <c r="BI471" s="53"/>
      <c r="BJ471" s="53"/>
      <c r="BK471" s="53"/>
      <c r="BL471" s="53"/>
      <c r="BM471" s="53"/>
      <c r="BN471" s="53"/>
      <c r="BO471" s="53"/>
      <c r="BP471" s="53"/>
      <c r="BQ471" s="53"/>
      <c r="BR471" s="53"/>
      <c r="BS471" s="53"/>
      <c r="BT471" s="53"/>
      <c r="BU471" s="53"/>
      <c r="BV471" s="53"/>
      <c r="BW471" s="53"/>
      <c r="BX471" s="53"/>
      <c r="BY471" s="53"/>
      <c r="BZ471" s="53"/>
      <c r="CA471" s="53"/>
      <c r="CB471" s="53"/>
      <c r="CC471" s="53"/>
      <c r="CD471" s="53"/>
      <c r="CE471" s="53"/>
      <c r="CF471" s="53"/>
      <c r="CG471" s="53"/>
      <c r="CH471" s="53"/>
      <c r="CI471" s="53"/>
      <c r="CJ471" s="53"/>
      <c r="CK471" s="53"/>
      <c r="CL471" s="53"/>
      <c r="CM471" s="53"/>
      <c r="CN471" s="53"/>
      <c r="CO471" s="53"/>
      <c r="CP471" s="53"/>
      <c r="CQ471" s="53"/>
      <c r="CR471" s="53"/>
      <c r="CS471" s="53"/>
      <c r="CT471" s="53"/>
      <c r="CU471" s="53"/>
      <c r="CV471" s="53"/>
      <c r="CW471" s="53"/>
      <c r="CX471" s="53"/>
      <c r="CY471" s="53"/>
      <c r="CZ471" s="53"/>
      <c r="DA471" s="53"/>
      <c r="DB471" s="53"/>
      <c r="DC471" s="53"/>
      <c r="DD471" s="53"/>
      <c r="DE471" s="53"/>
      <c r="DF471" s="53"/>
      <c r="DG471" s="53"/>
      <c r="DH471" s="53"/>
      <c r="DI471" s="53"/>
      <c r="DJ471" s="53"/>
      <c r="DK471" s="53"/>
      <c r="DL471" s="53"/>
      <c r="DM471" s="53"/>
      <c r="DN471" s="53"/>
      <c r="DO471" s="53"/>
      <c r="DP471" s="53"/>
      <c r="DQ471" s="53"/>
      <c r="DR471" s="53"/>
      <c r="DS471" s="53"/>
      <c r="DT471" s="53"/>
      <c r="DU471" s="53"/>
      <c r="DV471" s="53"/>
      <c r="DW471" s="53"/>
      <c r="DX471" s="53"/>
      <c r="DY471" s="53"/>
      <c r="DZ471" s="53"/>
      <c r="EA471" s="53"/>
      <c r="EB471" s="53"/>
      <c r="EC471" s="53"/>
      <c r="ED471" s="53"/>
      <c r="EE471" s="53"/>
      <c r="EF471" s="53"/>
      <c r="EG471" s="53"/>
      <c r="EH471" s="53"/>
      <c r="EI471" s="53"/>
      <c r="EJ471" s="53"/>
      <c r="EK471" s="53"/>
      <c r="EL471" s="53"/>
      <c r="EM471" s="53"/>
      <c r="EN471" s="53"/>
      <c r="EO471" s="53"/>
      <c r="EP471" s="53"/>
      <c r="EQ471" s="53"/>
      <c r="ER471" s="53"/>
      <c r="ES471" s="53"/>
      <c r="ET471" s="53"/>
      <c r="EU471" s="53"/>
    </row>
    <row r="472" spans="1:151" s="284" customFormat="1" x14ac:dyDescent="0.2">
      <c r="A472" s="539"/>
      <c r="K472" s="307"/>
      <c r="L472" s="307"/>
      <c r="O472" s="285"/>
      <c r="P472" s="285"/>
      <c r="U472" s="145"/>
      <c r="V472" s="145"/>
      <c r="W472" s="517"/>
      <c r="X472" s="517"/>
      <c r="AN472" s="53"/>
      <c r="AO472" s="53"/>
      <c r="AP472" s="53"/>
      <c r="AQ472" s="53"/>
      <c r="AR472" s="53"/>
      <c r="AS472" s="53"/>
      <c r="AT472" s="53"/>
      <c r="AU472" s="53"/>
      <c r="AV472" s="53"/>
      <c r="AW472" s="53"/>
      <c r="AX472" s="53"/>
      <c r="AY472" s="53"/>
      <c r="AZ472" s="53"/>
      <c r="BA472" s="53"/>
      <c r="BB472" s="53"/>
      <c r="BC472" s="53"/>
      <c r="BD472" s="53"/>
      <c r="BE472" s="53"/>
      <c r="BF472" s="53"/>
      <c r="BG472" s="53"/>
      <c r="BH472" s="53"/>
      <c r="BI472" s="53"/>
      <c r="BJ472" s="53"/>
      <c r="BK472" s="53"/>
      <c r="BL472" s="53"/>
      <c r="BM472" s="53"/>
      <c r="BN472" s="53"/>
      <c r="BO472" s="53"/>
      <c r="BP472" s="53"/>
      <c r="BQ472" s="53"/>
      <c r="BR472" s="53"/>
      <c r="BS472" s="53"/>
      <c r="BT472" s="53"/>
      <c r="BU472" s="53"/>
      <c r="BV472" s="53"/>
      <c r="BW472" s="53"/>
      <c r="BX472" s="53"/>
      <c r="BY472" s="53"/>
      <c r="BZ472" s="53"/>
      <c r="CA472" s="53"/>
      <c r="CB472" s="53"/>
      <c r="CC472" s="53"/>
      <c r="CD472" s="53"/>
      <c r="CE472" s="53"/>
      <c r="CF472" s="53"/>
      <c r="CG472" s="53"/>
      <c r="CH472" s="53"/>
      <c r="CI472" s="53"/>
      <c r="CJ472" s="53"/>
      <c r="CK472" s="53"/>
      <c r="CL472" s="53"/>
      <c r="CM472" s="53"/>
      <c r="CN472" s="53"/>
      <c r="CO472" s="53"/>
      <c r="CP472" s="53"/>
      <c r="CQ472" s="53"/>
      <c r="CR472" s="53"/>
      <c r="CS472" s="53"/>
      <c r="CT472" s="53"/>
      <c r="CU472" s="53"/>
      <c r="CV472" s="53"/>
      <c r="CW472" s="53"/>
      <c r="CX472" s="53"/>
      <c r="CY472" s="53"/>
      <c r="CZ472" s="53"/>
      <c r="DA472" s="53"/>
      <c r="DB472" s="53"/>
      <c r="DC472" s="53"/>
      <c r="DD472" s="53"/>
      <c r="DE472" s="53"/>
      <c r="DF472" s="53"/>
      <c r="DG472" s="53"/>
      <c r="DH472" s="53"/>
      <c r="DI472" s="53"/>
      <c r="DJ472" s="53"/>
      <c r="DK472" s="53"/>
      <c r="DL472" s="53"/>
      <c r="DM472" s="53"/>
      <c r="DN472" s="53"/>
      <c r="DO472" s="53"/>
      <c r="DP472" s="53"/>
      <c r="DQ472" s="53"/>
      <c r="DR472" s="53"/>
      <c r="DS472" s="53"/>
      <c r="DT472" s="53"/>
      <c r="DU472" s="53"/>
      <c r="DV472" s="53"/>
      <c r="DW472" s="53"/>
      <c r="DX472" s="53"/>
      <c r="DY472" s="53"/>
      <c r="DZ472" s="53"/>
      <c r="EA472" s="53"/>
      <c r="EB472" s="53"/>
      <c r="EC472" s="53"/>
      <c r="ED472" s="53"/>
      <c r="EE472" s="53"/>
      <c r="EF472" s="53"/>
      <c r="EG472" s="53"/>
      <c r="EH472" s="53"/>
      <c r="EI472" s="53"/>
      <c r="EJ472" s="53"/>
      <c r="EK472" s="53"/>
      <c r="EL472" s="53"/>
      <c r="EM472" s="53"/>
      <c r="EN472" s="53"/>
      <c r="EO472" s="53"/>
      <c r="EP472" s="53"/>
      <c r="EQ472" s="53"/>
      <c r="ER472" s="53"/>
      <c r="ES472" s="53"/>
      <c r="ET472" s="53"/>
      <c r="EU472" s="53"/>
    </row>
    <row r="473" spans="1:151" s="284" customFormat="1" x14ac:dyDescent="0.2">
      <c r="A473" s="539"/>
      <c r="K473" s="307"/>
      <c r="L473" s="307"/>
      <c r="O473" s="285"/>
      <c r="P473" s="285"/>
      <c r="U473" s="145"/>
      <c r="V473" s="145"/>
      <c r="W473" s="517"/>
      <c r="X473" s="517"/>
      <c r="AN473" s="53"/>
      <c r="AO473" s="53"/>
      <c r="AP473" s="53"/>
      <c r="AQ473" s="53"/>
      <c r="AR473" s="53"/>
      <c r="AS473" s="53"/>
      <c r="AT473" s="53"/>
      <c r="AU473" s="53"/>
      <c r="AV473" s="53"/>
      <c r="AW473" s="53"/>
      <c r="AX473" s="53"/>
      <c r="AY473" s="53"/>
      <c r="AZ473" s="53"/>
      <c r="BA473" s="53"/>
      <c r="BB473" s="53"/>
      <c r="BC473" s="53"/>
      <c r="BD473" s="53"/>
      <c r="BE473" s="53"/>
      <c r="BF473" s="53"/>
      <c r="BG473" s="53"/>
      <c r="BH473" s="53"/>
      <c r="BI473" s="53"/>
      <c r="BJ473" s="53"/>
      <c r="BK473" s="53"/>
      <c r="BL473" s="53"/>
      <c r="BM473" s="53"/>
      <c r="BN473" s="53"/>
      <c r="BO473" s="53"/>
      <c r="BP473" s="53"/>
      <c r="BQ473" s="53"/>
      <c r="BR473" s="53"/>
      <c r="BS473" s="53"/>
      <c r="BT473" s="53"/>
      <c r="BU473" s="53"/>
      <c r="BV473" s="53"/>
      <c r="BW473" s="53"/>
      <c r="BX473" s="53"/>
      <c r="BY473" s="53"/>
      <c r="BZ473" s="53"/>
      <c r="CA473" s="53"/>
      <c r="CB473" s="53"/>
      <c r="CC473" s="53"/>
      <c r="CD473" s="53"/>
      <c r="CE473" s="53"/>
      <c r="CF473" s="53"/>
      <c r="CG473" s="53"/>
      <c r="CH473" s="53"/>
      <c r="CI473" s="53"/>
      <c r="CJ473" s="53"/>
      <c r="CK473" s="53"/>
      <c r="CL473" s="53"/>
      <c r="CM473" s="53"/>
      <c r="CN473" s="53"/>
      <c r="CO473" s="53"/>
      <c r="CP473" s="53"/>
      <c r="CQ473" s="53"/>
      <c r="CR473" s="53"/>
      <c r="CS473" s="53"/>
      <c r="CT473" s="53"/>
      <c r="CU473" s="53"/>
      <c r="CV473" s="53"/>
      <c r="CW473" s="53"/>
      <c r="CX473" s="53"/>
      <c r="CY473" s="53"/>
      <c r="CZ473" s="53"/>
      <c r="DA473" s="53"/>
      <c r="DB473" s="53"/>
      <c r="DC473" s="53"/>
      <c r="DD473" s="53"/>
      <c r="DE473" s="53"/>
      <c r="DF473" s="53"/>
      <c r="DG473" s="53"/>
      <c r="DH473" s="53"/>
      <c r="DI473" s="53"/>
      <c r="DJ473" s="53"/>
      <c r="DK473" s="53"/>
      <c r="DL473" s="53"/>
      <c r="DM473" s="53"/>
      <c r="DN473" s="53"/>
      <c r="DO473" s="53"/>
      <c r="DP473" s="53"/>
      <c r="DQ473" s="53"/>
      <c r="DR473" s="53"/>
      <c r="DS473" s="53"/>
      <c r="DT473" s="53"/>
      <c r="DU473" s="53"/>
      <c r="DV473" s="53"/>
      <c r="DW473" s="53"/>
      <c r="DX473" s="53"/>
      <c r="DY473" s="53"/>
      <c r="DZ473" s="53"/>
      <c r="EA473" s="53"/>
      <c r="EB473" s="53"/>
      <c r="EC473" s="53"/>
      <c r="ED473" s="53"/>
      <c r="EE473" s="53"/>
      <c r="EF473" s="53"/>
      <c r="EG473" s="53"/>
      <c r="EH473" s="53"/>
      <c r="EI473" s="53"/>
      <c r="EJ473" s="53"/>
      <c r="EK473" s="53"/>
      <c r="EL473" s="53"/>
      <c r="EM473" s="53"/>
      <c r="EN473" s="53"/>
      <c r="EO473" s="53"/>
      <c r="EP473" s="53"/>
      <c r="EQ473" s="53"/>
      <c r="ER473" s="53"/>
      <c r="ES473" s="53"/>
      <c r="ET473" s="53"/>
      <c r="EU473" s="53"/>
    </row>
    <row r="474" spans="1:151" s="284" customFormat="1" x14ac:dyDescent="0.2">
      <c r="A474" s="539"/>
      <c r="K474" s="307"/>
      <c r="L474" s="307"/>
      <c r="O474" s="285"/>
      <c r="P474" s="285"/>
      <c r="U474" s="145"/>
      <c r="V474" s="145"/>
      <c r="W474" s="517"/>
      <c r="X474" s="517"/>
      <c r="AN474" s="53"/>
      <c r="AO474" s="53"/>
      <c r="AP474" s="53"/>
      <c r="AQ474" s="53"/>
      <c r="AR474" s="53"/>
      <c r="AS474" s="53"/>
      <c r="AT474" s="53"/>
      <c r="AU474" s="53"/>
      <c r="AV474" s="53"/>
      <c r="AW474" s="53"/>
      <c r="AX474" s="53"/>
      <c r="AY474" s="53"/>
      <c r="AZ474" s="53"/>
      <c r="BA474" s="53"/>
      <c r="BB474" s="53"/>
      <c r="BC474" s="53"/>
      <c r="BD474" s="53"/>
      <c r="BE474" s="53"/>
      <c r="BF474" s="53"/>
      <c r="BG474" s="53"/>
      <c r="BH474" s="53"/>
      <c r="BI474" s="53"/>
      <c r="BJ474" s="53"/>
      <c r="BK474" s="53"/>
      <c r="BL474" s="53"/>
      <c r="BM474" s="53"/>
      <c r="BN474" s="53"/>
      <c r="BO474" s="53"/>
      <c r="BP474" s="53"/>
      <c r="BQ474" s="53"/>
      <c r="BR474" s="53"/>
      <c r="BS474" s="53"/>
      <c r="BT474" s="53"/>
      <c r="BU474" s="53"/>
      <c r="BV474" s="53"/>
      <c r="BW474" s="53"/>
      <c r="BX474" s="53"/>
      <c r="BY474" s="53"/>
      <c r="BZ474" s="53"/>
      <c r="CA474" s="53"/>
      <c r="CB474" s="53"/>
      <c r="CC474" s="53"/>
      <c r="CD474" s="53"/>
      <c r="CE474" s="53"/>
      <c r="CF474" s="53"/>
      <c r="CG474" s="53"/>
      <c r="CH474" s="53"/>
      <c r="CI474" s="53"/>
      <c r="CJ474" s="53"/>
      <c r="CK474" s="53"/>
      <c r="CL474" s="53"/>
      <c r="CM474" s="53"/>
      <c r="CN474" s="53"/>
      <c r="CO474" s="53"/>
      <c r="CP474" s="53"/>
      <c r="CQ474" s="53"/>
      <c r="CR474" s="53"/>
      <c r="CS474" s="53"/>
      <c r="CT474" s="53"/>
      <c r="CU474" s="53"/>
      <c r="CV474" s="53"/>
      <c r="CW474" s="53"/>
      <c r="CX474" s="53"/>
      <c r="CY474" s="53"/>
      <c r="CZ474" s="53"/>
      <c r="DA474" s="53"/>
      <c r="DB474" s="53"/>
      <c r="DC474" s="53"/>
      <c r="DD474" s="53"/>
      <c r="DE474" s="53"/>
      <c r="DF474" s="53"/>
      <c r="DG474" s="53"/>
      <c r="DH474" s="53"/>
      <c r="DI474" s="53"/>
      <c r="DJ474" s="53"/>
      <c r="DK474" s="53"/>
      <c r="DL474" s="53"/>
      <c r="DM474" s="53"/>
      <c r="DN474" s="53"/>
      <c r="DO474" s="53"/>
      <c r="DP474" s="53"/>
      <c r="DQ474" s="53"/>
      <c r="DR474" s="53"/>
      <c r="DS474" s="53"/>
      <c r="DT474" s="53"/>
      <c r="DU474" s="53"/>
      <c r="DV474" s="53"/>
      <c r="DW474" s="53"/>
      <c r="DX474" s="53"/>
      <c r="DY474" s="53"/>
      <c r="DZ474" s="53"/>
      <c r="EA474" s="53"/>
      <c r="EB474" s="53"/>
      <c r="EC474" s="53"/>
      <c r="ED474" s="53"/>
      <c r="EE474" s="53"/>
      <c r="EF474" s="53"/>
      <c r="EG474" s="53"/>
      <c r="EH474" s="53"/>
      <c r="EI474" s="53"/>
      <c r="EJ474" s="53"/>
      <c r="EK474" s="53"/>
      <c r="EL474" s="53"/>
      <c r="EM474" s="53"/>
      <c r="EN474" s="53"/>
      <c r="EO474" s="53"/>
      <c r="EP474" s="53"/>
      <c r="EQ474" s="53"/>
      <c r="ER474" s="53"/>
      <c r="ES474" s="53"/>
      <c r="ET474" s="53"/>
      <c r="EU474" s="53"/>
    </row>
    <row r="475" spans="1:151" s="284" customFormat="1" x14ac:dyDescent="0.2">
      <c r="A475" s="539"/>
      <c r="K475" s="307"/>
      <c r="L475" s="307"/>
      <c r="O475" s="285"/>
      <c r="P475" s="285"/>
      <c r="U475" s="145"/>
      <c r="V475" s="145"/>
      <c r="W475" s="517"/>
      <c r="X475" s="517"/>
      <c r="AN475" s="53"/>
      <c r="AO475" s="53"/>
      <c r="AP475" s="53"/>
      <c r="AQ475" s="53"/>
      <c r="AR475" s="53"/>
      <c r="AS475" s="53"/>
      <c r="AT475" s="53"/>
      <c r="AU475" s="53"/>
      <c r="AV475" s="53"/>
      <c r="AW475" s="53"/>
      <c r="AX475" s="53"/>
      <c r="AY475" s="53"/>
      <c r="AZ475" s="53"/>
      <c r="BA475" s="53"/>
      <c r="BB475" s="53"/>
      <c r="BC475" s="53"/>
      <c r="BD475" s="53"/>
      <c r="BE475" s="53"/>
      <c r="BF475" s="53"/>
      <c r="BG475" s="53"/>
      <c r="BH475" s="53"/>
      <c r="BI475" s="53"/>
      <c r="BJ475" s="53"/>
      <c r="BK475" s="53"/>
      <c r="BL475" s="53"/>
      <c r="BM475" s="53"/>
      <c r="BN475" s="53"/>
      <c r="BO475" s="53"/>
      <c r="BP475" s="53"/>
      <c r="BQ475" s="53"/>
      <c r="BR475" s="53"/>
      <c r="BS475" s="53"/>
      <c r="BT475" s="53"/>
      <c r="BU475" s="53"/>
      <c r="BV475" s="53"/>
      <c r="BW475" s="53"/>
      <c r="BX475" s="53"/>
      <c r="BY475" s="53"/>
      <c r="BZ475" s="53"/>
      <c r="CA475" s="53"/>
      <c r="CB475" s="53"/>
      <c r="CC475" s="53"/>
      <c r="CD475" s="53"/>
      <c r="CE475" s="53"/>
      <c r="CF475" s="53"/>
      <c r="CG475" s="53"/>
      <c r="CH475" s="53"/>
      <c r="CI475" s="53"/>
      <c r="CJ475" s="53"/>
      <c r="CK475" s="53"/>
      <c r="CL475" s="53"/>
      <c r="CM475" s="53"/>
      <c r="CN475" s="53"/>
      <c r="CO475" s="53"/>
      <c r="CP475" s="53"/>
      <c r="CQ475" s="53"/>
      <c r="CR475" s="53"/>
      <c r="CS475" s="53"/>
      <c r="CT475" s="53"/>
      <c r="CU475" s="53"/>
      <c r="CV475" s="53"/>
      <c r="CW475" s="53"/>
      <c r="CX475" s="53"/>
      <c r="CY475" s="53"/>
      <c r="CZ475" s="53"/>
      <c r="DA475" s="53"/>
      <c r="DB475" s="53"/>
      <c r="DC475" s="53"/>
      <c r="DD475" s="53"/>
      <c r="DE475" s="53"/>
      <c r="DF475" s="53"/>
      <c r="DG475" s="53"/>
      <c r="DH475" s="53"/>
      <c r="DI475" s="53"/>
      <c r="DJ475" s="53"/>
      <c r="DK475" s="53"/>
      <c r="DL475" s="53"/>
      <c r="DM475" s="53"/>
      <c r="DN475" s="53"/>
      <c r="DO475" s="53"/>
      <c r="DP475" s="53"/>
      <c r="DQ475" s="53"/>
      <c r="DR475" s="53"/>
      <c r="DS475" s="53"/>
      <c r="DT475" s="53"/>
      <c r="DU475" s="53"/>
      <c r="DV475" s="53"/>
      <c r="DW475" s="53"/>
      <c r="DX475" s="53"/>
      <c r="DY475" s="53"/>
      <c r="DZ475" s="53"/>
      <c r="EA475" s="53"/>
      <c r="EB475" s="53"/>
      <c r="EC475" s="53"/>
      <c r="ED475" s="53"/>
      <c r="EE475" s="53"/>
      <c r="EF475" s="53"/>
      <c r="EG475" s="53"/>
      <c r="EH475" s="53"/>
      <c r="EI475" s="53"/>
      <c r="EJ475" s="53"/>
      <c r="EK475" s="53"/>
      <c r="EL475" s="53"/>
      <c r="EM475" s="53"/>
      <c r="EN475" s="53"/>
      <c r="EO475" s="53"/>
      <c r="EP475" s="53"/>
      <c r="EQ475" s="53"/>
      <c r="ER475" s="53"/>
      <c r="ES475" s="53"/>
      <c r="ET475" s="53"/>
      <c r="EU475" s="53"/>
    </row>
    <row r="476" spans="1:151" s="284" customFormat="1" x14ac:dyDescent="0.2">
      <c r="A476" s="539"/>
      <c r="K476" s="307"/>
      <c r="L476" s="307"/>
      <c r="O476" s="285"/>
      <c r="P476" s="285"/>
      <c r="U476" s="145"/>
      <c r="V476" s="145"/>
      <c r="W476" s="517"/>
      <c r="X476" s="517"/>
      <c r="AN476" s="53"/>
      <c r="AO476" s="53"/>
      <c r="AP476" s="53"/>
      <c r="AQ476" s="53"/>
      <c r="AR476" s="53"/>
      <c r="AS476" s="53"/>
      <c r="AT476" s="53"/>
      <c r="AU476" s="53"/>
      <c r="AV476" s="53"/>
      <c r="AW476" s="53"/>
      <c r="AX476" s="53"/>
      <c r="AY476" s="53"/>
      <c r="AZ476" s="53"/>
      <c r="BA476" s="53"/>
      <c r="BB476" s="53"/>
      <c r="BC476" s="53"/>
      <c r="BD476" s="53"/>
      <c r="BE476" s="53"/>
      <c r="BF476" s="53"/>
      <c r="BG476" s="53"/>
      <c r="BH476" s="53"/>
      <c r="BI476" s="53"/>
      <c r="BJ476" s="53"/>
      <c r="BK476" s="53"/>
      <c r="BL476" s="53"/>
      <c r="BM476" s="53"/>
      <c r="BN476" s="53"/>
      <c r="BO476" s="53"/>
      <c r="BP476" s="53"/>
      <c r="BQ476" s="53"/>
      <c r="BR476" s="53"/>
      <c r="BS476" s="53"/>
      <c r="BT476" s="53"/>
      <c r="BU476" s="53"/>
      <c r="BV476" s="53"/>
      <c r="BW476" s="53"/>
      <c r="BX476" s="53"/>
      <c r="BY476" s="53"/>
      <c r="BZ476" s="53"/>
      <c r="CA476" s="53"/>
      <c r="CB476" s="53"/>
      <c r="CC476" s="53"/>
      <c r="CD476" s="53"/>
      <c r="CE476" s="53"/>
      <c r="CF476" s="53"/>
      <c r="CG476" s="53"/>
      <c r="CH476" s="53"/>
      <c r="CI476" s="53"/>
      <c r="CJ476" s="53"/>
      <c r="CK476" s="53"/>
      <c r="CL476" s="53"/>
      <c r="CM476" s="53"/>
      <c r="CN476" s="53"/>
      <c r="CO476" s="53"/>
      <c r="CP476" s="53"/>
      <c r="CQ476" s="53"/>
      <c r="CR476" s="53"/>
      <c r="CS476" s="53"/>
      <c r="CT476" s="53"/>
      <c r="CU476" s="53"/>
      <c r="CV476" s="53"/>
      <c r="CW476" s="53"/>
      <c r="CX476" s="53"/>
      <c r="CY476" s="53"/>
      <c r="CZ476" s="53"/>
      <c r="DA476" s="53"/>
      <c r="DB476" s="53"/>
      <c r="DC476" s="53"/>
      <c r="DD476" s="53"/>
      <c r="DE476" s="53"/>
      <c r="DF476" s="53"/>
      <c r="DG476" s="53"/>
      <c r="DH476" s="53"/>
      <c r="DI476" s="53"/>
      <c r="DJ476" s="53"/>
      <c r="DK476" s="53"/>
      <c r="DL476" s="53"/>
      <c r="DM476" s="53"/>
      <c r="DN476" s="53"/>
      <c r="DO476" s="53"/>
      <c r="DP476" s="53"/>
      <c r="DQ476" s="53"/>
      <c r="DR476" s="53"/>
      <c r="DS476" s="53"/>
      <c r="DT476" s="53"/>
      <c r="DU476" s="53"/>
      <c r="DV476" s="53"/>
      <c r="DW476" s="53"/>
      <c r="DX476" s="53"/>
      <c r="DY476" s="53"/>
      <c r="DZ476" s="53"/>
      <c r="EA476" s="53"/>
      <c r="EB476" s="53"/>
      <c r="EC476" s="53"/>
      <c r="ED476" s="53"/>
      <c r="EE476" s="53"/>
      <c r="EF476" s="53"/>
      <c r="EG476" s="53"/>
      <c r="EH476" s="53"/>
      <c r="EI476" s="53"/>
      <c r="EJ476" s="53"/>
      <c r="EK476" s="53"/>
      <c r="EL476" s="53"/>
      <c r="EM476" s="53"/>
      <c r="EN476" s="53"/>
      <c r="EO476" s="53"/>
      <c r="EP476" s="53"/>
      <c r="EQ476" s="53"/>
      <c r="ER476" s="53"/>
      <c r="ES476" s="53"/>
      <c r="ET476" s="53"/>
      <c r="EU476" s="53"/>
    </row>
    <row r="477" spans="1:151" s="284" customFormat="1" x14ac:dyDescent="0.2">
      <c r="A477" s="539"/>
      <c r="K477" s="307"/>
      <c r="L477" s="307"/>
      <c r="O477" s="285"/>
      <c r="P477" s="285"/>
      <c r="U477" s="145"/>
      <c r="V477" s="145"/>
      <c r="W477" s="517"/>
      <c r="X477" s="517"/>
      <c r="AN477" s="53"/>
      <c r="AO477" s="53"/>
      <c r="AP477" s="53"/>
      <c r="AQ477" s="53"/>
      <c r="AR477" s="53"/>
      <c r="AS477" s="53"/>
      <c r="AT477" s="53"/>
      <c r="AU477" s="53"/>
      <c r="AV477" s="53"/>
      <c r="AW477" s="53"/>
      <c r="AX477" s="53"/>
      <c r="AY477" s="53"/>
      <c r="AZ477" s="53"/>
      <c r="BA477" s="53"/>
      <c r="BB477" s="53"/>
      <c r="BC477" s="53"/>
      <c r="BD477" s="53"/>
      <c r="BE477" s="53"/>
      <c r="BF477" s="53"/>
      <c r="BG477" s="53"/>
      <c r="BH477" s="53"/>
      <c r="BI477" s="53"/>
      <c r="BJ477" s="53"/>
      <c r="BK477" s="53"/>
      <c r="BL477" s="53"/>
      <c r="BM477" s="53"/>
      <c r="BN477" s="53"/>
      <c r="BO477" s="53"/>
      <c r="BP477" s="53"/>
      <c r="BQ477" s="53"/>
      <c r="BR477" s="53"/>
      <c r="BS477" s="53"/>
      <c r="BT477" s="53"/>
      <c r="BU477" s="53"/>
      <c r="BV477" s="53"/>
      <c r="BW477" s="53"/>
      <c r="BX477" s="53"/>
      <c r="BY477" s="53"/>
      <c r="BZ477" s="53"/>
      <c r="CA477" s="53"/>
      <c r="CB477" s="53"/>
      <c r="CC477" s="53"/>
      <c r="CD477" s="53"/>
      <c r="CE477" s="53"/>
      <c r="CF477" s="53"/>
      <c r="CG477" s="53"/>
      <c r="CH477" s="53"/>
      <c r="CI477" s="53"/>
      <c r="CJ477" s="53"/>
      <c r="CK477" s="53"/>
      <c r="CL477" s="53"/>
      <c r="CM477" s="53"/>
      <c r="CN477" s="53"/>
      <c r="CO477" s="53"/>
      <c r="CP477" s="53"/>
      <c r="CQ477" s="53"/>
      <c r="CR477" s="53"/>
      <c r="CS477" s="53"/>
      <c r="CT477" s="53"/>
      <c r="CU477" s="53"/>
      <c r="CV477" s="53"/>
      <c r="CW477" s="53"/>
      <c r="CX477" s="53"/>
      <c r="CY477" s="53"/>
      <c r="CZ477" s="53"/>
      <c r="DA477" s="53"/>
      <c r="DB477" s="53"/>
      <c r="DC477" s="53"/>
      <c r="DD477" s="53"/>
      <c r="DE477" s="53"/>
      <c r="DF477" s="53"/>
      <c r="DG477" s="53"/>
      <c r="DH477" s="53"/>
      <c r="DI477" s="53"/>
      <c r="DJ477" s="53"/>
      <c r="DK477" s="53"/>
      <c r="DL477" s="53"/>
      <c r="DM477" s="53"/>
      <c r="DN477" s="53"/>
      <c r="DO477" s="53"/>
      <c r="DP477" s="53"/>
      <c r="DQ477" s="53"/>
      <c r="DR477" s="53"/>
      <c r="DS477" s="53"/>
      <c r="DT477" s="53"/>
      <c r="DU477" s="53"/>
      <c r="DV477" s="53"/>
      <c r="DW477" s="53"/>
      <c r="DX477" s="53"/>
      <c r="DY477" s="53"/>
      <c r="DZ477" s="53"/>
      <c r="EA477" s="53"/>
      <c r="EB477" s="53"/>
      <c r="EC477" s="53"/>
      <c r="ED477" s="53"/>
      <c r="EE477" s="53"/>
      <c r="EF477" s="53"/>
      <c r="EG477" s="53"/>
      <c r="EH477" s="53"/>
      <c r="EI477" s="53"/>
      <c r="EJ477" s="53"/>
      <c r="EK477" s="53"/>
      <c r="EL477" s="53"/>
      <c r="EM477" s="53"/>
      <c r="EN477" s="53"/>
      <c r="EO477" s="53"/>
      <c r="EP477" s="53"/>
      <c r="EQ477" s="53"/>
      <c r="ER477" s="53"/>
      <c r="ES477" s="53"/>
      <c r="ET477" s="53"/>
      <c r="EU477" s="53"/>
    </row>
    <row r="478" spans="1:151" s="284" customFormat="1" x14ac:dyDescent="0.2">
      <c r="A478" s="539"/>
      <c r="K478" s="307"/>
      <c r="L478" s="307"/>
      <c r="O478" s="285"/>
      <c r="P478" s="285"/>
      <c r="U478" s="145"/>
      <c r="V478" s="145"/>
      <c r="W478" s="517"/>
      <c r="X478" s="517"/>
      <c r="AN478" s="53"/>
      <c r="AO478" s="53"/>
      <c r="AP478" s="53"/>
      <c r="AQ478" s="53"/>
      <c r="AR478" s="53"/>
      <c r="AS478" s="53"/>
      <c r="AT478" s="53"/>
      <c r="AU478" s="53"/>
      <c r="AV478" s="53"/>
      <c r="AW478" s="53"/>
      <c r="AX478" s="53"/>
      <c r="AY478" s="53"/>
      <c r="AZ478" s="53"/>
      <c r="BA478" s="53"/>
      <c r="BB478" s="53"/>
      <c r="BC478" s="53"/>
      <c r="BD478" s="53"/>
      <c r="BE478" s="53"/>
      <c r="BF478" s="53"/>
      <c r="BG478" s="53"/>
      <c r="BH478" s="53"/>
      <c r="BI478" s="53"/>
      <c r="BJ478" s="53"/>
      <c r="BK478" s="53"/>
      <c r="BL478" s="53"/>
      <c r="BM478" s="53"/>
      <c r="BN478" s="53"/>
      <c r="BO478" s="53"/>
      <c r="BP478" s="53"/>
      <c r="BQ478" s="53"/>
      <c r="BR478" s="53"/>
      <c r="BS478" s="53"/>
      <c r="BT478" s="53"/>
      <c r="BU478" s="53"/>
      <c r="BV478" s="53"/>
      <c r="BW478" s="53"/>
      <c r="BX478" s="53"/>
      <c r="BY478" s="53"/>
      <c r="BZ478" s="53"/>
      <c r="CA478" s="53"/>
      <c r="CB478" s="53"/>
      <c r="CC478" s="53"/>
      <c r="CD478" s="53"/>
      <c r="CE478" s="53"/>
      <c r="CF478" s="53"/>
      <c r="CG478" s="53"/>
      <c r="CH478" s="53"/>
      <c r="CI478" s="53"/>
      <c r="CJ478" s="53"/>
      <c r="CK478" s="53"/>
      <c r="CL478" s="53"/>
      <c r="CM478" s="53"/>
      <c r="CN478" s="53"/>
      <c r="CO478" s="53"/>
      <c r="CP478" s="53"/>
      <c r="CQ478" s="53"/>
      <c r="CR478" s="53"/>
      <c r="CS478" s="53"/>
      <c r="CT478" s="53"/>
      <c r="CU478" s="53"/>
      <c r="CV478" s="53"/>
      <c r="CW478" s="53"/>
      <c r="CX478" s="53"/>
      <c r="CY478" s="53"/>
      <c r="CZ478" s="53"/>
      <c r="DA478" s="53"/>
      <c r="DB478" s="53"/>
      <c r="DC478" s="53"/>
      <c r="DD478" s="53"/>
      <c r="DE478" s="53"/>
      <c r="DF478" s="53"/>
      <c r="DG478" s="53"/>
      <c r="DH478" s="53"/>
      <c r="DI478" s="53"/>
      <c r="DJ478" s="53"/>
      <c r="DK478" s="53"/>
      <c r="DL478" s="53"/>
      <c r="DM478" s="53"/>
      <c r="DN478" s="53"/>
      <c r="DO478" s="53"/>
      <c r="DP478" s="53"/>
      <c r="DQ478" s="53"/>
      <c r="DR478" s="53"/>
      <c r="DS478" s="53"/>
      <c r="DT478" s="53"/>
      <c r="DU478" s="53"/>
      <c r="DV478" s="53"/>
      <c r="DW478" s="53"/>
      <c r="DX478" s="53"/>
      <c r="DY478" s="53"/>
      <c r="DZ478" s="53"/>
      <c r="EA478" s="53"/>
      <c r="EB478" s="53"/>
      <c r="EC478" s="53"/>
      <c r="ED478" s="53"/>
      <c r="EE478" s="53"/>
      <c r="EF478" s="53"/>
      <c r="EG478" s="53"/>
      <c r="EH478" s="53"/>
      <c r="EI478" s="53"/>
      <c r="EJ478" s="53"/>
      <c r="EK478" s="53"/>
      <c r="EL478" s="53"/>
      <c r="EM478" s="53"/>
      <c r="EN478" s="53"/>
      <c r="EO478" s="53"/>
      <c r="EP478" s="53"/>
      <c r="EQ478" s="53"/>
      <c r="ER478" s="53"/>
      <c r="ES478" s="53"/>
      <c r="ET478" s="53"/>
      <c r="EU478" s="53"/>
    </row>
    <row r="479" spans="1:151" s="284" customFormat="1" x14ac:dyDescent="0.2">
      <c r="A479" s="539"/>
      <c r="K479" s="307"/>
      <c r="L479" s="307"/>
      <c r="O479" s="285"/>
      <c r="P479" s="285"/>
      <c r="U479" s="145"/>
      <c r="V479" s="145"/>
      <c r="W479" s="517"/>
      <c r="X479" s="517"/>
      <c r="AN479" s="53"/>
      <c r="AO479" s="53"/>
      <c r="AP479" s="53"/>
      <c r="AQ479" s="53"/>
      <c r="AR479" s="53"/>
      <c r="AS479" s="53"/>
      <c r="AT479" s="53"/>
      <c r="AU479" s="53"/>
      <c r="AV479" s="53"/>
      <c r="AW479" s="53"/>
      <c r="AX479" s="53"/>
      <c r="AY479" s="53"/>
      <c r="AZ479" s="53"/>
      <c r="BA479" s="53"/>
      <c r="BB479" s="53"/>
      <c r="BC479" s="53"/>
      <c r="BD479" s="53"/>
      <c r="BE479" s="53"/>
      <c r="BF479" s="53"/>
      <c r="BG479" s="53"/>
      <c r="BH479" s="53"/>
      <c r="BI479" s="53"/>
      <c r="BJ479" s="53"/>
      <c r="BK479" s="53"/>
      <c r="BL479" s="53"/>
      <c r="BM479" s="53"/>
      <c r="BN479" s="53"/>
      <c r="BO479" s="53"/>
      <c r="BP479" s="53"/>
      <c r="BQ479" s="53"/>
      <c r="BR479" s="53"/>
      <c r="BS479" s="53"/>
      <c r="BT479" s="53"/>
      <c r="BU479" s="53"/>
      <c r="BV479" s="53"/>
      <c r="BW479" s="53"/>
      <c r="BX479" s="53"/>
      <c r="BY479" s="53"/>
      <c r="BZ479" s="53"/>
      <c r="CA479" s="53"/>
      <c r="CB479" s="53"/>
      <c r="CC479" s="53"/>
      <c r="CD479" s="53"/>
      <c r="CE479" s="53"/>
      <c r="CF479" s="53"/>
      <c r="CG479" s="53"/>
      <c r="CH479" s="53"/>
      <c r="CI479" s="53"/>
      <c r="CJ479" s="53"/>
      <c r="CK479" s="53"/>
      <c r="CL479" s="53"/>
      <c r="CM479" s="53"/>
      <c r="CN479" s="53"/>
      <c r="CO479" s="53"/>
      <c r="CP479" s="53"/>
      <c r="CQ479" s="53"/>
      <c r="CR479" s="53"/>
      <c r="CS479" s="53"/>
      <c r="CT479" s="53"/>
      <c r="CU479" s="53"/>
      <c r="CV479" s="53"/>
      <c r="CW479" s="53"/>
      <c r="CX479" s="53"/>
      <c r="CY479" s="53"/>
      <c r="CZ479" s="53"/>
      <c r="DA479" s="53"/>
      <c r="DB479" s="53"/>
      <c r="DC479" s="53"/>
      <c r="DD479" s="53"/>
      <c r="DE479" s="53"/>
      <c r="DF479" s="53"/>
      <c r="DG479" s="53"/>
      <c r="DH479" s="53"/>
      <c r="DI479" s="53"/>
      <c r="DJ479" s="53"/>
      <c r="DK479" s="53"/>
      <c r="DL479" s="53"/>
      <c r="DM479" s="53"/>
      <c r="DN479" s="53"/>
      <c r="DO479" s="53"/>
      <c r="DP479" s="53"/>
      <c r="DQ479" s="53"/>
      <c r="DR479" s="53"/>
      <c r="DS479" s="53"/>
      <c r="DT479" s="53"/>
      <c r="DU479" s="53"/>
      <c r="DV479" s="53"/>
      <c r="DW479" s="53"/>
      <c r="DX479" s="53"/>
      <c r="DY479" s="53"/>
      <c r="DZ479" s="53"/>
      <c r="EA479" s="53"/>
      <c r="EB479" s="53"/>
      <c r="EC479" s="53"/>
      <c r="ED479" s="53"/>
      <c r="EE479" s="53"/>
      <c r="EF479" s="53"/>
      <c r="EG479" s="53"/>
      <c r="EH479" s="53"/>
      <c r="EI479" s="53"/>
      <c r="EJ479" s="53"/>
      <c r="EK479" s="53"/>
      <c r="EL479" s="53"/>
      <c r="EM479" s="53"/>
      <c r="EN479" s="53"/>
      <c r="EO479" s="53"/>
      <c r="EP479" s="53"/>
      <c r="EQ479" s="53"/>
      <c r="ER479" s="53"/>
      <c r="ES479" s="53"/>
      <c r="ET479" s="53"/>
      <c r="EU479" s="53"/>
    </row>
    <row r="480" spans="1:151" s="284" customFormat="1" x14ac:dyDescent="0.2">
      <c r="A480" s="539"/>
      <c r="K480" s="307"/>
      <c r="L480" s="307"/>
      <c r="O480" s="285"/>
      <c r="P480" s="285"/>
      <c r="U480" s="145"/>
      <c r="V480" s="145"/>
      <c r="W480" s="517"/>
      <c r="X480" s="517"/>
      <c r="AN480" s="53"/>
      <c r="AO480" s="53"/>
      <c r="AP480" s="53"/>
      <c r="AQ480" s="53"/>
      <c r="AR480" s="53"/>
      <c r="AS480" s="53"/>
      <c r="AT480" s="53"/>
      <c r="AU480" s="53"/>
      <c r="AV480" s="53"/>
      <c r="AW480" s="53"/>
      <c r="AX480" s="53"/>
      <c r="AY480" s="53"/>
      <c r="AZ480" s="53"/>
      <c r="BA480" s="53"/>
      <c r="BB480" s="53"/>
      <c r="BC480" s="53"/>
      <c r="BD480" s="53"/>
      <c r="BE480" s="53"/>
      <c r="BF480" s="53"/>
      <c r="BG480" s="53"/>
      <c r="BH480" s="53"/>
      <c r="BI480" s="53"/>
      <c r="BJ480" s="53"/>
      <c r="BK480" s="53"/>
      <c r="BL480" s="53"/>
      <c r="BM480" s="53"/>
      <c r="BN480" s="53"/>
      <c r="BO480" s="53"/>
      <c r="BP480" s="53"/>
      <c r="BQ480" s="53"/>
      <c r="BR480" s="53"/>
      <c r="BS480" s="53"/>
      <c r="BT480" s="53"/>
      <c r="BU480" s="53"/>
      <c r="BV480" s="53"/>
      <c r="BW480" s="53"/>
      <c r="BX480" s="53"/>
      <c r="BY480" s="53"/>
      <c r="BZ480" s="53"/>
      <c r="CA480" s="53"/>
      <c r="CB480" s="53"/>
      <c r="CC480" s="53"/>
      <c r="CD480" s="53"/>
      <c r="CE480" s="53"/>
      <c r="CF480" s="53"/>
      <c r="CG480" s="53"/>
      <c r="CH480" s="53"/>
      <c r="CI480" s="53"/>
      <c r="CJ480" s="53"/>
      <c r="CK480" s="53"/>
      <c r="CL480" s="53"/>
      <c r="CM480" s="53"/>
      <c r="CN480" s="53"/>
      <c r="CO480" s="53"/>
      <c r="CP480" s="53"/>
      <c r="CQ480" s="53"/>
      <c r="CR480" s="53"/>
      <c r="CS480" s="53"/>
      <c r="CT480" s="53"/>
      <c r="CU480" s="53"/>
      <c r="CV480" s="53"/>
      <c r="CW480" s="53"/>
      <c r="CX480" s="53"/>
      <c r="CY480" s="53"/>
      <c r="CZ480" s="53"/>
      <c r="DA480" s="53"/>
      <c r="DB480" s="53"/>
      <c r="DC480" s="53"/>
      <c r="DD480" s="53"/>
      <c r="DE480" s="53"/>
      <c r="DF480" s="53"/>
      <c r="DG480" s="53"/>
      <c r="DH480" s="53"/>
      <c r="DI480" s="53"/>
      <c r="DJ480" s="53"/>
      <c r="DK480" s="53"/>
      <c r="DL480" s="53"/>
      <c r="DM480" s="53"/>
      <c r="DN480" s="53"/>
      <c r="DO480" s="53"/>
      <c r="DP480" s="53"/>
      <c r="DQ480" s="53"/>
      <c r="DR480" s="53"/>
      <c r="DS480" s="53"/>
      <c r="DT480" s="53"/>
      <c r="DU480" s="53"/>
      <c r="DV480" s="53"/>
      <c r="DW480" s="53"/>
      <c r="DX480" s="53"/>
      <c r="DY480" s="53"/>
      <c r="DZ480" s="53"/>
      <c r="EA480" s="53"/>
      <c r="EB480" s="53"/>
      <c r="EC480" s="53"/>
      <c r="ED480" s="53"/>
      <c r="EE480" s="53"/>
      <c r="EF480" s="53"/>
      <c r="EG480" s="53"/>
      <c r="EH480" s="53"/>
      <c r="EI480" s="53"/>
      <c r="EJ480" s="53"/>
      <c r="EK480" s="53"/>
      <c r="EL480" s="53"/>
      <c r="EM480" s="53"/>
      <c r="EN480" s="53"/>
      <c r="EO480" s="53"/>
      <c r="EP480" s="53"/>
      <c r="EQ480" s="53"/>
      <c r="ER480" s="53"/>
      <c r="ES480" s="53"/>
      <c r="ET480" s="53"/>
      <c r="EU480" s="53"/>
    </row>
    <row r="481" spans="1:151" s="284" customFormat="1" x14ac:dyDescent="0.2">
      <c r="A481" s="539"/>
      <c r="K481" s="307"/>
      <c r="L481" s="307"/>
      <c r="O481" s="285"/>
      <c r="P481" s="285"/>
      <c r="U481" s="145"/>
      <c r="V481" s="145"/>
      <c r="W481" s="517"/>
      <c r="X481" s="517"/>
      <c r="AN481" s="53"/>
      <c r="AO481" s="53"/>
      <c r="AP481" s="53"/>
      <c r="AQ481" s="53"/>
      <c r="AR481" s="53"/>
      <c r="AS481" s="53"/>
      <c r="AT481" s="53"/>
      <c r="AU481" s="53"/>
      <c r="AV481" s="53"/>
      <c r="AW481" s="53"/>
      <c r="AX481" s="53"/>
      <c r="AY481" s="53"/>
      <c r="AZ481" s="53"/>
      <c r="BA481" s="53"/>
      <c r="BB481" s="53"/>
      <c r="BC481" s="53"/>
      <c r="BD481" s="53"/>
      <c r="BE481" s="53"/>
      <c r="BF481" s="53"/>
      <c r="BG481" s="53"/>
      <c r="BH481" s="53"/>
      <c r="BI481" s="53"/>
      <c r="BJ481" s="53"/>
      <c r="BK481" s="53"/>
      <c r="BL481" s="53"/>
      <c r="BM481" s="53"/>
      <c r="BN481" s="53"/>
      <c r="BO481" s="53"/>
      <c r="BP481" s="53"/>
      <c r="BQ481" s="53"/>
      <c r="BR481" s="53"/>
      <c r="BS481" s="53"/>
      <c r="BT481" s="53"/>
      <c r="BU481" s="53"/>
      <c r="BV481" s="53"/>
      <c r="BW481" s="53"/>
      <c r="BX481" s="53"/>
      <c r="BY481" s="53"/>
      <c r="BZ481" s="53"/>
      <c r="CA481" s="53"/>
      <c r="CB481" s="53"/>
      <c r="CC481" s="53"/>
      <c r="CD481" s="53"/>
      <c r="CE481" s="53"/>
      <c r="CF481" s="53"/>
      <c r="CG481" s="53"/>
      <c r="CH481" s="53"/>
      <c r="CI481" s="53"/>
      <c r="CJ481" s="53"/>
      <c r="CK481" s="53"/>
      <c r="CL481" s="53"/>
      <c r="CM481" s="53"/>
      <c r="CN481" s="53"/>
      <c r="CO481" s="53"/>
      <c r="CP481" s="53"/>
      <c r="CQ481" s="53"/>
      <c r="CR481" s="53"/>
      <c r="CS481" s="53"/>
      <c r="CT481" s="53"/>
      <c r="CU481" s="53"/>
      <c r="CV481" s="53"/>
      <c r="CW481" s="53"/>
      <c r="CX481" s="53"/>
      <c r="CY481" s="53"/>
      <c r="CZ481" s="53"/>
      <c r="DA481" s="53"/>
      <c r="DB481" s="53"/>
      <c r="DC481" s="53"/>
      <c r="DD481" s="53"/>
      <c r="DE481" s="53"/>
      <c r="DF481" s="53"/>
      <c r="DG481" s="53"/>
      <c r="DH481" s="53"/>
      <c r="DI481" s="53"/>
      <c r="DJ481" s="53"/>
      <c r="DK481" s="53"/>
      <c r="DL481" s="53"/>
      <c r="DM481" s="53"/>
      <c r="DN481" s="53"/>
      <c r="DO481" s="53"/>
      <c r="DP481" s="53"/>
      <c r="DQ481" s="53"/>
      <c r="DR481" s="53"/>
      <c r="DS481" s="53"/>
      <c r="DT481" s="53"/>
      <c r="DU481" s="53"/>
      <c r="DV481" s="53"/>
      <c r="DW481" s="53"/>
      <c r="DX481" s="53"/>
      <c r="DY481" s="53"/>
      <c r="DZ481" s="53"/>
      <c r="EA481" s="53"/>
      <c r="EB481" s="53"/>
      <c r="EC481" s="53"/>
      <c r="ED481" s="53"/>
      <c r="EE481" s="53"/>
      <c r="EF481" s="53"/>
      <c r="EG481" s="53"/>
      <c r="EH481" s="53"/>
      <c r="EI481" s="53"/>
      <c r="EJ481" s="53"/>
      <c r="EK481" s="53"/>
      <c r="EL481" s="53"/>
      <c r="EM481" s="53"/>
      <c r="EN481" s="53"/>
      <c r="EO481" s="53"/>
      <c r="EP481" s="53"/>
      <c r="EQ481" s="53"/>
      <c r="ER481" s="53"/>
      <c r="ES481" s="53"/>
      <c r="ET481" s="53"/>
      <c r="EU481" s="53"/>
    </row>
    <row r="482" spans="1:151" s="284" customFormat="1" x14ac:dyDescent="0.2">
      <c r="A482" s="539"/>
      <c r="K482" s="307"/>
      <c r="L482" s="307"/>
      <c r="O482" s="285"/>
      <c r="P482" s="285"/>
      <c r="U482" s="145"/>
      <c r="V482" s="145"/>
      <c r="W482" s="517"/>
      <c r="X482" s="517"/>
      <c r="AN482" s="53"/>
      <c r="AO482" s="53"/>
      <c r="AP482" s="53"/>
      <c r="AQ482" s="53"/>
      <c r="AR482" s="53"/>
      <c r="AS482" s="53"/>
      <c r="AT482" s="53"/>
      <c r="AU482" s="53"/>
      <c r="AV482" s="53"/>
      <c r="AW482" s="53"/>
      <c r="AX482" s="53"/>
      <c r="AY482" s="53"/>
      <c r="AZ482" s="53"/>
      <c r="BA482" s="53"/>
      <c r="BB482" s="53"/>
      <c r="BC482" s="53"/>
      <c r="BD482" s="53"/>
      <c r="BE482" s="53"/>
      <c r="BF482" s="53"/>
      <c r="BG482" s="53"/>
      <c r="BH482" s="53"/>
      <c r="BI482" s="53"/>
      <c r="BJ482" s="53"/>
      <c r="BK482" s="53"/>
      <c r="BL482" s="53"/>
      <c r="BM482" s="53"/>
      <c r="BN482" s="53"/>
      <c r="BO482" s="53"/>
      <c r="BP482" s="53"/>
      <c r="BQ482" s="53"/>
      <c r="BR482" s="53"/>
      <c r="BS482" s="53"/>
      <c r="BT482" s="53"/>
      <c r="BU482" s="53"/>
      <c r="BV482" s="53"/>
      <c r="BW482" s="53"/>
      <c r="BX482" s="53"/>
      <c r="BY482" s="53"/>
      <c r="BZ482" s="53"/>
      <c r="CA482" s="53"/>
      <c r="CB482" s="53"/>
      <c r="CC482" s="53"/>
      <c r="CD482" s="53"/>
      <c r="CE482" s="53"/>
      <c r="CF482" s="53"/>
      <c r="CG482" s="53"/>
      <c r="CH482" s="53"/>
      <c r="CI482" s="53"/>
      <c r="CJ482" s="53"/>
      <c r="CK482" s="53"/>
      <c r="CL482" s="53"/>
      <c r="CM482" s="53"/>
      <c r="CN482" s="53"/>
      <c r="CO482" s="53"/>
      <c r="CP482" s="53"/>
      <c r="CQ482" s="53"/>
      <c r="CR482" s="53"/>
      <c r="CS482" s="53"/>
      <c r="CT482" s="53"/>
      <c r="CU482" s="53"/>
      <c r="CV482" s="53"/>
      <c r="CW482" s="53"/>
      <c r="CX482" s="53"/>
      <c r="CY482" s="53"/>
      <c r="CZ482" s="53"/>
      <c r="DA482" s="53"/>
      <c r="DB482" s="53"/>
      <c r="DC482" s="53"/>
      <c r="DD482" s="53"/>
      <c r="DE482" s="53"/>
      <c r="DF482" s="53"/>
      <c r="DG482" s="53"/>
      <c r="DH482" s="53"/>
      <c r="DI482" s="53"/>
      <c r="DJ482" s="53"/>
      <c r="DK482" s="53"/>
      <c r="DL482" s="53"/>
      <c r="DM482" s="53"/>
      <c r="DN482" s="53"/>
      <c r="DO482" s="53"/>
      <c r="DP482" s="53"/>
      <c r="DQ482" s="53"/>
      <c r="DR482" s="53"/>
      <c r="DS482" s="53"/>
      <c r="DT482" s="53"/>
      <c r="DU482" s="53"/>
      <c r="DV482" s="53"/>
      <c r="DW482" s="53"/>
      <c r="DX482" s="53"/>
      <c r="DY482" s="53"/>
      <c r="DZ482" s="53"/>
      <c r="EA482" s="53"/>
      <c r="EB482" s="53"/>
      <c r="EC482" s="53"/>
      <c r="ED482" s="53"/>
      <c r="EE482" s="53"/>
      <c r="EF482" s="53"/>
      <c r="EG482" s="53"/>
      <c r="EH482" s="53"/>
      <c r="EI482" s="53"/>
      <c r="EJ482" s="53"/>
      <c r="EK482" s="53"/>
      <c r="EL482" s="53"/>
      <c r="EM482" s="53"/>
      <c r="EN482" s="53"/>
      <c r="EO482" s="53"/>
      <c r="EP482" s="53"/>
      <c r="EQ482" s="53"/>
      <c r="ER482" s="53"/>
      <c r="ES482" s="53"/>
      <c r="ET482" s="53"/>
      <c r="EU482" s="53"/>
    </row>
    <row r="483" spans="1:151" s="284" customFormat="1" x14ac:dyDescent="0.2">
      <c r="A483" s="539"/>
      <c r="K483" s="307"/>
      <c r="L483" s="307"/>
      <c r="O483" s="285"/>
      <c r="P483" s="285"/>
      <c r="U483" s="145"/>
      <c r="V483" s="145"/>
      <c r="W483" s="517"/>
      <c r="X483" s="517"/>
      <c r="AN483" s="53"/>
      <c r="AO483" s="53"/>
      <c r="AP483" s="53"/>
      <c r="AQ483" s="53"/>
      <c r="AR483" s="53"/>
      <c r="AS483" s="53"/>
      <c r="AT483" s="53"/>
      <c r="AU483" s="53"/>
      <c r="AV483" s="53"/>
      <c r="AW483" s="53"/>
      <c r="AX483" s="53"/>
      <c r="AY483" s="53"/>
      <c r="AZ483" s="53"/>
      <c r="BA483" s="53"/>
      <c r="BB483" s="53"/>
      <c r="BC483" s="53"/>
      <c r="BD483" s="53"/>
      <c r="BE483" s="53"/>
      <c r="BF483" s="53"/>
      <c r="BG483" s="53"/>
      <c r="BH483" s="53"/>
      <c r="BI483" s="53"/>
      <c r="BJ483" s="53"/>
      <c r="BK483" s="53"/>
      <c r="BL483" s="53"/>
      <c r="BM483" s="53"/>
      <c r="BN483" s="53"/>
      <c r="BO483" s="53"/>
      <c r="BP483" s="53"/>
      <c r="BQ483" s="53"/>
      <c r="BR483" s="53"/>
      <c r="BS483" s="53"/>
      <c r="BT483" s="53"/>
      <c r="BU483" s="53"/>
      <c r="BV483" s="53"/>
      <c r="BW483" s="53"/>
      <c r="BX483" s="53"/>
      <c r="BY483" s="53"/>
      <c r="BZ483" s="53"/>
      <c r="CA483" s="53"/>
      <c r="CB483" s="53"/>
      <c r="CC483" s="53"/>
      <c r="CD483" s="53"/>
      <c r="CE483" s="53"/>
      <c r="CF483" s="53"/>
      <c r="CG483" s="53"/>
      <c r="CH483" s="53"/>
      <c r="CI483" s="53"/>
      <c r="CJ483" s="53"/>
      <c r="CK483" s="53"/>
      <c r="CL483" s="53"/>
      <c r="CM483" s="53"/>
      <c r="CN483" s="53"/>
      <c r="CO483" s="53"/>
      <c r="CP483" s="53"/>
      <c r="CQ483" s="53"/>
      <c r="CR483" s="53"/>
      <c r="CS483" s="53"/>
      <c r="CT483" s="53"/>
      <c r="CU483" s="53"/>
      <c r="CV483" s="53"/>
      <c r="CW483" s="53"/>
      <c r="CX483" s="53"/>
      <c r="CY483" s="53"/>
      <c r="CZ483" s="53"/>
      <c r="DA483" s="53"/>
      <c r="DB483" s="53"/>
      <c r="DC483" s="53"/>
      <c r="DD483" s="53"/>
      <c r="DE483" s="53"/>
      <c r="DF483" s="53"/>
      <c r="DG483" s="53"/>
      <c r="DH483" s="53"/>
      <c r="DI483" s="53"/>
      <c r="DJ483" s="53"/>
      <c r="DK483" s="53"/>
      <c r="DL483" s="53"/>
      <c r="DM483" s="53"/>
      <c r="DN483" s="53"/>
      <c r="DO483" s="53"/>
      <c r="DP483" s="53"/>
      <c r="DQ483" s="53"/>
      <c r="DR483" s="53"/>
      <c r="DS483" s="53"/>
      <c r="DT483" s="53"/>
      <c r="DU483" s="53"/>
      <c r="DV483" s="53"/>
      <c r="DW483" s="53"/>
      <c r="DX483" s="53"/>
      <c r="DY483" s="53"/>
      <c r="DZ483" s="53"/>
      <c r="EA483" s="53"/>
      <c r="EB483" s="53"/>
      <c r="EC483" s="53"/>
      <c r="ED483" s="53"/>
      <c r="EE483" s="53"/>
      <c r="EF483" s="53"/>
      <c r="EG483" s="53"/>
      <c r="EH483" s="53"/>
      <c r="EI483" s="53"/>
      <c r="EJ483" s="53"/>
      <c r="EK483" s="53"/>
      <c r="EL483" s="53"/>
      <c r="EM483" s="53"/>
      <c r="EN483" s="53"/>
      <c r="EO483" s="53"/>
      <c r="EP483" s="53"/>
      <c r="EQ483" s="53"/>
      <c r="ER483" s="53"/>
      <c r="ES483" s="53"/>
      <c r="ET483" s="53"/>
      <c r="EU483" s="53"/>
    </row>
    <row r="484" spans="1:151" s="284" customFormat="1" x14ac:dyDescent="0.2">
      <c r="A484" s="539"/>
      <c r="K484" s="307"/>
      <c r="L484" s="307"/>
      <c r="O484" s="285"/>
      <c r="P484" s="285"/>
      <c r="U484" s="145"/>
      <c r="V484" s="145"/>
      <c r="W484" s="517"/>
      <c r="X484" s="517"/>
      <c r="AN484" s="53"/>
      <c r="AO484" s="53"/>
      <c r="AP484" s="53"/>
      <c r="AQ484" s="53"/>
      <c r="AR484" s="53"/>
      <c r="AS484" s="53"/>
      <c r="AT484" s="53"/>
      <c r="AU484" s="53"/>
      <c r="AV484" s="53"/>
      <c r="AW484" s="53"/>
      <c r="AX484" s="53"/>
      <c r="AY484" s="53"/>
      <c r="AZ484" s="53"/>
      <c r="BA484" s="53"/>
      <c r="BB484" s="53"/>
      <c r="BC484" s="53"/>
      <c r="BD484" s="53"/>
      <c r="BE484" s="53"/>
      <c r="BF484" s="53"/>
      <c r="BG484" s="53"/>
      <c r="BH484" s="53"/>
      <c r="BI484" s="53"/>
      <c r="BJ484" s="53"/>
      <c r="BK484" s="53"/>
      <c r="BL484" s="53"/>
      <c r="BM484" s="53"/>
      <c r="BN484" s="53"/>
      <c r="BO484" s="53"/>
      <c r="BP484" s="53"/>
      <c r="BQ484" s="53"/>
      <c r="BR484" s="53"/>
      <c r="BS484" s="53"/>
      <c r="BT484" s="53"/>
      <c r="BU484" s="53"/>
      <c r="BV484" s="53"/>
      <c r="BW484" s="53"/>
      <c r="BX484" s="53"/>
      <c r="BY484" s="53"/>
      <c r="BZ484" s="53"/>
      <c r="CA484" s="53"/>
      <c r="CB484" s="53"/>
      <c r="CC484" s="53"/>
      <c r="CD484" s="53"/>
      <c r="CE484" s="53"/>
      <c r="CF484" s="53"/>
      <c r="CG484" s="53"/>
      <c r="CH484" s="53"/>
      <c r="CI484" s="53"/>
      <c r="CJ484" s="53"/>
      <c r="CK484" s="53"/>
      <c r="CL484" s="53"/>
      <c r="CM484" s="53"/>
      <c r="CN484" s="53"/>
      <c r="CO484" s="53"/>
      <c r="CP484" s="53"/>
      <c r="CQ484" s="53"/>
      <c r="CR484" s="53"/>
      <c r="CS484" s="53"/>
      <c r="CT484" s="53"/>
      <c r="CU484" s="53"/>
      <c r="CV484" s="53"/>
      <c r="CW484" s="53"/>
      <c r="CX484" s="53"/>
      <c r="CY484" s="53"/>
      <c r="CZ484" s="53"/>
      <c r="DA484" s="53"/>
      <c r="DB484" s="53"/>
      <c r="DC484" s="53"/>
      <c r="DD484" s="53"/>
      <c r="DE484" s="53"/>
      <c r="DF484" s="53"/>
      <c r="DG484" s="53"/>
      <c r="DH484" s="53"/>
      <c r="DI484" s="53"/>
      <c r="DJ484" s="53"/>
      <c r="DK484" s="53"/>
      <c r="DL484" s="53"/>
      <c r="DM484" s="53"/>
      <c r="DN484" s="53"/>
      <c r="DO484" s="53"/>
      <c r="DP484" s="53"/>
      <c r="DQ484" s="53"/>
      <c r="DR484" s="53"/>
      <c r="DS484" s="53"/>
      <c r="DT484" s="53"/>
      <c r="DU484" s="53"/>
      <c r="DV484" s="53"/>
      <c r="DW484" s="53"/>
      <c r="DX484" s="53"/>
      <c r="DY484" s="53"/>
      <c r="DZ484" s="53"/>
      <c r="EA484" s="53"/>
      <c r="EB484" s="53"/>
      <c r="EC484" s="53"/>
      <c r="ED484" s="53"/>
      <c r="EE484" s="53"/>
      <c r="EF484" s="53"/>
      <c r="EG484" s="53"/>
      <c r="EH484" s="53"/>
      <c r="EI484" s="53"/>
      <c r="EJ484" s="53"/>
      <c r="EK484" s="53"/>
      <c r="EL484" s="53"/>
      <c r="EM484" s="53"/>
      <c r="EN484" s="53"/>
      <c r="EO484" s="53"/>
      <c r="EP484" s="53"/>
      <c r="EQ484" s="53"/>
      <c r="ER484" s="53"/>
      <c r="ES484" s="53"/>
      <c r="ET484" s="53"/>
      <c r="EU484" s="53"/>
    </row>
    <row r="485" spans="1:151" s="284" customFormat="1" x14ac:dyDescent="0.2">
      <c r="A485" s="539"/>
      <c r="K485" s="307"/>
      <c r="L485" s="307"/>
      <c r="O485" s="285"/>
      <c r="P485" s="285"/>
      <c r="U485" s="145"/>
      <c r="V485" s="145"/>
      <c r="W485" s="517"/>
      <c r="X485" s="517"/>
      <c r="AN485" s="53"/>
      <c r="AO485" s="53"/>
      <c r="AP485" s="53"/>
      <c r="AQ485" s="53"/>
      <c r="AR485" s="53"/>
      <c r="AS485" s="53"/>
      <c r="AT485" s="53"/>
      <c r="AU485" s="53"/>
      <c r="AV485" s="53"/>
      <c r="AW485" s="53"/>
      <c r="AX485" s="53"/>
      <c r="AY485" s="53"/>
      <c r="AZ485" s="53"/>
      <c r="BA485" s="53"/>
      <c r="BB485" s="53"/>
      <c r="BC485" s="53"/>
      <c r="BD485" s="53"/>
      <c r="BE485" s="53"/>
      <c r="BF485" s="53"/>
      <c r="BG485" s="53"/>
      <c r="BH485" s="53"/>
      <c r="BI485" s="53"/>
      <c r="BJ485" s="53"/>
      <c r="BK485" s="53"/>
      <c r="BL485" s="53"/>
      <c r="BM485" s="53"/>
      <c r="BN485" s="53"/>
      <c r="BO485" s="53"/>
      <c r="BP485" s="53"/>
      <c r="BQ485" s="53"/>
      <c r="BR485" s="53"/>
      <c r="BS485" s="53"/>
      <c r="BT485" s="53"/>
      <c r="BU485" s="53"/>
      <c r="BV485" s="53"/>
      <c r="BW485" s="53"/>
      <c r="BX485" s="53"/>
      <c r="BY485" s="53"/>
      <c r="BZ485" s="53"/>
      <c r="CA485" s="53"/>
      <c r="CB485" s="53"/>
      <c r="CC485" s="53"/>
      <c r="CD485" s="53"/>
      <c r="CE485" s="53"/>
      <c r="CF485" s="53"/>
      <c r="CG485" s="53"/>
      <c r="CH485" s="53"/>
      <c r="CI485" s="53"/>
      <c r="CJ485" s="53"/>
      <c r="CK485" s="53"/>
      <c r="CL485" s="53"/>
      <c r="CM485" s="53"/>
      <c r="CN485" s="53"/>
      <c r="CO485" s="53"/>
      <c r="CP485" s="53"/>
      <c r="CQ485" s="53"/>
      <c r="CR485" s="53"/>
      <c r="CS485" s="53"/>
      <c r="CT485" s="53"/>
      <c r="CU485" s="53"/>
      <c r="CV485" s="53"/>
      <c r="CW485" s="53"/>
      <c r="CX485" s="53"/>
      <c r="CY485" s="53"/>
      <c r="CZ485" s="53"/>
      <c r="DA485" s="53"/>
      <c r="DB485" s="53"/>
      <c r="DC485" s="53"/>
      <c r="DD485" s="53"/>
      <c r="DE485" s="53"/>
      <c r="DF485" s="53"/>
      <c r="DG485" s="53"/>
      <c r="DH485" s="53"/>
      <c r="DI485" s="53"/>
      <c r="DJ485" s="53"/>
      <c r="DK485" s="53"/>
      <c r="DL485" s="53"/>
      <c r="DM485" s="53"/>
      <c r="DN485" s="53"/>
      <c r="DO485" s="53"/>
      <c r="DP485" s="53"/>
      <c r="DQ485" s="53"/>
      <c r="DR485" s="53"/>
      <c r="DS485" s="53"/>
      <c r="DT485" s="53"/>
      <c r="DU485" s="53"/>
      <c r="DV485" s="53"/>
      <c r="DW485" s="53"/>
      <c r="DX485" s="53"/>
      <c r="DY485" s="53"/>
      <c r="DZ485" s="53"/>
      <c r="EA485" s="53"/>
      <c r="EB485" s="53"/>
      <c r="EC485" s="53"/>
      <c r="ED485" s="53"/>
      <c r="EE485" s="53"/>
      <c r="EF485" s="53"/>
      <c r="EG485" s="53"/>
      <c r="EH485" s="53"/>
      <c r="EI485" s="53"/>
      <c r="EJ485" s="53"/>
      <c r="EK485" s="53"/>
      <c r="EL485" s="53"/>
      <c r="EM485" s="53"/>
      <c r="EN485" s="53"/>
      <c r="EO485" s="53"/>
      <c r="EP485" s="53"/>
      <c r="EQ485" s="53"/>
      <c r="ER485" s="53"/>
      <c r="ES485" s="53"/>
      <c r="ET485" s="53"/>
      <c r="EU485" s="53"/>
    </row>
    <row r="486" spans="1:151" s="284" customFormat="1" x14ac:dyDescent="0.2">
      <c r="A486" s="539"/>
      <c r="K486" s="307"/>
      <c r="L486" s="307"/>
      <c r="O486" s="285"/>
      <c r="P486" s="285"/>
      <c r="U486" s="145"/>
      <c r="V486" s="145"/>
      <c r="W486" s="517"/>
      <c r="X486" s="517"/>
      <c r="AN486" s="53"/>
      <c r="AO486" s="53"/>
      <c r="AP486" s="53"/>
      <c r="AQ486" s="53"/>
      <c r="AR486" s="53"/>
      <c r="AS486" s="53"/>
      <c r="AT486" s="53"/>
      <c r="AU486" s="53"/>
      <c r="AV486" s="53"/>
      <c r="AW486" s="53"/>
      <c r="AX486" s="53"/>
      <c r="AY486" s="53"/>
      <c r="AZ486" s="53"/>
      <c r="BA486" s="53"/>
      <c r="BB486" s="53"/>
      <c r="BC486" s="53"/>
      <c r="BD486" s="53"/>
      <c r="BE486" s="53"/>
      <c r="BF486" s="53"/>
      <c r="BG486" s="53"/>
      <c r="BH486" s="53"/>
      <c r="BI486" s="53"/>
      <c r="BJ486" s="53"/>
      <c r="BK486" s="53"/>
      <c r="BL486" s="53"/>
      <c r="BM486" s="53"/>
      <c r="BN486" s="53"/>
      <c r="BO486" s="53"/>
      <c r="BP486" s="53"/>
      <c r="BQ486" s="53"/>
      <c r="BR486" s="53"/>
      <c r="BS486" s="53"/>
      <c r="BT486" s="53"/>
      <c r="BU486" s="53"/>
      <c r="BV486" s="53"/>
      <c r="BW486" s="53"/>
      <c r="BX486" s="53"/>
      <c r="BY486" s="53"/>
      <c r="BZ486" s="53"/>
      <c r="CA486" s="53"/>
      <c r="CB486" s="53"/>
      <c r="CC486" s="53"/>
      <c r="CD486" s="53"/>
      <c r="CE486" s="53"/>
      <c r="CF486" s="53"/>
      <c r="CG486" s="53"/>
      <c r="CH486" s="53"/>
      <c r="CI486" s="53"/>
      <c r="CJ486" s="53"/>
      <c r="CK486" s="53"/>
      <c r="CL486" s="53"/>
      <c r="CM486" s="53"/>
      <c r="CN486" s="53"/>
      <c r="CO486" s="53"/>
      <c r="CP486" s="53"/>
      <c r="CQ486" s="53"/>
      <c r="CR486" s="53"/>
      <c r="CS486" s="53"/>
      <c r="CT486" s="53"/>
      <c r="CU486" s="53"/>
      <c r="CV486" s="53"/>
      <c r="CW486" s="53"/>
      <c r="CX486" s="53"/>
      <c r="CY486" s="53"/>
      <c r="CZ486" s="53"/>
      <c r="DA486" s="53"/>
      <c r="DB486" s="53"/>
      <c r="DC486" s="53"/>
      <c r="DD486" s="53"/>
      <c r="DE486" s="53"/>
      <c r="DF486" s="53"/>
      <c r="DG486" s="53"/>
      <c r="DH486" s="53"/>
      <c r="DI486" s="53"/>
      <c r="DJ486" s="53"/>
      <c r="DK486" s="53"/>
      <c r="DL486" s="53"/>
      <c r="DM486" s="53"/>
      <c r="DN486" s="53"/>
      <c r="DO486" s="53"/>
      <c r="DP486" s="53"/>
      <c r="DQ486" s="53"/>
      <c r="DR486" s="53"/>
      <c r="DS486" s="53"/>
      <c r="DT486" s="53"/>
      <c r="DU486" s="53"/>
      <c r="DV486" s="53"/>
      <c r="DW486" s="53"/>
      <c r="DX486" s="53"/>
      <c r="DY486" s="53"/>
      <c r="DZ486" s="53"/>
      <c r="EA486" s="53"/>
      <c r="EB486" s="53"/>
      <c r="EC486" s="53"/>
      <c r="ED486" s="53"/>
      <c r="EE486" s="53"/>
      <c r="EF486" s="53"/>
      <c r="EG486" s="53"/>
      <c r="EH486" s="53"/>
      <c r="EI486" s="53"/>
      <c r="EJ486" s="53"/>
      <c r="EK486" s="53"/>
      <c r="EL486" s="53"/>
      <c r="EM486" s="53"/>
      <c r="EN486" s="53"/>
      <c r="EO486" s="53"/>
      <c r="EP486" s="53"/>
      <c r="EQ486" s="53"/>
      <c r="ER486" s="53"/>
      <c r="ES486" s="53"/>
      <c r="ET486" s="53"/>
      <c r="EU486" s="53"/>
    </row>
    <row r="487" spans="1:151" s="284" customFormat="1" x14ac:dyDescent="0.2">
      <c r="A487" s="539"/>
      <c r="K487" s="307"/>
      <c r="L487" s="307"/>
      <c r="O487" s="285"/>
      <c r="P487" s="285"/>
      <c r="U487" s="145"/>
      <c r="V487" s="145"/>
      <c r="W487" s="517"/>
      <c r="X487" s="517"/>
      <c r="AN487" s="53"/>
      <c r="AO487" s="53"/>
      <c r="AP487" s="53"/>
      <c r="AQ487" s="53"/>
      <c r="AR487" s="53"/>
      <c r="AS487" s="53"/>
      <c r="AT487" s="53"/>
      <c r="AU487" s="53"/>
      <c r="AV487" s="53"/>
      <c r="AW487" s="53"/>
      <c r="AX487" s="53"/>
      <c r="AY487" s="53"/>
      <c r="AZ487" s="53"/>
      <c r="BA487" s="53"/>
      <c r="BB487" s="53"/>
      <c r="BC487" s="53"/>
      <c r="BD487" s="53"/>
      <c r="BE487" s="53"/>
      <c r="BF487" s="53"/>
      <c r="BG487" s="53"/>
      <c r="BH487" s="53"/>
      <c r="BI487" s="53"/>
      <c r="BJ487" s="53"/>
      <c r="BK487" s="53"/>
      <c r="BL487" s="53"/>
      <c r="BM487" s="53"/>
      <c r="BN487" s="53"/>
      <c r="BO487" s="53"/>
      <c r="BP487" s="53"/>
      <c r="BQ487" s="53"/>
      <c r="BR487" s="53"/>
      <c r="BS487" s="53"/>
      <c r="BT487" s="53"/>
      <c r="BU487" s="53"/>
      <c r="BV487" s="53"/>
      <c r="BW487" s="53"/>
      <c r="BX487" s="53"/>
      <c r="BY487" s="53"/>
      <c r="BZ487" s="53"/>
      <c r="CA487" s="53"/>
      <c r="CB487" s="53"/>
      <c r="CC487" s="53"/>
      <c r="CD487" s="53"/>
      <c r="CE487" s="53"/>
      <c r="CF487" s="53"/>
      <c r="CG487" s="53"/>
      <c r="CH487" s="53"/>
      <c r="CI487" s="53"/>
      <c r="CJ487" s="53"/>
      <c r="CK487" s="53"/>
      <c r="CL487" s="53"/>
      <c r="CM487" s="53"/>
      <c r="CN487" s="53"/>
      <c r="CO487" s="53"/>
      <c r="CP487" s="53"/>
      <c r="CQ487" s="53"/>
      <c r="CR487" s="53"/>
      <c r="CS487" s="53"/>
      <c r="CT487" s="53"/>
      <c r="CU487" s="53"/>
      <c r="CV487" s="53"/>
      <c r="CW487" s="53"/>
      <c r="CX487" s="53"/>
      <c r="CY487" s="53"/>
      <c r="CZ487" s="53"/>
      <c r="DA487" s="53"/>
      <c r="DB487" s="53"/>
      <c r="DC487" s="53"/>
      <c r="DD487" s="53"/>
      <c r="DE487" s="53"/>
      <c r="DF487" s="53"/>
      <c r="DG487" s="53"/>
      <c r="DH487" s="53"/>
      <c r="DI487" s="53"/>
      <c r="DJ487" s="53"/>
      <c r="DK487" s="53"/>
      <c r="DL487" s="53"/>
      <c r="DM487" s="53"/>
      <c r="DN487" s="53"/>
      <c r="DO487" s="53"/>
      <c r="DP487" s="53"/>
      <c r="DQ487" s="53"/>
      <c r="DR487" s="53"/>
      <c r="DS487" s="53"/>
      <c r="DT487" s="53"/>
      <c r="DU487" s="53"/>
      <c r="DV487" s="53"/>
      <c r="DW487" s="53"/>
      <c r="DX487" s="53"/>
      <c r="DY487" s="53"/>
      <c r="DZ487" s="53"/>
      <c r="EA487" s="53"/>
      <c r="EB487" s="53"/>
      <c r="EC487" s="53"/>
      <c r="ED487" s="53"/>
      <c r="EE487" s="53"/>
      <c r="EF487" s="53"/>
      <c r="EG487" s="53"/>
      <c r="EH487" s="53"/>
      <c r="EI487" s="53"/>
      <c r="EJ487" s="53"/>
      <c r="EK487" s="53"/>
      <c r="EL487" s="53"/>
      <c r="EM487" s="53"/>
      <c r="EN487" s="53"/>
      <c r="EO487" s="53"/>
      <c r="EP487" s="53"/>
      <c r="EQ487" s="53"/>
      <c r="ER487" s="53"/>
      <c r="ES487" s="53"/>
      <c r="ET487" s="53"/>
      <c r="EU487" s="53"/>
    </row>
    <row r="488" spans="1:151" s="284" customFormat="1" x14ac:dyDescent="0.2">
      <c r="A488" s="539"/>
      <c r="K488" s="307"/>
      <c r="L488" s="307"/>
      <c r="O488" s="285"/>
      <c r="P488" s="285"/>
      <c r="U488" s="145"/>
      <c r="V488" s="145"/>
      <c r="W488" s="517"/>
      <c r="X488" s="517"/>
      <c r="AN488" s="53"/>
      <c r="AO488" s="53"/>
      <c r="AP488" s="53"/>
      <c r="AQ488" s="53"/>
      <c r="AR488" s="53"/>
      <c r="AS488" s="53"/>
      <c r="AT488" s="53"/>
      <c r="AU488" s="53"/>
      <c r="AV488" s="53"/>
      <c r="AW488" s="53"/>
      <c r="AX488" s="53"/>
      <c r="AY488" s="53"/>
      <c r="AZ488" s="53"/>
      <c r="BA488" s="53"/>
      <c r="BB488" s="53"/>
      <c r="BC488" s="53"/>
      <c r="BD488" s="53"/>
      <c r="BE488" s="53"/>
      <c r="BF488" s="53"/>
      <c r="BG488" s="53"/>
      <c r="BH488" s="53"/>
      <c r="BI488" s="53"/>
      <c r="BJ488" s="53"/>
      <c r="BK488" s="53"/>
      <c r="BL488" s="53"/>
      <c r="BM488" s="53"/>
      <c r="BN488" s="53"/>
      <c r="BO488" s="53"/>
      <c r="BP488" s="53"/>
      <c r="BQ488" s="53"/>
      <c r="BR488" s="53"/>
      <c r="BS488" s="53"/>
      <c r="BT488" s="53"/>
      <c r="BU488" s="53"/>
      <c r="BV488" s="53"/>
      <c r="BW488" s="53"/>
      <c r="BX488" s="53"/>
      <c r="BY488" s="53"/>
      <c r="BZ488" s="53"/>
      <c r="CA488" s="53"/>
      <c r="CB488" s="53"/>
      <c r="CC488" s="53"/>
      <c r="CD488" s="53"/>
      <c r="CE488" s="53"/>
      <c r="CF488" s="53"/>
      <c r="CG488" s="53"/>
      <c r="CH488" s="53"/>
      <c r="CI488" s="53"/>
      <c r="CJ488" s="53"/>
      <c r="CK488" s="53"/>
      <c r="CL488" s="53"/>
      <c r="CM488" s="53"/>
      <c r="CN488" s="53"/>
      <c r="CO488" s="53"/>
      <c r="CP488" s="53"/>
      <c r="CQ488" s="53"/>
      <c r="CR488" s="53"/>
      <c r="CS488" s="53"/>
      <c r="CT488" s="53"/>
      <c r="CU488" s="53"/>
      <c r="CV488" s="53"/>
      <c r="CW488" s="53"/>
      <c r="CX488" s="53"/>
      <c r="CY488" s="53"/>
      <c r="CZ488" s="53"/>
      <c r="DA488" s="53"/>
      <c r="DB488" s="53"/>
      <c r="DC488" s="53"/>
      <c r="DD488" s="53"/>
      <c r="DE488" s="53"/>
      <c r="DF488" s="53"/>
      <c r="DG488" s="53"/>
      <c r="DH488" s="53"/>
      <c r="DI488" s="53"/>
      <c r="DJ488" s="53"/>
      <c r="DK488" s="53"/>
      <c r="DL488" s="53"/>
      <c r="DM488" s="53"/>
      <c r="DN488" s="53"/>
      <c r="DO488" s="53"/>
      <c r="DP488" s="53"/>
      <c r="DQ488" s="53"/>
      <c r="DR488" s="53"/>
      <c r="DS488" s="53"/>
      <c r="DT488" s="53"/>
      <c r="DU488" s="53"/>
      <c r="DV488" s="53"/>
      <c r="DW488" s="53"/>
      <c r="DX488" s="53"/>
      <c r="DY488" s="53"/>
      <c r="DZ488" s="53"/>
      <c r="EA488" s="53"/>
      <c r="EB488" s="53"/>
      <c r="EC488" s="53"/>
      <c r="ED488" s="53"/>
      <c r="EE488" s="53"/>
      <c r="EF488" s="53"/>
      <c r="EG488" s="53"/>
      <c r="EH488" s="53"/>
      <c r="EI488" s="53"/>
      <c r="EJ488" s="53"/>
      <c r="EK488" s="53"/>
      <c r="EL488" s="53"/>
      <c r="EM488" s="53"/>
      <c r="EN488" s="53"/>
      <c r="EO488" s="53"/>
      <c r="EP488" s="53"/>
      <c r="EQ488" s="53"/>
      <c r="ER488" s="53"/>
      <c r="ES488" s="53"/>
      <c r="ET488" s="53"/>
      <c r="EU488" s="53"/>
    </row>
    <row r="489" spans="1:151" s="284" customFormat="1" x14ac:dyDescent="0.2">
      <c r="A489" s="539"/>
      <c r="K489" s="307"/>
      <c r="L489" s="307"/>
      <c r="O489" s="285"/>
      <c r="P489" s="285"/>
      <c r="U489" s="145"/>
      <c r="V489" s="145"/>
      <c r="W489" s="517"/>
      <c r="X489" s="517"/>
      <c r="AN489" s="53"/>
      <c r="AO489" s="53"/>
      <c r="AP489" s="53"/>
      <c r="AQ489" s="53"/>
      <c r="AR489" s="53"/>
      <c r="AS489" s="53"/>
      <c r="AT489" s="53"/>
      <c r="AU489" s="53"/>
      <c r="AV489" s="53"/>
      <c r="AW489" s="53"/>
      <c r="AX489" s="53"/>
      <c r="AY489" s="53"/>
      <c r="AZ489" s="53"/>
      <c r="BA489" s="53"/>
      <c r="BB489" s="53"/>
      <c r="BC489" s="53"/>
      <c r="BD489" s="53"/>
      <c r="BE489" s="53"/>
      <c r="BF489" s="53"/>
      <c r="BG489" s="53"/>
      <c r="BH489" s="53"/>
      <c r="BI489" s="53"/>
      <c r="BJ489" s="53"/>
      <c r="BK489" s="53"/>
      <c r="BL489" s="53"/>
      <c r="BM489" s="53"/>
      <c r="BN489" s="53"/>
      <c r="BO489" s="53"/>
      <c r="BP489" s="53"/>
      <c r="BQ489" s="53"/>
      <c r="BR489" s="53"/>
      <c r="BS489" s="53"/>
      <c r="BT489" s="53"/>
      <c r="BU489" s="53"/>
      <c r="BV489" s="53"/>
      <c r="BW489" s="53"/>
      <c r="BX489" s="53"/>
      <c r="BY489" s="53"/>
      <c r="BZ489" s="53"/>
      <c r="CA489" s="53"/>
      <c r="CB489" s="53"/>
      <c r="CC489" s="53"/>
      <c r="CD489" s="53"/>
      <c r="CE489" s="53"/>
      <c r="CF489" s="53"/>
      <c r="CG489" s="53"/>
      <c r="CH489" s="53"/>
      <c r="CI489" s="53"/>
      <c r="CJ489" s="53"/>
      <c r="CK489" s="53"/>
      <c r="CL489" s="53"/>
      <c r="CM489" s="53"/>
      <c r="CN489" s="53"/>
      <c r="CO489" s="53"/>
      <c r="CP489" s="53"/>
      <c r="CQ489" s="53"/>
      <c r="CR489" s="53"/>
      <c r="CS489" s="53"/>
      <c r="CT489" s="53"/>
      <c r="CU489" s="53"/>
      <c r="CV489" s="53"/>
      <c r="CW489" s="53"/>
      <c r="CX489" s="53"/>
      <c r="CY489" s="53"/>
      <c r="CZ489" s="53"/>
      <c r="DA489" s="53"/>
      <c r="DB489" s="53"/>
      <c r="DC489" s="53"/>
      <c r="DD489" s="53"/>
      <c r="DE489" s="53"/>
      <c r="DF489" s="53"/>
      <c r="DG489" s="53"/>
      <c r="DH489" s="53"/>
      <c r="DI489" s="53"/>
      <c r="DJ489" s="53"/>
      <c r="DK489" s="53"/>
      <c r="DL489" s="53"/>
      <c r="DM489" s="53"/>
      <c r="DN489" s="53"/>
      <c r="DO489" s="53"/>
      <c r="DP489" s="53"/>
      <c r="DQ489" s="53"/>
      <c r="DR489" s="53"/>
      <c r="DS489" s="53"/>
      <c r="DT489" s="53"/>
      <c r="DU489" s="53"/>
      <c r="DV489" s="53"/>
      <c r="DW489" s="53"/>
      <c r="DX489" s="53"/>
      <c r="DY489" s="53"/>
      <c r="DZ489" s="53"/>
      <c r="EA489" s="53"/>
      <c r="EB489" s="53"/>
      <c r="EC489" s="53"/>
      <c r="ED489" s="53"/>
      <c r="EE489" s="53"/>
      <c r="EF489" s="53"/>
      <c r="EG489" s="53"/>
      <c r="EH489" s="53"/>
      <c r="EI489" s="53"/>
      <c r="EJ489" s="53"/>
      <c r="EK489" s="53"/>
      <c r="EL489" s="53"/>
      <c r="EM489" s="53"/>
      <c r="EN489" s="53"/>
      <c r="EO489" s="53"/>
      <c r="EP489" s="53"/>
      <c r="EQ489" s="53"/>
      <c r="ER489" s="53"/>
      <c r="ES489" s="53"/>
      <c r="ET489" s="53"/>
      <c r="EU489" s="53"/>
    </row>
    <row r="490" spans="1:151" s="284" customFormat="1" x14ac:dyDescent="0.2">
      <c r="A490" s="539"/>
      <c r="K490" s="307"/>
      <c r="L490" s="307"/>
      <c r="O490" s="285"/>
      <c r="P490" s="285"/>
      <c r="U490" s="145"/>
      <c r="V490" s="145"/>
      <c r="W490" s="517"/>
      <c r="X490" s="517"/>
      <c r="AN490" s="53"/>
      <c r="AO490" s="53"/>
      <c r="AP490" s="53"/>
      <c r="AQ490" s="53"/>
      <c r="AR490" s="53"/>
      <c r="AS490" s="53"/>
      <c r="AT490" s="53"/>
      <c r="AU490" s="53"/>
      <c r="AV490" s="53"/>
      <c r="AW490" s="53"/>
      <c r="AX490" s="53"/>
      <c r="AY490" s="53"/>
      <c r="AZ490" s="53"/>
      <c r="BA490" s="53"/>
      <c r="BB490" s="53"/>
      <c r="BC490" s="53"/>
      <c r="BD490" s="53"/>
      <c r="BE490" s="53"/>
      <c r="BF490" s="53"/>
      <c r="BG490" s="53"/>
      <c r="BH490" s="53"/>
      <c r="BI490" s="53"/>
      <c r="BJ490" s="53"/>
      <c r="BK490" s="53"/>
      <c r="BL490" s="53"/>
      <c r="BM490" s="53"/>
      <c r="BN490" s="53"/>
      <c r="BO490" s="53"/>
      <c r="BP490" s="53"/>
      <c r="BQ490" s="53"/>
      <c r="BR490" s="53"/>
      <c r="BS490" s="53"/>
      <c r="BT490" s="53"/>
      <c r="BU490" s="53"/>
      <c r="BV490" s="53"/>
      <c r="BW490" s="53"/>
      <c r="BX490" s="53"/>
      <c r="BY490" s="53"/>
      <c r="BZ490" s="53"/>
      <c r="CA490" s="53"/>
      <c r="CB490" s="53"/>
      <c r="CC490" s="53"/>
      <c r="CD490" s="53"/>
      <c r="CE490" s="53"/>
      <c r="CF490" s="53"/>
      <c r="CG490" s="53"/>
      <c r="CH490" s="53"/>
      <c r="CI490" s="53"/>
      <c r="CJ490" s="53"/>
      <c r="CK490" s="53"/>
      <c r="CL490" s="53"/>
      <c r="CM490" s="53"/>
      <c r="CN490" s="53"/>
      <c r="CO490" s="53"/>
      <c r="CP490" s="53"/>
      <c r="CQ490" s="53"/>
      <c r="CR490" s="53"/>
      <c r="CS490" s="53"/>
      <c r="CT490" s="53"/>
      <c r="CU490" s="53"/>
      <c r="CV490" s="53"/>
      <c r="CW490" s="53"/>
      <c r="CX490" s="53"/>
      <c r="CY490" s="53"/>
      <c r="CZ490" s="53"/>
      <c r="DA490" s="53"/>
      <c r="DB490" s="53"/>
      <c r="DC490" s="53"/>
      <c r="DD490" s="53"/>
      <c r="DE490" s="53"/>
      <c r="DF490" s="53"/>
      <c r="DG490" s="53"/>
      <c r="DH490" s="53"/>
      <c r="DI490" s="53"/>
      <c r="DJ490" s="53"/>
      <c r="DK490" s="53"/>
      <c r="DL490" s="53"/>
      <c r="DM490" s="53"/>
      <c r="DN490" s="53"/>
      <c r="DO490" s="53"/>
      <c r="DP490" s="53"/>
      <c r="DQ490" s="53"/>
      <c r="DR490" s="53"/>
      <c r="DS490" s="53"/>
      <c r="DT490" s="53"/>
      <c r="DU490" s="53"/>
      <c r="DV490" s="53"/>
      <c r="DW490" s="53"/>
      <c r="DX490" s="53"/>
      <c r="DY490" s="53"/>
      <c r="DZ490" s="53"/>
      <c r="EA490" s="53"/>
      <c r="EB490" s="53"/>
      <c r="EC490" s="53"/>
      <c r="ED490" s="53"/>
      <c r="EE490" s="53"/>
      <c r="EF490" s="53"/>
      <c r="EG490" s="53"/>
      <c r="EH490" s="53"/>
      <c r="EI490" s="53"/>
      <c r="EJ490" s="53"/>
      <c r="EK490" s="53"/>
      <c r="EL490" s="53"/>
      <c r="EM490" s="53"/>
      <c r="EN490" s="53"/>
      <c r="EO490" s="53"/>
      <c r="EP490" s="53"/>
      <c r="EQ490" s="53"/>
      <c r="ER490" s="53"/>
      <c r="ES490" s="53"/>
      <c r="ET490" s="53"/>
      <c r="EU490" s="53"/>
    </row>
    <row r="491" spans="1:151" s="284" customFormat="1" x14ac:dyDescent="0.2">
      <c r="A491" s="539"/>
      <c r="K491" s="307"/>
      <c r="L491" s="307"/>
      <c r="O491" s="285"/>
      <c r="P491" s="285"/>
      <c r="U491" s="145"/>
      <c r="V491" s="145"/>
      <c r="W491" s="517"/>
      <c r="X491" s="517"/>
      <c r="AN491" s="53"/>
      <c r="AO491" s="53"/>
      <c r="AP491" s="53"/>
      <c r="AQ491" s="53"/>
      <c r="AR491" s="53"/>
      <c r="AS491" s="53"/>
      <c r="AT491" s="53"/>
      <c r="AU491" s="53"/>
      <c r="AV491" s="53"/>
      <c r="AW491" s="53"/>
      <c r="AX491" s="53"/>
      <c r="AY491" s="53"/>
      <c r="AZ491" s="53"/>
      <c r="BA491" s="53"/>
      <c r="BB491" s="53"/>
      <c r="BC491" s="53"/>
      <c r="BD491" s="53"/>
      <c r="BE491" s="53"/>
      <c r="BF491" s="53"/>
      <c r="BG491" s="53"/>
      <c r="BH491" s="53"/>
      <c r="BI491" s="53"/>
      <c r="BJ491" s="53"/>
      <c r="BK491" s="53"/>
      <c r="BL491" s="53"/>
      <c r="BM491" s="53"/>
      <c r="BN491" s="53"/>
      <c r="BO491" s="53"/>
      <c r="BP491" s="53"/>
      <c r="BQ491" s="53"/>
      <c r="BR491" s="53"/>
      <c r="BS491" s="53"/>
      <c r="BT491" s="53"/>
      <c r="BU491" s="53"/>
      <c r="BV491" s="53"/>
      <c r="BW491" s="53"/>
      <c r="BX491" s="53"/>
      <c r="BY491" s="53"/>
      <c r="BZ491" s="53"/>
      <c r="CA491" s="53"/>
      <c r="CB491" s="53"/>
      <c r="CC491" s="53"/>
      <c r="CD491" s="53"/>
      <c r="CE491" s="53"/>
      <c r="CF491" s="53"/>
      <c r="CG491" s="53"/>
      <c r="CH491" s="53"/>
      <c r="CI491" s="53"/>
      <c r="CJ491" s="53"/>
      <c r="CK491" s="53"/>
      <c r="CL491" s="53"/>
      <c r="CM491" s="53"/>
      <c r="CN491" s="53"/>
      <c r="CO491" s="53"/>
      <c r="CP491" s="53"/>
      <c r="CQ491" s="53"/>
      <c r="CR491" s="53"/>
      <c r="CS491" s="53"/>
      <c r="CT491" s="53"/>
      <c r="CU491" s="53"/>
      <c r="CV491" s="53"/>
      <c r="CW491" s="53"/>
      <c r="CX491" s="53"/>
      <c r="CY491" s="53"/>
      <c r="CZ491" s="53"/>
      <c r="DA491" s="53"/>
      <c r="DB491" s="53"/>
      <c r="DC491" s="53"/>
      <c r="DD491" s="53"/>
      <c r="DE491" s="53"/>
      <c r="DF491" s="53"/>
      <c r="DG491" s="53"/>
      <c r="DH491" s="53"/>
      <c r="DI491" s="53"/>
      <c r="DJ491" s="53"/>
      <c r="DK491" s="53"/>
      <c r="DL491" s="53"/>
      <c r="DM491" s="53"/>
      <c r="DN491" s="53"/>
      <c r="DO491" s="53"/>
      <c r="DP491" s="53"/>
      <c r="DQ491" s="53"/>
      <c r="DR491" s="53"/>
      <c r="DS491" s="53"/>
      <c r="DT491" s="53"/>
      <c r="DU491" s="53"/>
      <c r="DV491" s="53"/>
      <c r="DW491" s="53"/>
      <c r="DX491" s="53"/>
      <c r="DY491" s="53"/>
      <c r="DZ491" s="53"/>
      <c r="EA491" s="53"/>
      <c r="EB491" s="53"/>
      <c r="EC491" s="53"/>
      <c r="ED491" s="53"/>
      <c r="EE491" s="53"/>
      <c r="EF491" s="53"/>
      <c r="EG491" s="53"/>
      <c r="EH491" s="53"/>
      <c r="EI491" s="53"/>
      <c r="EJ491" s="53"/>
      <c r="EK491" s="53"/>
      <c r="EL491" s="53"/>
      <c r="EM491" s="53"/>
      <c r="EN491" s="53"/>
      <c r="EO491" s="53"/>
      <c r="EP491" s="53"/>
      <c r="EQ491" s="53"/>
      <c r="ER491" s="53"/>
      <c r="ES491" s="53"/>
      <c r="ET491" s="53"/>
      <c r="EU491" s="53"/>
    </row>
    <row r="492" spans="1:151" s="284" customFormat="1" x14ac:dyDescent="0.2">
      <c r="A492" s="539"/>
      <c r="K492" s="307"/>
      <c r="L492" s="307"/>
      <c r="O492" s="285"/>
      <c r="P492" s="285"/>
      <c r="U492" s="145"/>
      <c r="V492" s="145"/>
      <c r="W492" s="517"/>
      <c r="X492" s="517"/>
      <c r="AN492" s="53"/>
      <c r="AO492" s="53"/>
      <c r="AP492" s="53"/>
      <c r="AQ492" s="53"/>
      <c r="AR492" s="53"/>
      <c r="AS492" s="53"/>
      <c r="AT492" s="53"/>
      <c r="AU492" s="53"/>
      <c r="AV492" s="53"/>
      <c r="AW492" s="53"/>
      <c r="AX492" s="53"/>
      <c r="AY492" s="53"/>
      <c r="AZ492" s="53"/>
      <c r="BA492" s="53"/>
      <c r="BB492" s="53"/>
      <c r="BC492" s="53"/>
      <c r="BD492" s="53"/>
      <c r="BE492" s="53"/>
      <c r="BF492" s="53"/>
      <c r="BG492" s="53"/>
      <c r="BH492" s="53"/>
      <c r="BI492" s="53"/>
      <c r="BJ492" s="53"/>
      <c r="BK492" s="53"/>
      <c r="BL492" s="53"/>
      <c r="BM492" s="53"/>
      <c r="BN492" s="53"/>
      <c r="BO492" s="53"/>
      <c r="BP492" s="53"/>
      <c r="BQ492" s="53"/>
      <c r="BR492" s="53"/>
      <c r="BS492" s="53"/>
      <c r="BT492" s="53"/>
      <c r="BU492" s="53"/>
      <c r="BV492" s="53"/>
      <c r="BW492" s="53"/>
      <c r="BX492" s="53"/>
      <c r="BY492" s="53"/>
      <c r="BZ492" s="53"/>
      <c r="CA492" s="53"/>
      <c r="CB492" s="53"/>
      <c r="CC492" s="53"/>
      <c r="CD492" s="53"/>
      <c r="CE492" s="53"/>
      <c r="CF492" s="53"/>
      <c r="CG492" s="53"/>
      <c r="CH492" s="53"/>
      <c r="CI492" s="53"/>
      <c r="CJ492" s="53"/>
      <c r="CK492" s="53"/>
      <c r="CL492" s="53"/>
      <c r="CM492" s="53"/>
      <c r="CN492" s="53"/>
      <c r="CO492" s="53"/>
      <c r="CP492" s="53"/>
      <c r="CQ492" s="53"/>
      <c r="CR492" s="53"/>
      <c r="CS492" s="53"/>
      <c r="CT492" s="53"/>
      <c r="CU492" s="53"/>
      <c r="CV492" s="53"/>
      <c r="CW492" s="53"/>
      <c r="CX492" s="53"/>
      <c r="CY492" s="53"/>
      <c r="CZ492" s="53"/>
      <c r="DA492" s="53"/>
      <c r="DB492" s="53"/>
      <c r="DC492" s="53"/>
      <c r="DD492" s="53"/>
      <c r="DE492" s="53"/>
      <c r="DF492" s="53"/>
      <c r="DG492" s="53"/>
      <c r="DH492" s="53"/>
      <c r="DI492" s="53"/>
      <c r="DJ492" s="53"/>
      <c r="DK492" s="53"/>
      <c r="DL492" s="53"/>
      <c r="DM492" s="53"/>
      <c r="DN492" s="53"/>
      <c r="DO492" s="53"/>
      <c r="DP492" s="53"/>
      <c r="DQ492" s="53"/>
      <c r="DR492" s="53"/>
      <c r="DS492" s="53"/>
      <c r="DT492" s="53"/>
      <c r="DU492" s="53"/>
      <c r="DV492" s="53"/>
      <c r="DW492" s="53"/>
      <c r="DX492" s="53"/>
      <c r="DY492" s="53"/>
      <c r="DZ492" s="53"/>
      <c r="EA492" s="53"/>
      <c r="EB492" s="53"/>
      <c r="EC492" s="53"/>
      <c r="ED492" s="53"/>
      <c r="EE492" s="53"/>
      <c r="EF492" s="53"/>
      <c r="EG492" s="53"/>
      <c r="EH492" s="53"/>
      <c r="EI492" s="53"/>
      <c r="EJ492" s="53"/>
      <c r="EK492" s="53"/>
      <c r="EL492" s="53"/>
      <c r="EM492" s="53"/>
      <c r="EN492" s="53"/>
      <c r="EO492" s="53"/>
      <c r="EP492" s="53"/>
      <c r="EQ492" s="53"/>
      <c r="ER492" s="53"/>
      <c r="ES492" s="53"/>
      <c r="ET492" s="53"/>
      <c r="EU492" s="53"/>
    </row>
    <row r="493" spans="1:151" s="284" customFormat="1" x14ac:dyDescent="0.2">
      <c r="A493" s="539"/>
      <c r="K493" s="307"/>
      <c r="L493" s="307"/>
      <c r="O493" s="285"/>
      <c r="P493" s="285"/>
      <c r="U493" s="145"/>
      <c r="V493" s="145"/>
      <c r="W493" s="517"/>
      <c r="X493" s="517"/>
      <c r="AN493" s="53"/>
      <c r="AO493" s="53"/>
      <c r="AP493" s="53"/>
      <c r="AQ493" s="53"/>
      <c r="AR493" s="53"/>
      <c r="AS493" s="53"/>
      <c r="AT493" s="53"/>
      <c r="AU493" s="53"/>
      <c r="AV493" s="53"/>
      <c r="AW493" s="53"/>
      <c r="AX493" s="53"/>
      <c r="AY493" s="53"/>
      <c r="AZ493" s="53"/>
      <c r="BA493" s="53"/>
      <c r="BB493" s="53"/>
      <c r="BC493" s="53"/>
      <c r="BD493" s="53"/>
      <c r="BE493" s="53"/>
      <c r="BF493" s="53"/>
      <c r="BG493" s="53"/>
      <c r="BH493" s="53"/>
      <c r="BI493" s="53"/>
      <c r="BJ493" s="53"/>
      <c r="BK493" s="53"/>
      <c r="BL493" s="53"/>
      <c r="BM493" s="53"/>
      <c r="BN493" s="53"/>
      <c r="BO493" s="53"/>
      <c r="BP493" s="53"/>
      <c r="BQ493" s="53"/>
      <c r="BR493" s="53"/>
      <c r="BS493" s="53"/>
      <c r="BT493" s="53"/>
      <c r="BU493" s="53"/>
      <c r="BV493" s="53"/>
      <c r="BW493" s="53"/>
      <c r="BX493" s="53"/>
      <c r="BY493" s="53"/>
      <c r="BZ493" s="53"/>
      <c r="CA493" s="53"/>
      <c r="CB493" s="53"/>
      <c r="CC493" s="53"/>
      <c r="CD493" s="53"/>
      <c r="CE493" s="53"/>
      <c r="CF493" s="53"/>
      <c r="CG493" s="53"/>
      <c r="CH493" s="53"/>
      <c r="CI493" s="53"/>
      <c r="CJ493" s="53"/>
      <c r="CK493" s="53"/>
      <c r="CL493" s="53"/>
      <c r="CM493" s="53"/>
      <c r="CN493" s="53"/>
      <c r="CO493" s="53"/>
      <c r="CP493" s="53"/>
      <c r="CQ493" s="53"/>
      <c r="CR493" s="53"/>
      <c r="CS493" s="53"/>
      <c r="CT493" s="53"/>
      <c r="CU493" s="53"/>
      <c r="CV493" s="53"/>
      <c r="CW493" s="53"/>
      <c r="CX493" s="53"/>
      <c r="CY493" s="53"/>
      <c r="CZ493" s="53"/>
      <c r="DA493" s="53"/>
      <c r="DB493" s="53"/>
      <c r="DC493" s="53"/>
      <c r="DD493" s="53"/>
      <c r="DE493" s="53"/>
      <c r="DF493" s="53"/>
      <c r="DG493" s="53"/>
      <c r="DH493" s="53"/>
      <c r="DI493" s="53"/>
      <c r="DJ493" s="53"/>
      <c r="DK493" s="53"/>
      <c r="DL493" s="53"/>
      <c r="DM493" s="53"/>
      <c r="DN493" s="53"/>
      <c r="DO493" s="53"/>
      <c r="DP493" s="53"/>
      <c r="DQ493" s="53"/>
      <c r="DR493" s="53"/>
      <c r="DS493" s="53"/>
      <c r="DT493" s="53"/>
      <c r="DU493" s="53"/>
      <c r="DV493" s="53"/>
      <c r="DW493" s="53"/>
      <c r="DX493" s="53"/>
      <c r="DY493" s="53"/>
      <c r="DZ493" s="53"/>
      <c r="EA493" s="53"/>
      <c r="EB493" s="53"/>
      <c r="EC493" s="53"/>
      <c r="ED493" s="53"/>
      <c r="EE493" s="53"/>
      <c r="EF493" s="53"/>
      <c r="EG493" s="53"/>
      <c r="EH493" s="53"/>
      <c r="EI493" s="53"/>
      <c r="EJ493" s="53"/>
      <c r="EK493" s="53"/>
      <c r="EL493" s="53"/>
      <c r="EM493" s="53"/>
      <c r="EN493" s="53"/>
      <c r="EO493" s="53"/>
      <c r="EP493" s="53"/>
      <c r="EQ493" s="53"/>
      <c r="ER493" s="53"/>
      <c r="ES493" s="53"/>
      <c r="ET493" s="53"/>
      <c r="EU493" s="53"/>
    </row>
    <row r="494" spans="1:151" s="284" customFormat="1" x14ac:dyDescent="0.2">
      <c r="A494" s="539"/>
      <c r="K494" s="307"/>
      <c r="L494" s="307"/>
      <c r="O494" s="285"/>
      <c r="P494" s="285"/>
      <c r="U494" s="145"/>
      <c r="V494" s="145"/>
      <c r="W494" s="517"/>
      <c r="X494" s="517"/>
      <c r="AN494" s="53"/>
      <c r="AO494" s="53"/>
      <c r="AP494" s="53"/>
      <c r="AQ494" s="53"/>
      <c r="AR494" s="53"/>
      <c r="AS494" s="53"/>
      <c r="AT494" s="53"/>
      <c r="AU494" s="53"/>
      <c r="AV494" s="53"/>
      <c r="AW494" s="53"/>
      <c r="AX494" s="53"/>
      <c r="AY494" s="53"/>
      <c r="AZ494" s="53"/>
      <c r="BA494" s="53"/>
      <c r="BB494" s="53"/>
      <c r="BC494" s="53"/>
      <c r="BD494" s="53"/>
      <c r="BE494" s="53"/>
      <c r="BF494" s="53"/>
      <c r="BG494" s="53"/>
      <c r="BH494" s="53"/>
      <c r="BI494" s="53"/>
      <c r="BJ494" s="53"/>
      <c r="BK494" s="53"/>
      <c r="BL494" s="53"/>
      <c r="BM494" s="53"/>
      <c r="BN494" s="53"/>
      <c r="BO494" s="53"/>
      <c r="BP494" s="53"/>
      <c r="BQ494" s="53"/>
      <c r="BR494" s="53"/>
      <c r="BS494" s="53"/>
      <c r="BT494" s="53"/>
      <c r="BU494" s="53"/>
      <c r="BV494" s="53"/>
      <c r="BW494" s="53"/>
      <c r="BX494" s="53"/>
      <c r="BY494" s="53"/>
      <c r="BZ494" s="53"/>
      <c r="CA494" s="53"/>
      <c r="CB494" s="53"/>
      <c r="CC494" s="53"/>
      <c r="CD494" s="53"/>
      <c r="CE494" s="53"/>
      <c r="CF494" s="53"/>
      <c r="CG494" s="53"/>
      <c r="CH494" s="53"/>
      <c r="CI494" s="53"/>
      <c r="CJ494" s="53"/>
      <c r="CK494" s="53"/>
      <c r="CL494" s="53"/>
      <c r="CM494" s="53"/>
      <c r="CN494" s="53"/>
      <c r="CO494" s="53"/>
      <c r="CP494" s="53"/>
      <c r="CQ494" s="53"/>
      <c r="CR494" s="53"/>
      <c r="CS494" s="53"/>
      <c r="CT494" s="53"/>
      <c r="CU494" s="53"/>
      <c r="CV494" s="53"/>
      <c r="CW494" s="53"/>
      <c r="CX494" s="53"/>
      <c r="CY494" s="53"/>
      <c r="CZ494" s="53"/>
      <c r="DA494" s="53"/>
      <c r="DB494" s="53"/>
      <c r="DC494" s="53"/>
      <c r="DD494" s="53"/>
      <c r="DE494" s="53"/>
      <c r="DF494" s="53"/>
      <c r="DG494" s="53"/>
      <c r="DH494" s="53"/>
      <c r="DI494" s="53"/>
      <c r="DJ494" s="53"/>
      <c r="DK494" s="53"/>
      <c r="DL494" s="53"/>
      <c r="DM494" s="53"/>
      <c r="DN494" s="53"/>
      <c r="DO494" s="53"/>
      <c r="DP494" s="53"/>
      <c r="DQ494" s="53"/>
      <c r="DR494" s="53"/>
      <c r="DS494" s="53"/>
      <c r="DT494" s="53"/>
      <c r="DU494" s="53"/>
      <c r="DV494" s="53"/>
      <c r="DW494" s="53"/>
      <c r="DX494" s="53"/>
      <c r="DY494" s="53"/>
      <c r="DZ494" s="53"/>
      <c r="EA494" s="53"/>
      <c r="EB494" s="53"/>
      <c r="EC494" s="53"/>
      <c r="ED494" s="53"/>
      <c r="EE494" s="53"/>
      <c r="EF494" s="53"/>
      <c r="EG494" s="53"/>
      <c r="EH494" s="53"/>
      <c r="EI494" s="53"/>
      <c r="EJ494" s="53"/>
      <c r="EK494" s="53"/>
      <c r="EL494" s="53"/>
      <c r="EM494" s="53"/>
      <c r="EN494" s="53"/>
      <c r="EO494" s="53"/>
      <c r="EP494" s="53"/>
      <c r="EQ494" s="53"/>
      <c r="ER494" s="53"/>
      <c r="ES494" s="53"/>
      <c r="ET494" s="53"/>
      <c r="EU494" s="53"/>
    </row>
    <row r="495" spans="1:151" s="284" customFormat="1" x14ac:dyDescent="0.2">
      <c r="A495" s="539"/>
      <c r="K495" s="307"/>
      <c r="L495" s="307"/>
      <c r="O495" s="285"/>
      <c r="P495" s="285"/>
      <c r="U495" s="145"/>
      <c r="V495" s="145"/>
      <c r="W495" s="517"/>
      <c r="X495" s="517"/>
      <c r="AN495" s="53"/>
      <c r="AO495" s="53"/>
      <c r="AP495" s="53"/>
      <c r="AQ495" s="53"/>
      <c r="AR495" s="53"/>
      <c r="AS495" s="53"/>
      <c r="AT495" s="53"/>
      <c r="AU495" s="53"/>
      <c r="AV495" s="53"/>
      <c r="AW495" s="53"/>
      <c r="AX495" s="53"/>
      <c r="AY495" s="53"/>
      <c r="AZ495" s="53"/>
      <c r="BA495" s="53"/>
      <c r="BB495" s="53"/>
      <c r="BC495" s="53"/>
      <c r="BD495" s="53"/>
      <c r="BE495" s="53"/>
      <c r="BF495" s="53"/>
      <c r="BG495" s="53"/>
      <c r="BH495" s="53"/>
      <c r="BI495" s="53"/>
      <c r="BJ495" s="53"/>
      <c r="BK495" s="53"/>
      <c r="BL495" s="53"/>
      <c r="BM495" s="53"/>
      <c r="BN495" s="53"/>
      <c r="BO495" s="53"/>
      <c r="BP495" s="53"/>
      <c r="BQ495" s="53"/>
      <c r="BR495" s="53"/>
      <c r="BS495" s="53"/>
      <c r="BT495" s="53"/>
      <c r="BU495" s="53"/>
      <c r="BV495" s="53"/>
      <c r="BW495" s="53"/>
      <c r="BX495" s="53"/>
      <c r="BY495" s="53"/>
      <c r="BZ495" s="53"/>
      <c r="CA495" s="53"/>
      <c r="CB495" s="53"/>
      <c r="CC495" s="53"/>
      <c r="CD495" s="53"/>
      <c r="CE495" s="53"/>
      <c r="CF495" s="53"/>
      <c r="CG495" s="53"/>
      <c r="CH495" s="53"/>
      <c r="CI495" s="53"/>
      <c r="CJ495" s="53"/>
      <c r="CK495" s="53"/>
      <c r="CL495" s="53"/>
      <c r="CM495" s="53"/>
      <c r="CN495" s="53"/>
      <c r="CO495" s="53"/>
      <c r="CP495" s="53"/>
      <c r="CQ495" s="53"/>
      <c r="CR495" s="53"/>
      <c r="CS495" s="53"/>
      <c r="CT495" s="53"/>
      <c r="CU495" s="53"/>
      <c r="CV495" s="53"/>
      <c r="CW495" s="53"/>
      <c r="CX495" s="53"/>
      <c r="CY495" s="53"/>
      <c r="CZ495" s="53"/>
      <c r="DA495" s="53"/>
      <c r="DB495" s="53"/>
      <c r="DC495" s="53"/>
      <c r="DD495" s="53"/>
      <c r="DE495" s="53"/>
      <c r="DF495" s="53"/>
      <c r="DG495" s="53"/>
      <c r="DH495" s="53"/>
      <c r="DI495" s="53"/>
      <c r="DJ495" s="53"/>
      <c r="DK495" s="53"/>
      <c r="DL495" s="53"/>
      <c r="DM495" s="53"/>
      <c r="DN495" s="53"/>
      <c r="DO495" s="53"/>
      <c r="DP495" s="53"/>
      <c r="DQ495" s="53"/>
      <c r="DR495" s="53"/>
      <c r="DS495" s="53"/>
      <c r="DT495" s="53"/>
      <c r="DU495" s="53"/>
      <c r="DV495" s="53"/>
      <c r="DW495" s="53"/>
      <c r="DX495" s="53"/>
      <c r="DY495" s="53"/>
      <c r="DZ495" s="53"/>
      <c r="EA495" s="53"/>
      <c r="EB495" s="53"/>
      <c r="EC495" s="53"/>
      <c r="ED495" s="53"/>
      <c r="EE495" s="53"/>
      <c r="EF495" s="53"/>
      <c r="EG495" s="53"/>
      <c r="EH495" s="53"/>
      <c r="EI495" s="53"/>
      <c r="EJ495" s="53"/>
      <c r="EK495" s="53"/>
      <c r="EL495" s="53"/>
      <c r="EM495" s="53"/>
      <c r="EN495" s="53"/>
      <c r="EO495" s="53"/>
      <c r="EP495" s="53"/>
      <c r="EQ495" s="53"/>
      <c r="ER495" s="53"/>
      <c r="ES495" s="53"/>
      <c r="ET495" s="53"/>
      <c r="EU495" s="53"/>
    </row>
    <row r="496" spans="1:151" s="284" customFormat="1" x14ac:dyDescent="0.2">
      <c r="A496" s="539"/>
      <c r="K496" s="307"/>
      <c r="L496" s="307"/>
      <c r="O496" s="285"/>
      <c r="P496" s="285"/>
      <c r="U496" s="145"/>
      <c r="V496" s="145"/>
      <c r="W496" s="517"/>
      <c r="X496" s="517"/>
      <c r="AN496" s="53"/>
      <c r="AO496" s="53"/>
      <c r="AP496" s="53"/>
      <c r="AQ496" s="53"/>
      <c r="AR496" s="53"/>
      <c r="AS496" s="53"/>
      <c r="AT496" s="53"/>
      <c r="AU496" s="53"/>
      <c r="AV496" s="53"/>
      <c r="AW496" s="53"/>
      <c r="AX496" s="53"/>
      <c r="AY496" s="53"/>
      <c r="AZ496" s="53"/>
      <c r="BA496" s="53"/>
      <c r="BB496" s="53"/>
      <c r="BC496" s="53"/>
      <c r="BD496" s="53"/>
      <c r="BE496" s="53"/>
      <c r="BF496" s="53"/>
      <c r="BG496" s="53"/>
      <c r="BH496" s="53"/>
      <c r="BI496" s="53"/>
      <c r="BJ496" s="53"/>
      <c r="BK496" s="53"/>
      <c r="BL496" s="53"/>
      <c r="BM496" s="53"/>
      <c r="BN496" s="53"/>
      <c r="BO496" s="53"/>
      <c r="BP496" s="53"/>
      <c r="BQ496" s="53"/>
      <c r="BR496" s="53"/>
      <c r="BS496" s="53"/>
      <c r="BT496" s="53"/>
      <c r="BU496" s="53"/>
      <c r="BV496" s="53"/>
      <c r="BW496" s="53"/>
      <c r="BX496" s="53"/>
      <c r="BY496" s="53"/>
      <c r="BZ496" s="53"/>
      <c r="CA496" s="53"/>
      <c r="CB496" s="53"/>
      <c r="CC496" s="53"/>
      <c r="CD496" s="53"/>
      <c r="CE496" s="53"/>
      <c r="CF496" s="53"/>
      <c r="CG496" s="53"/>
      <c r="CH496" s="53"/>
      <c r="CI496" s="53"/>
      <c r="CJ496" s="53"/>
      <c r="CK496" s="53"/>
      <c r="CL496" s="53"/>
      <c r="CM496" s="53"/>
      <c r="CN496" s="53"/>
      <c r="CO496" s="53"/>
      <c r="CP496" s="53"/>
      <c r="CQ496" s="53"/>
      <c r="CR496" s="53"/>
      <c r="CS496" s="53"/>
      <c r="CT496" s="53"/>
      <c r="CU496" s="53"/>
      <c r="CV496" s="53"/>
      <c r="CW496" s="53"/>
      <c r="CX496" s="53"/>
      <c r="CY496" s="53"/>
      <c r="CZ496" s="53"/>
      <c r="DA496" s="53"/>
      <c r="DB496" s="53"/>
      <c r="DC496" s="53"/>
      <c r="DD496" s="53"/>
      <c r="DE496" s="53"/>
      <c r="DF496" s="53"/>
      <c r="DG496" s="53"/>
      <c r="DH496" s="53"/>
      <c r="DI496" s="53"/>
      <c r="DJ496" s="53"/>
      <c r="DK496" s="53"/>
      <c r="DL496" s="53"/>
      <c r="DM496" s="53"/>
      <c r="DN496" s="53"/>
      <c r="DO496" s="53"/>
      <c r="DP496" s="53"/>
      <c r="DQ496" s="53"/>
      <c r="DR496" s="53"/>
      <c r="DS496" s="53"/>
      <c r="DT496" s="53"/>
      <c r="DU496" s="53"/>
      <c r="DV496" s="53"/>
      <c r="DW496" s="53"/>
      <c r="DX496" s="53"/>
      <c r="DY496" s="53"/>
      <c r="DZ496" s="53"/>
      <c r="EA496" s="53"/>
      <c r="EB496" s="53"/>
      <c r="EC496" s="53"/>
      <c r="ED496" s="53"/>
      <c r="EE496" s="53"/>
      <c r="EF496" s="53"/>
      <c r="EG496" s="53"/>
      <c r="EH496" s="53"/>
      <c r="EI496" s="53"/>
      <c r="EJ496" s="53"/>
      <c r="EK496" s="53"/>
      <c r="EL496" s="53"/>
      <c r="EM496" s="53"/>
      <c r="EN496" s="53"/>
      <c r="EO496" s="53"/>
      <c r="EP496" s="53"/>
      <c r="EQ496" s="53"/>
      <c r="ER496" s="53"/>
      <c r="ES496" s="53"/>
      <c r="ET496" s="53"/>
      <c r="EU496" s="53"/>
    </row>
    <row r="497" spans="1:151" s="284" customFormat="1" x14ac:dyDescent="0.2">
      <c r="A497" s="539"/>
      <c r="K497" s="307"/>
      <c r="L497" s="307"/>
      <c r="O497" s="285"/>
      <c r="P497" s="285"/>
      <c r="U497" s="145"/>
      <c r="V497" s="145"/>
      <c r="W497" s="517"/>
      <c r="X497" s="517"/>
      <c r="AN497" s="53"/>
      <c r="AO497" s="53"/>
      <c r="AP497" s="53"/>
      <c r="AQ497" s="53"/>
      <c r="AR497" s="53"/>
      <c r="AS497" s="53"/>
      <c r="AT497" s="53"/>
      <c r="AU497" s="53"/>
      <c r="AV497" s="53"/>
      <c r="AW497" s="53"/>
      <c r="AX497" s="53"/>
      <c r="AY497" s="53"/>
      <c r="AZ497" s="53"/>
      <c r="BA497" s="53"/>
      <c r="BB497" s="53"/>
      <c r="BC497" s="53"/>
      <c r="BD497" s="53"/>
      <c r="BE497" s="53"/>
      <c r="BF497" s="53"/>
      <c r="BG497" s="53"/>
      <c r="BH497" s="53"/>
      <c r="BI497" s="53"/>
      <c r="BJ497" s="53"/>
      <c r="BK497" s="53"/>
      <c r="BL497" s="53"/>
      <c r="BM497" s="53"/>
      <c r="BN497" s="53"/>
      <c r="BO497" s="53"/>
      <c r="BP497" s="53"/>
      <c r="BQ497" s="53"/>
      <c r="BR497" s="53"/>
      <c r="BS497" s="53"/>
      <c r="BT497" s="53"/>
      <c r="BU497" s="53"/>
      <c r="BV497" s="53"/>
      <c r="BW497" s="53"/>
      <c r="BX497" s="53"/>
      <c r="BY497" s="53"/>
      <c r="BZ497" s="53"/>
      <c r="CA497" s="53"/>
      <c r="CB497" s="53"/>
      <c r="CC497" s="53"/>
      <c r="CD497" s="53"/>
      <c r="CE497" s="53"/>
      <c r="CF497" s="53"/>
      <c r="CG497" s="53"/>
      <c r="CH497" s="53"/>
      <c r="CI497" s="53"/>
      <c r="CJ497" s="53"/>
      <c r="CK497" s="53"/>
      <c r="CL497" s="53"/>
      <c r="CM497" s="53"/>
      <c r="CN497" s="53"/>
      <c r="CO497" s="53"/>
      <c r="CP497" s="53"/>
      <c r="CQ497" s="53"/>
      <c r="CR497" s="53"/>
      <c r="CS497" s="53"/>
      <c r="CT497" s="53"/>
      <c r="CU497" s="53"/>
      <c r="CV497" s="53"/>
      <c r="CW497" s="53"/>
      <c r="CX497" s="53"/>
      <c r="CY497" s="53"/>
      <c r="CZ497" s="53"/>
      <c r="DA497" s="53"/>
      <c r="DB497" s="53"/>
      <c r="DC497" s="53"/>
      <c r="DD497" s="53"/>
      <c r="DE497" s="53"/>
      <c r="DF497" s="53"/>
      <c r="DG497" s="53"/>
      <c r="DH497" s="53"/>
      <c r="DI497" s="53"/>
      <c r="DJ497" s="53"/>
      <c r="DK497" s="53"/>
      <c r="DL497" s="53"/>
      <c r="DM497" s="53"/>
      <c r="DN497" s="53"/>
      <c r="DO497" s="53"/>
      <c r="DP497" s="53"/>
      <c r="DQ497" s="53"/>
      <c r="DR497" s="53"/>
      <c r="DS497" s="53"/>
      <c r="DT497" s="53"/>
      <c r="DU497" s="53"/>
      <c r="DV497" s="53"/>
      <c r="DW497" s="53"/>
      <c r="DX497" s="53"/>
      <c r="DY497" s="53"/>
      <c r="DZ497" s="53"/>
      <c r="EA497" s="53"/>
      <c r="EB497" s="53"/>
      <c r="EC497" s="53"/>
      <c r="ED497" s="53"/>
      <c r="EE497" s="53"/>
      <c r="EF497" s="53"/>
      <c r="EG497" s="53"/>
      <c r="EH497" s="53"/>
      <c r="EI497" s="53"/>
      <c r="EJ497" s="53"/>
      <c r="EK497" s="53"/>
      <c r="EL497" s="53"/>
      <c r="EM497" s="53"/>
      <c r="EN497" s="53"/>
      <c r="EO497" s="53"/>
      <c r="EP497" s="53"/>
      <c r="EQ497" s="53"/>
      <c r="ER497" s="53"/>
      <c r="ES497" s="53"/>
      <c r="ET497" s="53"/>
      <c r="EU497" s="53"/>
    </row>
    <row r="498" spans="1:151" s="284" customFormat="1" x14ac:dyDescent="0.2">
      <c r="A498" s="539"/>
      <c r="K498" s="307"/>
      <c r="L498" s="307"/>
      <c r="O498" s="285"/>
      <c r="P498" s="285"/>
      <c r="U498" s="145"/>
      <c r="V498" s="145"/>
      <c r="W498" s="517"/>
      <c r="X498" s="517"/>
      <c r="AN498" s="53"/>
      <c r="AO498" s="53"/>
      <c r="AP498" s="53"/>
      <c r="AQ498" s="53"/>
      <c r="AR498" s="53"/>
      <c r="AS498" s="53"/>
      <c r="AT498" s="53"/>
      <c r="AU498" s="53"/>
      <c r="AV498" s="53"/>
      <c r="AW498" s="53"/>
      <c r="AX498" s="53"/>
      <c r="AY498" s="53"/>
      <c r="AZ498" s="53"/>
      <c r="BA498" s="53"/>
      <c r="BB498" s="53"/>
      <c r="BC498" s="53"/>
      <c r="BD498" s="53"/>
      <c r="BE498" s="53"/>
      <c r="BF498" s="53"/>
      <c r="BG498" s="53"/>
      <c r="BH498" s="53"/>
      <c r="BI498" s="53"/>
      <c r="BJ498" s="53"/>
      <c r="BK498" s="53"/>
      <c r="BL498" s="53"/>
      <c r="BM498" s="53"/>
      <c r="BN498" s="53"/>
      <c r="BO498" s="53"/>
      <c r="BP498" s="53"/>
      <c r="BQ498" s="53"/>
      <c r="BR498" s="53"/>
      <c r="BS498" s="53"/>
      <c r="BT498" s="53"/>
      <c r="BU498" s="53"/>
      <c r="BV498" s="53"/>
      <c r="BW498" s="53"/>
      <c r="BX498" s="53"/>
      <c r="BY498" s="53"/>
      <c r="BZ498" s="53"/>
      <c r="CA498" s="53"/>
      <c r="CB498" s="53"/>
      <c r="CC498" s="53"/>
      <c r="CD498" s="53"/>
      <c r="CE498" s="53"/>
      <c r="CF498" s="53"/>
      <c r="CG498" s="53"/>
      <c r="CH498" s="53"/>
      <c r="CI498" s="53"/>
      <c r="CJ498" s="53"/>
      <c r="CK498" s="53"/>
      <c r="CL498" s="53"/>
      <c r="CM498" s="53"/>
      <c r="CN498" s="53"/>
      <c r="CO498" s="53"/>
      <c r="CP498" s="53"/>
      <c r="CQ498" s="53"/>
      <c r="CR498" s="53"/>
      <c r="CS498" s="53"/>
      <c r="CT498" s="53"/>
      <c r="CU498" s="53"/>
      <c r="CV498" s="53"/>
      <c r="CW498" s="53"/>
      <c r="CX498" s="53"/>
      <c r="CY498" s="53"/>
      <c r="CZ498" s="53"/>
      <c r="DA498" s="53"/>
      <c r="DB498" s="53"/>
      <c r="DC498" s="53"/>
      <c r="DD498" s="53"/>
      <c r="DE498" s="53"/>
      <c r="DF498" s="53"/>
      <c r="DG498" s="53"/>
      <c r="DH498" s="53"/>
      <c r="DI498" s="53"/>
      <c r="DJ498" s="53"/>
      <c r="DK498" s="53"/>
      <c r="DL498" s="53"/>
      <c r="DM498" s="53"/>
      <c r="DN498" s="53"/>
      <c r="DO498" s="53"/>
      <c r="DP498" s="53"/>
      <c r="DQ498" s="53"/>
      <c r="DR498" s="53"/>
      <c r="DS498" s="53"/>
      <c r="DT498" s="53"/>
      <c r="DU498" s="53"/>
      <c r="DV498" s="53"/>
      <c r="DW498" s="53"/>
      <c r="DX498" s="53"/>
      <c r="DY498" s="53"/>
      <c r="DZ498" s="53"/>
      <c r="EA498" s="53"/>
      <c r="EB498" s="53"/>
      <c r="EC498" s="53"/>
      <c r="ED498" s="53"/>
      <c r="EE498" s="53"/>
      <c r="EF498" s="53"/>
      <c r="EG498" s="53"/>
      <c r="EH498" s="53"/>
      <c r="EI498" s="53"/>
      <c r="EJ498" s="53"/>
      <c r="EK498" s="53"/>
      <c r="EL498" s="53"/>
      <c r="EM498" s="53"/>
      <c r="EN498" s="53"/>
      <c r="EO498" s="53"/>
      <c r="EP498" s="53"/>
      <c r="EQ498" s="53"/>
      <c r="ER498" s="53"/>
      <c r="ES498" s="53"/>
      <c r="ET498" s="53"/>
      <c r="EU498" s="53"/>
    </row>
    <row r="499" spans="1:151" s="284" customFormat="1" x14ac:dyDescent="0.2">
      <c r="A499" s="539"/>
      <c r="K499" s="307"/>
      <c r="L499" s="307"/>
      <c r="O499" s="285"/>
      <c r="P499" s="285"/>
      <c r="U499" s="145"/>
      <c r="V499" s="145"/>
      <c r="W499" s="517"/>
      <c r="X499" s="517"/>
      <c r="AN499" s="53"/>
      <c r="AO499" s="53"/>
      <c r="AP499" s="53"/>
      <c r="AQ499" s="53"/>
      <c r="AR499" s="53"/>
      <c r="AS499" s="53"/>
      <c r="AT499" s="53"/>
      <c r="AU499" s="53"/>
      <c r="AV499" s="53"/>
      <c r="AW499" s="53"/>
      <c r="AX499" s="53"/>
      <c r="AY499" s="53"/>
      <c r="AZ499" s="53"/>
      <c r="BA499" s="53"/>
      <c r="BB499" s="53"/>
      <c r="BC499" s="53"/>
      <c r="BD499" s="53"/>
      <c r="BE499" s="53"/>
      <c r="BF499" s="53"/>
      <c r="BG499" s="53"/>
      <c r="BH499" s="53"/>
      <c r="BI499" s="53"/>
      <c r="BJ499" s="53"/>
      <c r="BK499" s="53"/>
      <c r="BL499" s="53"/>
      <c r="BM499" s="53"/>
      <c r="BN499" s="53"/>
      <c r="BO499" s="53"/>
      <c r="BP499" s="53"/>
      <c r="BQ499" s="53"/>
      <c r="BR499" s="53"/>
      <c r="BS499" s="53"/>
      <c r="BT499" s="53"/>
      <c r="BU499" s="53"/>
      <c r="BV499" s="53"/>
      <c r="BW499" s="53"/>
      <c r="BX499" s="53"/>
      <c r="BY499" s="53"/>
      <c r="BZ499" s="53"/>
      <c r="CA499" s="53"/>
      <c r="CB499" s="53"/>
      <c r="CC499" s="53"/>
      <c r="CD499" s="53"/>
      <c r="CE499" s="53"/>
      <c r="CF499" s="53"/>
      <c r="CG499" s="53"/>
      <c r="CH499" s="53"/>
      <c r="CI499" s="53"/>
      <c r="CJ499" s="53"/>
      <c r="CK499" s="53"/>
      <c r="CL499" s="53"/>
      <c r="CM499" s="53"/>
      <c r="CN499" s="53"/>
      <c r="CO499" s="53"/>
      <c r="CP499" s="53"/>
      <c r="CQ499" s="53"/>
      <c r="CR499" s="53"/>
      <c r="CS499" s="53"/>
      <c r="CT499" s="53"/>
      <c r="CU499" s="53"/>
      <c r="CV499" s="53"/>
      <c r="CW499" s="53"/>
      <c r="CX499" s="53"/>
      <c r="CY499" s="53"/>
      <c r="CZ499" s="53"/>
      <c r="DA499" s="53"/>
      <c r="DB499" s="53"/>
      <c r="DC499" s="53"/>
      <c r="DD499" s="53"/>
      <c r="DE499" s="53"/>
      <c r="DF499" s="53"/>
      <c r="DG499" s="53"/>
      <c r="DH499" s="53"/>
      <c r="DI499" s="53"/>
      <c r="DJ499" s="53"/>
      <c r="DK499" s="53"/>
      <c r="DL499" s="53"/>
      <c r="DM499" s="53"/>
      <c r="DN499" s="53"/>
      <c r="DO499" s="53"/>
      <c r="DP499" s="53"/>
      <c r="DQ499" s="53"/>
      <c r="DR499" s="53"/>
      <c r="DS499" s="53"/>
      <c r="DT499" s="53"/>
      <c r="DU499" s="53"/>
      <c r="DV499" s="53"/>
      <c r="DW499" s="53"/>
      <c r="DX499" s="53"/>
      <c r="DY499" s="53"/>
      <c r="DZ499" s="53"/>
      <c r="EA499" s="53"/>
      <c r="EB499" s="53"/>
      <c r="EC499" s="53"/>
      <c r="ED499" s="53"/>
      <c r="EE499" s="53"/>
      <c r="EF499" s="53"/>
      <c r="EG499" s="53"/>
      <c r="EH499" s="53"/>
      <c r="EI499" s="53"/>
      <c r="EJ499" s="53"/>
      <c r="EK499" s="53"/>
      <c r="EL499" s="53"/>
      <c r="EM499" s="53"/>
      <c r="EN499" s="53"/>
      <c r="EO499" s="53"/>
      <c r="EP499" s="53"/>
      <c r="EQ499" s="53"/>
      <c r="ER499" s="53"/>
      <c r="ES499" s="53"/>
      <c r="ET499" s="53"/>
      <c r="EU499" s="53"/>
    </row>
    <row r="500" spans="1:151" s="284" customFormat="1" x14ac:dyDescent="0.2">
      <c r="A500" s="539"/>
      <c r="K500" s="307"/>
      <c r="L500" s="307"/>
      <c r="O500" s="285"/>
      <c r="P500" s="285"/>
      <c r="U500" s="145"/>
      <c r="V500" s="145"/>
      <c r="W500" s="517"/>
      <c r="X500" s="517"/>
      <c r="AN500" s="53"/>
      <c r="AO500" s="53"/>
      <c r="AP500" s="53"/>
      <c r="AQ500" s="53"/>
      <c r="AR500" s="53"/>
      <c r="AS500" s="53"/>
      <c r="AT500" s="53"/>
      <c r="AU500" s="53"/>
      <c r="AV500" s="53"/>
      <c r="AW500" s="53"/>
      <c r="AX500" s="53"/>
      <c r="AY500" s="53"/>
      <c r="AZ500" s="53"/>
      <c r="BA500" s="53"/>
      <c r="BB500" s="53"/>
      <c r="BC500" s="53"/>
      <c r="BD500" s="53"/>
      <c r="BE500" s="53"/>
      <c r="BF500" s="53"/>
      <c r="BG500" s="53"/>
      <c r="BH500" s="53"/>
      <c r="BI500" s="53"/>
      <c r="BJ500" s="53"/>
      <c r="BK500" s="53"/>
      <c r="BL500" s="53"/>
      <c r="BM500" s="53"/>
      <c r="BN500" s="53"/>
      <c r="BO500" s="53"/>
      <c r="BP500" s="53"/>
      <c r="BQ500" s="53"/>
      <c r="BR500" s="53"/>
      <c r="BS500" s="53"/>
      <c r="BT500" s="53"/>
      <c r="BU500" s="53"/>
      <c r="BV500" s="53"/>
      <c r="BW500" s="53"/>
      <c r="BX500" s="53"/>
      <c r="BY500" s="53"/>
      <c r="BZ500" s="53"/>
      <c r="CA500" s="53"/>
      <c r="CB500" s="53"/>
      <c r="CC500" s="53"/>
      <c r="CD500" s="53"/>
      <c r="CE500" s="53"/>
      <c r="CF500" s="53"/>
      <c r="CG500" s="53"/>
      <c r="CH500" s="53"/>
      <c r="CI500" s="53"/>
      <c r="CJ500" s="53"/>
      <c r="CK500" s="53"/>
      <c r="CL500" s="53"/>
      <c r="CM500" s="53"/>
      <c r="CN500" s="53"/>
      <c r="CO500" s="53"/>
      <c r="CP500" s="53"/>
      <c r="CQ500" s="53"/>
      <c r="CR500" s="53"/>
      <c r="CS500" s="53"/>
      <c r="CT500" s="53"/>
      <c r="CU500" s="53"/>
      <c r="CV500" s="53"/>
      <c r="CW500" s="53"/>
      <c r="CX500" s="53"/>
      <c r="CY500" s="53"/>
      <c r="CZ500" s="53"/>
      <c r="DA500" s="53"/>
      <c r="DB500" s="53"/>
      <c r="DC500" s="53"/>
      <c r="DD500" s="53"/>
      <c r="DE500" s="53"/>
      <c r="DF500" s="53"/>
      <c r="DG500" s="53"/>
      <c r="DH500" s="53"/>
      <c r="DI500" s="53"/>
      <c r="DJ500" s="53"/>
      <c r="DK500" s="53"/>
      <c r="DL500" s="53"/>
      <c r="DM500" s="53"/>
      <c r="DN500" s="53"/>
      <c r="DO500" s="53"/>
      <c r="DP500" s="53"/>
      <c r="DQ500" s="53"/>
      <c r="DR500" s="53"/>
      <c r="DS500" s="53"/>
      <c r="DT500" s="53"/>
      <c r="DU500" s="53"/>
      <c r="DV500" s="53"/>
      <c r="DW500" s="53"/>
      <c r="DX500" s="53"/>
      <c r="DY500" s="53"/>
      <c r="DZ500" s="53"/>
      <c r="EA500" s="53"/>
      <c r="EB500" s="53"/>
      <c r="EC500" s="53"/>
      <c r="ED500" s="53"/>
      <c r="EE500" s="53"/>
      <c r="EF500" s="53"/>
      <c r="EG500" s="53"/>
      <c r="EH500" s="53"/>
      <c r="EI500" s="53"/>
      <c r="EJ500" s="53"/>
      <c r="EK500" s="53"/>
      <c r="EL500" s="53"/>
      <c r="EM500" s="53"/>
      <c r="EN500" s="53"/>
      <c r="EO500" s="53"/>
      <c r="EP500" s="53"/>
      <c r="EQ500" s="53"/>
      <c r="ER500" s="53"/>
      <c r="ES500" s="53"/>
      <c r="ET500" s="53"/>
      <c r="EU500" s="53"/>
    </row>
    <row r="501" spans="1:151" s="284" customFormat="1" x14ac:dyDescent="0.2">
      <c r="A501" s="539"/>
      <c r="K501" s="307"/>
      <c r="L501" s="307"/>
      <c r="O501" s="285"/>
      <c r="P501" s="285"/>
      <c r="U501" s="145"/>
      <c r="V501" s="145"/>
      <c r="W501" s="517"/>
      <c r="X501" s="517"/>
      <c r="AN501" s="53"/>
      <c r="AO501" s="53"/>
      <c r="AP501" s="53"/>
      <c r="AQ501" s="53"/>
      <c r="AR501" s="53"/>
      <c r="AS501" s="53"/>
      <c r="AT501" s="53"/>
      <c r="AU501" s="53"/>
      <c r="AV501" s="53"/>
      <c r="AW501" s="53"/>
      <c r="AX501" s="53"/>
      <c r="AY501" s="53"/>
      <c r="AZ501" s="53"/>
      <c r="BA501" s="53"/>
      <c r="BB501" s="53"/>
      <c r="BC501" s="53"/>
      <c r="BD501" s="53"/>
      <c r="BE501" s="53"/>
      <c r="BF501" s="53"/>
      <c r="BG501" s="53"/>
      <c r="BH501" s="53"/>
      <c r="BI501" s="53"/>
      <c r="BJ501" s="53"/>
      <c r="BK501" s="53"/>
      <c r="BL501" s="53"/>
      <c r="BM501" s="53"/>
      <c r="BN501" s="53"/>
      <c r="BO501" s="53"/>
      <c r="BP501" s="53"/>
      <c r="BQ501" s="53"/>
      <c r="BR501" s="53"/>
      <c r="BS501" s="53"/>
      <c r="BT501" s="53"/>
      <c r="BU501" s="53"/>
      <c r="BV501" s="53"/>
      <c r="BW501" s="53"/>
      <c r="BX501" s="53"/>
      <c r="BY501" s="53"/>
      <c r="BZ501" s="53"/>
      <c r="CA501" s="53"/>
      <c r="CB501" s="53"/>
      <c r="CC501" s="53"/>
      <c r="CD501" s="53"/>
      <c r="CE501" s="53"/>
      <c r="CF501" s="53"/>
      <c r="CG501" s="53"/>
      <c r="CH501" s="53"/>
      <c r="CI501" s="53"/>
      <c r="CJ501" s="53"/>
      <c r="CK501" s="53"/>
      <c r="CL501" s="53"/>
      <c r="CM501" s="53"/>
      <c r="CN501" s="53"/>
      <c r="CO501" s="53"/>
      <c r="CP501" s="53"/>
      <c r="CQ501" s="53"/>
      <c r="CR501" s="53"/>
      <c r="CS501" s="53"/>
      <c r="CT501" s="53"/>
      <c r="CU501" s="53"/>
      <c r="CV501" s="53"/>
      <c r="CW501" s="53"/>
      <c r="CX501" s="53"/>
      <c r="CY501" s="53"/>
      <c r="CZ501" s="53"/>
      <c r="DA501" s="53"/>
      <c r="DB501" s="53"/>
      <c r="DC501" s="53"/>
      <c r="DD501" s="53"/>
      <c r="DE501" s="53"/>
      <c r="DF501" s="53"/>
      <c r="DG501" s="53"/>
      <c r="DH501" s="53"/>
      <c r="DI501" s="53"/>
      <c r="DJ501" s="53"/>
      <c r="DK501" s="53"/>
      <c r="DL501" s="53"/>
      <c r="DM501" s="53"/>
      <c r="DN501" s="53"/>
      <c r="DO501" s="53"/>
      <c r="DP501" s="53"/>
      <c r="DQ501" s="53"/>
      <c r="DR501" s="53"/>
      <c r="DS501" s="53"/>
      <c r="DT501" s="53"/>
      <c r="DU501" s="53"/>
      <c r="DV501" s="53"/>
      <c r="DW501" s="53"/>
      <c r="DX501" s="53"/>
      <c r="DY501" s="53"/>
      <c r="DZ501" s="53"/>
      <c r="EA501" s="53"/>
      <c r="EB501" s="53"/>
      <c r="EC501" s="53"/>
      <c r="ED501" s="53"/>
      <c r="EE501" s="53"/>
      <c r="EF501" s="53"/>
      <c r="EG501" s="53"/>
      <c r="EH501" s="53"/>
      <c r="EI501" s="53"/>
      <c r="EJ501" s="53"/>
      <c r="EK501" s="53"/>
      <c r="EL501" s="53"/>
      <c r="EM501" s="53"/>
      <c r="EN501" s="53"/>
      <c r="EO501" s="53"/>
      <c r="EP501" s="53"/>
      <c r="EQ501" s="53"/>
      <c r="ER501" s="53"/>
      <c r="ES501" s="53"/>
      <c r="ET501" s="53"/>
      <c r="EU501" s="53"/>
    </row>
    <row r="502" spans="1:151" s="284" customFormat="1" x14ac:dyDescent="0.2">
      <c r="A502" s="539"/>
      <c r="K502" s="307"/>
      <c r="L502" s="307"/>
      <c r="O502" s="285"/>
      <c r="P502" s="285"/>
      <c r="U502" s="145"/>
      <c r="V502" s="145"/>
      <c r="W502" s="517"/>
      <c r="X502" s="517"/>
      <c r="AN502" s="53"/>
      <c r="AO502" s="53"/>
      <c r="AP502" s="53"/>
      <c r="AQ502" s="53"/>
      <c r="AR502" s="53"/>
      <c r="AS502" s="53"/>
      <c r="AT502" s="53"/>
      <c r="AU502" s="53"/>
      <c r="AV502" s="53"/>
      <c r="AW502" s="53"/>
      <c r="AX502" s="53"/>
      <c r="AY502" s="53"/>
      <c r="AZ502" s="53"/>
      <c r="BA502" s="53"/>
      <c r="BB502" s="53"/>
      <c r="BC502" s="53"/>
      <c r="BD502" s="53"/>
      <c r="BE502" s="53"/>
      <c r="BF502" s="53"/>
      <c r="BG502" s="53"/>
      <c r="BH502" s="53"/>
      <c r="BI502" s="53"/>
      <c r="BJ502" s="53"/>
      <c r="BK502" s="53"/>
      <c r="BL502" s="53"/>
      <c r="BM502" s="53"/>
      <c r="BN502" s="53"/>
      <c r="BO502" s="53"/>
      <c r="BP502" s="53"/>
      <c r="BQ502" s="53"/>
      <c r="BR502" s="53"/>
      <c r="BS502" s="53"/>
      <c r="BT502" s="53"/>
      <c r="BU502" s="53"/>
      <c r="BV502" s="53"/>
      <c r="BW502" s="53"/>
      <c r="BX502" s="53"/>
      <c r="BY502" s="53"/>
      <c r="BZ502" s="53"/>
      <c r="CA502" s="53"/>
      <c r="CB502" s="53"/>
      <c r="CC502" s="53"/>
      <c r="CD502" s="53"/>
      <c r="CE502" s="53"/>
      <c r="CF502" s="53"/>
      <c r="CG502" s="53"/>
      <c r="CH502" s="53"/>
      <c r="CI502" s="53"/>
      <c r="CJ502" s="53"/>
      <c r="CK502" s="53"/>
      <c r="CL502" s="53"/>
      <c r="CM502" s="53"/>
      <c r="CN502" s="53"/>
      <c r="CO502" s="53"/>
      <c r="CP502" s="53"/>
      <c r="CQ502" s="53"/>
      <c r="CR502" s="53"/>
      <c r="CS502" s="53"/>
      <c r="CT502" s="53"/>
      <c r="CU502" s="53"/>
      <c r="CV502" s="53"/>
      <c r="CW502" s="53"/>
      <c r="CX502" s="53"/>
      <c r="CY502" s="53"/>
      <c r="CZ502" s="53"/>
      <c r="DA502" s="53"/>
      <c r="DB502" s="53"/>
      <c r="DC502" s="53"/>
      <c r="DD502" s="53"/>
      <c r="DE502" s="53"/>
      <c r="DF502" s="53"/>
      <c r="DG502" s="53"/>
      <c r="DH502" s="53"/>
      <c r="DI502" s="53"/>
      <c r="DJ502" s="53"/>
      <c r="DK502" s="53"/>
      <c r="DL502" s="53"/>
      <c r="DM502" s="53"/>
      <c r="DN502" s="53"/>
      <c r="DO502" s="53"/>
      <c r="DP502" s="53"/>
      <c r="DQ502" s="53"/>
      <c r="DR502" s="53"/>
      <c r="DS502" s="53"/>
      <c r="DT502" s="53"/>
      <c r="DU502" s="53"/>
      <c r="DV502" s="53"/>
      <c r="DW502" s="53"/>
      <c r="DX502" s="53"/>
      <c r="DY502" s="53"/>
      <c r="DZ502" s="53"/>
      <c r="EA502" s="53"/>
      <c r="EB502" s="53"/>
      <c r="EC502" s="53"/>
      <c r="ED502" s="53"/>
      <c r="EE502" s="53"/>
      <c r="EF502" s="53"/>
      <c r="EG502" s="53"/>
      <c r="EH502" s="53"/>
      <c r="EI502" s="53"/>
      <c r="EJ502" s="53"/>
      <c r="EK502" s="53"/>
      <c r="EL502" s="53"/>
      <c r="EM502" s="53"/>
      <c r="EN502" s="53"/>
      <c r="EO502" s="53"/>
      <c r="EP502" s="53"/>
      <c r="EQ502" s="53"/>
      <c r="ER502" s="53"/>
      <c r="ES502" s="53"/>
      <c r="ET502" s="53"/>
      <c r="EU502" s="53"/>
    </row>
    <row r="503" spans="1:151" s="284" customFormat="1" x14ac:dyDescent="0.2">
      <c r="A503" s="539"/>
      <c r="K503" s="307"/>
      <c r="L503" s="307"/>
      <c r="O503" s="285"/>
      <c r="P503" s="285"/>
      <c r="U503" s="145"/>
      <c r="V503" s="145"/>
      <c r="W503" s="517"/>
      <c r="X503" s="517"/>
      <c r="AN503" s="53"/>
      <c r="AO503" s="53"/>
      <c r="AP503" s="53"/>
      <c r="AQ503" s="53"/>
      <c r="AR503" s="53"/>
      <c r="AS503" s="53"/>
      <c r="AT503" s="53"/>
      <c r="AU503" s="53"/>
      <c r="AV503" s="53"/>
      <c r="AW503" s="53"/>
      <c r="AX503" s="53"/>
      <c r="AY503" s="53"/>
      <c r="AZ503" s="53"/>
      <c r="BA503" s="53"/>
      <c r="BB503" s="53"/>
      <c r="BC503" s="53"/>
      <c r="BD503" s="53"/>
      <c r="BE503" s="53"/>
      <c r="BF503" s="53"/>
      <c r="BG503" s="53"/>
      <c r="BH503" s="53"/>
      <c r="BI503" s="53"/>
      <c r="BJ503" s="53"/>
      <c r="BK503" s="53"/>
      <c r="BL503" s="53"/>
      <c r="BM503" s="53"/>
      <c r="BN503" s="53"/>
      <c r="BO503" s="53"/>
      <c r="BP503" s="53"/>
      <c r="BQ503" s="53"/>
      <c r="BR503" s="53"/>
      <c r="BS503" s="53"/>
      <c r="BT503" s="53"/>
      <c r="BU503" s="53"/>
      <c r="BV503" s="53"/>
      <c r="BW503" s="53"/>
      <c r="BX503" s="53"/>
      <c r="BY503" s="53"/>
      <c r="BZ503" s="53"/>
      <c r="CA503" s="53"/>
      <c r="CB503" s="53"/>
      <c r="CC503" s="53"/>
      <c r="CD503" s="53"/>
      <c r="CE503" s="53"/>
      <c r="CF503" s="53"/>
      <c r="CG503" s="53"/>
      <c r="CH503" s="53"/>
      <c r="CI503" s="53"/>
      <c r="CJ503" s="53"/>
      <c r="CK503" s="53"/>
      <c r="CL503" s="53"/>
      <c r="CM503" s="53"/>
      <c r="CN503" s="53"/>
      <c r="CO503" s="53"/>
      <c r="CP503" s="53"/>
      <c r="CQ503" s="53"/>
      <c r="CR503" s="53"/>
      <c r="CS503" s="53"/>
      <c r="CT503" s="53"/>
      <c r="CU503" s="53"/>
      <c r="CV503" s="53"/>
      <c r="CW503" s="53"/>
      <c r="CX503" s="53"/>
      <c r="CY503" s="53"/>
      <c r="CZ503" s="53"/>
      <c r="DA503" s="53"/>
      <c r="DB503" s="53"/>
      <c r="DC503" s="53"/>
      <c r="DD503" s="53"/>
      <c r="DE503" s="53"/>
      <c r="DF503" s="53"/>
      <c r="DG503" s="53"/>
      <c r="DH503" s="53"/>
      <c r="DI503" s="53"/>
      <c r="DJ503" s="53"/>
      <c r="DK503" s="53"/>
      <c r="DL503" s="53"/>
      <c r="DM503" s="53"/>
      <c r="DN503" s="53"/>
      <c r="DO503" s="53"/>
      <c r="DP503" s="53"/>
      <c r="DQ503" s="53"/>
      <c r="DR503" s="53"/>
      <c r="DS503" s="53"/>
      <c r="DT503" s="53"/>
      <c r="DU503" s="53"/>
      <c r="DV503" s="53"/>
      <c r="DW503" s="53"/>
      <c r="DX503" s="53"/>
      <c r="DY503" s="53"/>
      <c r="DZ503" s="53"/>
      <c r="EA503" s="53"/>
      <c r="EB503" s="53"/>
      <c r="EC503" s="53"/>
      <c r="ED503" s="53"/>
      <c r="EE503" s="53"/>
      <c r="EF503" s="53"/>
      <c r="EG503" s="53"/>
      <c r="EH503" s="53"/>
      <c r="EI503" s="53"/>
      <c r="EJ503" s="53"/>
      <c r="EK503" s="53"/>
      <c r="EL503" s="53"/>
      <c r="EM503" s="53"/>
      <c r="EN503" s="53"/>
      <c r="EO503" s="53"/>
      <c r="EP503" s="53"/>
      <c r="EQ503" s="53"/>
      <c r="ER503" s="53"/>
      <c r="ES503" s="53"/>
      <c r="ET503" s="53"/>
      <c r="EU503" s="53"/>
    </row>
    <row r="504" spans="1:151" s="284" customFormat="1" x14ac:dyDescent="0.2">
      <c r="A504" s="539"/>
      <c r="K504" s="307"/>
      <c r="L504" s="307"/>
      <c r="O504" s="285"/>
      <c r="P504" s="285"/>
      <c r="U504" s="145"/>
      <c r="V504" s="145"/>
      <c r="W504" s="517"/>
      <c r="X504" s="517"/>
      <c r="AN504" s="53"/>
      <c r="AO504" s="53"/>
      <c r="AP504" s="53"/>
      <c r="AQ504" s="53"/>
      <c r="AR504" s="53"/>
      <c r="AS504" s="53"/>
      <c r="AT504" s="53"/>
      <c r="AU504" s="53"/>
      <c r="AV504" s="53"/>
      <c r="AW504" s="53"/>
      <c r="AX504" s="53"/>
      <c r="AY504" s="53"/>
      <c r="AZ504" s="53"/>
      <c r="BA504" s="53"/>
      <c r="BB504" s="53"/>
      <c r="BC504" s="53"/>
      <c r="BD504" s="53"/>
      <c r="BE504" s="53"/>
      <c r="BF504" s="53"/>
      <c r="BG504" s="53"/>
      <c r="BH504" s="53"/>
      <c r="BI504" s="53"/>
      <c r="BJ504" s="53"/>
      <c r="BK504" s="53"/>
      <c r="BL504" s="53"/>
      <c r="BM504" s="53"/>
      <c r="BN504" s="53"/>
      <c r="BO504" s="53"/>
      <c r="BP504" s="53"/>
      <c r="BQ504" s="53"/>
      <c r="BR504" s="53"/>
      <c r="BS504" s="53"/>
      <c r="BT504" s="53"/>
      <c r="BU504" s="53"/>
      <c r="BV504" s="53"/>
      <c r="BW504" s="53"/>
      <c r="BX504" s="53"/>
      <c r="BY504" s="53"/>
      <c r="BZ504" s="53"/>
      <c r="CA504" s="53"/>
      <c r="CB504" s="53"/>
      <c r="CC504" s="53"/>
      <c r="CD504" s="53"/>
      <c r="CE504" s="53"/>
      <c r="CF504" s="53"/>
      <c r="CG504" s="53"/>
      <c r="CH504" s="53"/>
      <c r="CI504" s="53"/>
      <c r="CJ504" s="53"/>
      <c r="CK504" s="53"/>
      <c r="CL504" s="53"/>
      <c r="CM504" s="53"/>
      <c r="CN504" s="53"/>
      <c r="CO504" s="53"/>
      <c r="CP504" s="53"/>
      <c r="CQ504" s="53"/>
      <c r="CR504" s="53"/>
      <c r="CS504" s="53"/>
      <c r="CT504" s="53"/>
      <c r="CU504" s="53"/>
      <c r="CV504" s="53"/>
      <c r="CW504" s="53"/>
      <c r="CX504" s="53"/>
      <c r="CY504" s="53"/>
      <c r="CZ504" s="53"/>
      <c r="DA504" s="53"/>
      <c r="DB504" s="53"/>
      <c r="DC504" s="53"/>
      <c r="DD504" s="53"/>
      <c r="DE504" s="53"/>
      <c r="DF504" s="53"/>
      <c r="DG504" s="53"/>
      <c r="DH504" s="53"/>
      <c r="DI504" s="53"/>
      <c r="DJ504" s="53"/>
      <c r="DK504" s="53"/>
      <c r="DL504" s="53"/>
      <c r="DM504" s="53"/>
      <c r="DN504" s="53"/>
      <c r="DO504" s="53"/>
      <c r="DP504" s="53"/>
      <c r="DQ504" s="53"/>
      <c r="DR504" s="53"/>
      <c r="DS504" s="53"/>
      <c r="DT504" s="53"/>
      <c r="DU504" s="53"/>
      <c r="DV504" s="53"/>
      <c r="DW504" s="53"/>
      <c r="DX504" s="53"/>
      <c r="DY504" s="53"/>
      <c r="DZ504" s="53"/>
      <c r="EA504" s="53"/>
      <c r="EB504" s="53"/>
      <c r="EC504" s="53"/>
      <c r="ED504" s="53"/>
      <c r="EE504" s="53"/>
      <c r="EF504" s="53"/>
      <c r="EG504" s="53"/>
      <c r="EH504" s="53"/>
      <c r="EI504" s="53"/>
      <c r="EJ504" s="53"/>
      <c r="EK504" s="53"/>
      <c r="EL504" s="53"/>
      <c r="EM504" s="53"/>
      <c r="EN504" s="53"/>
      <c r="EO504" s="53"/>
      <c r="EP504" s="53"/>
      <c r="EQ504" s="53"/>
      <c r="ER504" s="53"/>
      <c r="ES504" s="53"/>
      <c r="ET504" s="53"/>
      <c r="EU504" s="53"/>
    </row>
    <row r="505" spans="1:151" s="284" customFormat="1" x14ac:dyDescent="0.2">
      <c r="A505" s="539"/>
      <c r="K505" s="307"/>
      <c r="L505" s="307"/>
      <c r="O505" s="285"/>
      <c r="P505" s="285"/>
      <c r="U505" s="145"/>
      <c r="V505" s="145"/>
      <c r="W505" s="517"/>
      <c r="X505" s="517"/>
      <c r="AN505" s="53"/>
      <c r="AO505" s="53"/>
      <c r="AP505" s="53"/>
      <c r="AQ505" s="53"/>
      <c r="AR505" s="53"/>
      <c r="AS505" s="53"/>
      <c r="AT505" s="53"/>
      <c r="AU505" s="53"/>
      <c r="AV505" s="53"/>
      <c r="AW505" s="53"/>
      <c r="AX505" s="53"/>
      <c r="AY505" s="53"/>
      <c r="AZ505" s="53"/>
      <c r="BA505" s="53"/>
      <c r="BB505" s="53"/>
      <c r="BC505" s="53"/>
      <c r="BD505" s="53"/>
      <c r="BE505" s="53"/>
      <c r="BF505" s="53"/>
      <c r="BG505" s="53"/>
      <c r="BH505" s="53"/>
      <c r="BI505" s="53"/>
      <c r="BJ505" s="53"/>
      <c r="BK505" s="53"/>
      <c r="BL505" s="53"/>
      <c r="BM505" s="53"/>
      <c r="BN505" s="53"/>
      <c r="BO505" s="53"/>
      <c r="BP505" s="53"/>
      <c r="BQ505" s="53"/>
      <c r="BR505" s="53"/>
      <c r="BS505" s="53"/>
      <c r="BT505" s="53"/>
      <c r="BU505" s="53"/>
      <c r="BV505" s="53"/>
      <c r="BW505" s="53"/>
      <c r="BX505" s="53"/>
      <c r="BY505" s="53"/>
      <c r="BZ505" s="53"/>
      <c r="CA505" s="53"/>
      <c r="CB505" s="53"/>
      <c r="CC505" s="53"/>
      <c r="CD505" s="53"/>
      <c r="CE505" s="53"/>
      <c r="CF505" s="53"/>
      <c r="CG505" s="53"/>
      <c r="CH505" s="53"/>
      <c r="CI505" s="53"/>
      <c r="CJ505" s="53"/>
      <c r="CK505" s="53"/>
      <c r="CL505" s="53"/>
      <c r="CM505" s="53"/>
      <c r="CN505" s="53"/>
      <c r="CO505" s="53"/>
      <c r="CP505" s="53"/>
      <c r="CQ505" s="53"/>
      <c r="CR505" s="53"/>
      <c r="CS505" s="53"/>
      <c r="CT505" s="53"/>
      <c r="CU505" s="53"/>
      <c r="CV505" s="53"/>
      <c r="CW505" s="53"/>
      <c r="CX505" s="53"/>
      <c r="CY505" s="53"/>
      <c r="CZ505" s="53"/>
      <c r="DA505" s="53"/>
      <c r="DB505" s="53"/>
      <c r="DC505" s="53"/>
      <c r="DD505" s="53"/>
      <c r="DE505" s="53"/>
      <c r="DF505" s="53"/>
      <c r="DG505" s="53"/>
      <c r="DH505" s="53"/>
      <c r="DI505" s="53"/>
      <c r="DJ505" s="53"/>
      <c r="DK505" s="53"/>
      <c r="DL505" s="53"/>
      <c r="DM505" s="53"/>
      <c r="DN505" s="53"/>
      <c r="DO505" s="53"/>
      <c r="DP505" s="53"/>
      <c r="DQ505" s="53"/>
      <c r="DR505" s="53"/>
      <c r="DS505" s="53"/>
      <c r="DT505" s="53"/>
      <c r="DU505" s="53"/>
      <c r="DV505" s="53"/>
      <c r="DW505" s="53"/>
      <c r="DX505" s="53"/>
      <c r="DY505" s="53"/>
      <c r="DZ505" s="53"/>
      <c r="EA505" s="53"/>
      <c r="EB505" s="53"/>
      <c r="EC505" s="53"/>
      <c r="ED505" s="53"/>
      <c r="EE505" s="53"/>
      <c r="EF505" s="53"/>
      <c r="EG505" s="53"/>
      <c r="EH505" s="53"/>
      <c r="EI505" s="53"/>
      <c r="EJ505" s="53"/>
      <c r="EK505" s="53"/>
      <c r="EL505" s="53"/>
      <c r="EM505" s="53"/>
      <c r="EN505" s="53"/>
      <c r="EO505" s="53"/>
      <c r="EP505" s="53"/>
      <c r="EQ505" s="53"/>
      <c r="ER505" s="53"/>
      <c r="ES505" s="53"/>
      <c r="ET505" s="53"/>
      <c r="EU505" s="53"/>
    </row>
    <row r="506" spans="1:151" s="284" customFormat="1" x14ac:dyDescent="0.2">
      <c r="A506" s="539"/>
      <c r="K506" s="307"/>
      <c r="L506" s="307"/>
      <c r="O506" s="285"/>
      <c r="P506" s="285"/>
      <c r="U506" s="145"/>
      <c r="V506" s="145"/>
      <c r="W506" s="517"/>
      <c r="X506" s="517"/>
      <c r="AN506" s="53"/>
      <c r="AO506" s="53"/>
      <c r="AP506" s="53"/>
      <c r="AQ506" s="53"/>
      <c r="AR506" s="53"/>
      <c r="AS506" s="53"/>
      <c r="AT506" s="53"/>
      <c r="AU506" s="53"/>
      <c r="AV506" s="53"/>
      <c r="AW506" s="53"/>
      <c r="AX506" s="53"/>
      <c r="AY506" s="53"/>
      <c r="AZ506" s="53"/>
      <c r="BA506" s="53"/>
      <c r="BB506" s="53"/>
      <c r="BC506" s="53"/>
      <c r="BD506" s="53"/>
      <c r="BE506" s="53"/>
      <c r="BF506" s="53"/>
      <c r="BG506" s="53"/>
      <c r="BH506" s="53"/>
      <c r="BI506" s="53"/>
      <c r="BJ506" s="53"/>
      <c r="BK506" s="53"/>
      <c r="BL506" s="53"/>
      <c r="BM506" s="53"/>
      <c r="BN506" s="53"/>
      <c r="BO506" s="53"/>
      <c r="BP506" s="53"/>
      <c r="BQ506" s="53"/>
      <c r="BR506" s="53"/>
      <c r="BS506" s="53"/>
      <c r="BT506" s="53"/>
      <c r="BU506" s="53"/>
      <c r="BV506" s="53"/>
      <c r="BW506" s="53"/>
      <c r="BX506" s="53"/>
      <c r="BY506" s="53"/>
      <c r="BZ506" s="53"/>
      <c r="CA506" s="53"/>
      <c r="CB506" s="53"/>
      <c r="CC506" s="53"/>
      <c r="CD506" s="53"/>
      <c r="CE506" s="53"/>
      <c r="CF506" s="53"/>
      <c r="CG506" s="53"/>
      <c r="CH506" s="53"/>
      <c r="CI506" s="53"/>
      <c r="CJ506" s="53"/>
      <c r="CK506" s="53"/>
      <c r="CL506" s="53"/>
      <c r="CM506" s="53"/>
      <c r="CN506" s="53"/>
      <c r="CO506" s="53"/>
      <c r="CP506" s="53"/>
      <c r="CQ506" s="53"/>
      <c r="CR506" s="53"/>
      <c r="CS506" s="53"/>
      <c r="CT506" s="53"/>
      <c r="CU506" s="53"/>
      <c r="CV506" s="53"/>
      <c r="CW506" s="53"/>
      <c r="CX506" s="53"/>
      <c r="CY506" s="53"/>
      <c r="CZ506" s="53"/>
      <c r="DA506" s="53"/>
      <c r="DB506" s="53"/>
      <c r="DC506" s="53"/>
      <c r="DD506" s="53"/>
      <c r="DE506" s="53"/>
      <c r="DF506" s="53"/>
      <c r="DG506" s="53"/>
      <c r="DH506" s="53"/>
      <c r="DI506" s="53"/>
      <c r="DJ506" s="53"/>
      <c r="DK506" s="53"/>
      <c r="DL506" s="53"/>
      <c r="DM506" s="53"/>
      <c r="DN506" s="53"/>
      <c r="DO506" s="53"/>
      <c r="DP506" s="53"/>
      <c r="DQ506" s="53"/>
      <c r="DR506" s="53"/>
      <c r="DS506" s="53"/>
      <c r="DT506" s="53"/>
      <c r="DU506" s="53"/>
      <c r="DV506" s="53"/>
      <c r="DW506" s="53"/>
      <c r="DX506" s="53"/>
      <c r="DY506" s="53"/>
      <c r="DZ506" s="53"/>
      <c r="EA506" s="53"/>
      <c r="EB506" s="53"/>
      <c r="EC506" s="53"/>
      <c r="ED506" s="53"/>
      <c r="EE506" s="53"/>
      <c r="EF506" s="53"/>
      <c r="EG506" s="53"/>
      <c r="EH506" s="53"/>
      <c r="EI506" s="53"/>
      <c r="EJ506" s="53"/>
      <c r="EK506" s="53"/>
      <c r="EL506" s="53"/>
      <c r="EM506" s="53"/>
      <c r="EN506" s="53"/>
      <c r="EO506" s="53"/>
      <c r="EP506" s="53"/>
      <c r="EQ506" s="53"/>
      <c r="ER506" s="53"/>
      <c r="ES506" s="53"/>
      <c r="ET506" s="53"/>
      <c r="EU506" s="53"/>
    </row>
    <row r="507" spans="1:151" s="284" customFormat="1" x14ac:dyDescent="0.2">
      <c r="A507" s="539"/>
      <c r="K507" s="307"/>
      <c r="L507" s="307"/>
      <c r="O507" s="285"/>
      <c r="P507" s="285"/>
      <c r="U507" s="145"/>
      <c r="V507" s="145"/>
      <c r="W507" s="517"/>
      <c r="X507" s="517"/>
      <c r="AN507" s="53"/>
      <c r="AO507" s="53"/>
      <c r="AP507" s="53"/>
      <c r="AQ507" s="53"/>
      <c r="AR507" s="53"/>
      <c r="AS507" s="53"/>
      <c r="AT507" s="53"/>
      <c r="AU507" s="53"/>
      <c r="AV507" s="53"/>
      <c r="AW507" s="53"/>
      <c r="AX507" s="53"/>
      <c r="AY507" s="53"/>
      <c r="AZ507" s="53"/>
      <c r="BA507" s="53"/>
      <c r="BB507" s="53"/>
      <c r="BC507" s="53"/>
      <c r="BD507" s="53"/>
      <c r="BE507" s="53"/>
      <c r="BF507" s="53"/>
      <c r="BG507" s="53"/>
      <c r="BH507" s="53"/>
      <c r="BI507" s="53"/>
      <c r="BJ507" s="53"/>
      <c r="BK507" s="53"/>
      <c r="BL507" s="53"/>
      <c r="BM507" s="53"/>
      <c r="BN507" s="53"/>
      <c r="BO507" s="53"/>
      <c r="BP507" s="53"/>
      <c r="BQ507" s="53"/>
      <c r="BR507" s="53"/>
      <c r="BS507" s="53"/>
      <c r="BT507" s="53"/>
      <c r="BU507" s="53"/>
      <c r="BV507" s="53"/>
      <c r="BW507" s="53"/>
      <c r="BX507" s="53"/>
      <c r="BY507" s="53"/>
      <c r="BZ507" s="53"/>
      <c r="CA507" s="53"/>
      <c r="CB507" s="53"/>
      <c r="CC507" s="53"/>
      <c r="CD507" s="53"/>
      <c r="CE507" s="53"/>
      <c r="CF507" s="53"/>
      <c r="CG507" s="53"/>
      <c r="CH507" s="53"/>
      <c r="CI507" s="53"/>
      <c r="CJ507" s="53"/>
      <c r="CK507" s="53"/>
      <c r="CL507" s="53"/>
      <c r="CM507" s="53"/>
      <c r="CN507" s="53"/>
      <c r="CO507" s="53"/>
      <c r="CP507" s="53"/>
      <c r="CQ507" s="53"/>
      <c r="CR507" s="53"/>
      <c r="CS507" s="53"/>
      <c r="CT507" s="53"/>
      <c r="CU507" s="53"/>
      <c r="CV507" s="53"/>
      <c r="CW507" s="53"/>
      <c r="CX507" s="53"/>
      <c r="CY507" s="53"/>
      <c r="CZ507" s="53"/>
      <c r="DA507" s="53"/>
      <c r="DB507" s="53"/>
      <c r="DC507" s="53"/>
      <c r="DD507" s="53"/>
      <c r="DE507" s="53"/>
      <c r="DF507" s="53"/>
      <c r="DG507" s="53"/>
      <c r="DH507" s="53"/>
      <c r="DI507" s="53"/>
      <c r="DJ507" s="53"/>
      <c r="DK507" s="53"/>
      <c r="DL507" s="53"/>
      <c r="DM507" s="53"/>
      <c r="DN507" s="53"/>
      <c r="DO507" s="53"/>
      <c r="DP507" s="53"/>
      <c r="DQ507" s="53"/>
      <c r="DR507" s="53"/>
      <c r="DS507" s="53"/>
      <c r="DT507" s="53"/>
      <c r="DU507" s="53"/>
      <c r="DV507" s="53"/>
      <c r="DW507" s="53"/>
      <c r="DX507" s="53"/>
      <c r="DY507" s="53"/>
      <c r="DZ507" s="53"/>
      <c r="EA507" s="53"/>
      <c r="EB507" s="53"/>
      <c r="EC507" s="53"/>
      <c r="ED507" s="53"/>
      <c r="EE507" s="53"/>
      <c r="EF507" s="53"/>
      <c r="EG507" s="53"/>
      <c r="EH507" s="53"/>
      <c r="EI507" s="53"/>
      <c r="EJ507" s="53"/>
      <c r="EK507" s="53"/>
      <c r="EL507" s="53"/>
      <c r="EM507" s="53"/>
      <c r="EN507" s="53"/>
      <c r="EO507" s="53"/>
      <c r="EP507" s="53"/>
      <c r="EQ507" s="53"/>
      <c r="ER507" s="53"/>
      <c r="ES507" s="53"/>
      <c r="ET507" s="53"/>
      <c r="EU507" s="53"/>
    </row>
    <row r="508" spans="1:151" s="284" customFormat="1" x14ac:dyDescent="0.2">
      <c r="A508" s="539"/>
      <c r="K508" s="307"/>
      <c r="L508" s="307"/>
      <c r="O508" s="285"/>
      <c r="P508" s="285"/>
      <c r="U508" s="145"/>
      <c r="V508" s="145"/>
      <c r="W508" s="517"/>
      <c r="X508" s="517"/>
      <c r="AN508" s="53"/>
      <c r="AO508" s="53"/>
      <c r="AP508" s="53"/>
      <c r="AQ508" s="53"/>
      <c r="AR508" s="53"/>
      <c r="AS508" s="53"/>
      <c r="AT508" s="53"/>
      <c r="AU508" s="53"/>
      <c r="AV508" s="53"/>
      <c r="AW508" s="53"/>
      <c r="AX508" s="53"/>
      <c r="AY508" s="53"/>
      <c r="AZ508" s="53"/>
      <c r="BA508" s="53"/>
      <c r="BB508" s="53"/>
      <c r="BC508" s="53"/>
      <c r="BD508" s="53"/>
      <c r="BE508" s="53"/>
      <c r="BF508" s="53"/>
      <c r="BG508" s="53"/>
      <c r="BH508" s="53"/>
      <c r="BI508" s="53"/>
      <c r="BJ508" s="53"/>
      <c r="BK508" s="53"/>
      <c r="BL508" s="53"/>
      <c r="BM508" s="53"/>
      <c r="BN508" s="53"/>
      <c r="BO508" s="53"/>
      <c r="BP508" s="53"/>
      <c r="BQ508" s="53"/>
      <c r="BR508" s="53"/>
      <c r="BS508" s="53"/>
      <c r="BT508" s="53"/>
      <c r="BU508" s="53"/>
      <c r="BV508" s="53"/>
      <c r="BW508" s="53"/>
      <c r="BX508" s="53"/>
      <c r="BY508" s="53"/>
      <c r="BZ508" s="53"/>
      <c r="CA508" s="53"/>
      <c r="CB508" s="53"/>
      <c r="CC508" s="53"/>
      <c r="CD508" s="53"/>
      <c r="CE508" s="53"/>
      <c r="CF508" s="53"/>
      <c r="CG508" s="53"/>
      <c r="CH508" s="53"/>
      <c r="CI508" s="53"/>
      <c r="CJ508" s="53"/>
      <c r="CK508" s="53"/>
      <c r="CL508" s="53"/>
      <c r="CM508" s="53"/>
      <c r="CN508" s="53"/>
      <c r="CO508" s="53"/>
      <c r="CP508" s="53"/>
      <c r="CQ508" s="53"/>
      <c r="CR508" s="53"/>
      <c r="CS508" s="53"/>
      <c r="CT508" s="53"/>
      <c r="CU508" s="53"/>
      <c r="CV508" s="53"/>
      <c r="CW508" s="53"/>
      <c r="CX508" s="53"/>
      <c r="CY508" s="53"/>
      <c r="CZ508" s="53"/>
      <c r="DA508" s="53"/>
      <c r="DB508" s="53"/>
      <c r="DC508" s="53"/>
      <c r="DD508" s="53"/>
      <c r="DE508" s="53"/>
      <c r="DF508" s="53"/>
      <c r="DG508" s="53"/>
      <c r="DH508" s="53"/>
      <c r="DI508" s="53"/>
      <c r="DJ508" s="53"/>
      <c r="DK508" s="53"/>
      <c r="DL508" s="53"/>
      <c r="DM508" s="53"/>
      <c r="DN508" s="53"/>
      <c r="DO508" s="53"/>
      <c r="DP508" s="53"/>
      <c r="DQ508" s="53"/>
      <c r="DR508" s="53"/>
      <c r="DS508" s="53"/>
      <c r="DT508" s="53"/>
      <c r="DU508" s="53"/>
      <c r="DV508" s="53"/>
      <c r="DW508" s="53"/>
      <c r="DX508" s="53"/>
      <c r="DY508" s="53"/>
      <c r="DZ508" s="53"/>
      <c r="EA508" s="53"/>
      <c r="EB508" s="53"/>
      <c r="EC508" s="53"/>
      <c r="ED508" s="53"/>
      <c r="EE508" s="53"/>
      <c r="EF508" s="53"/>
      <c r="EG508" s="53"/>
      <c r="EH508" s="53"/>
      <c r="EI508" s="53"/>
      <c r="EJ508" s="53"/>
      <c r="EK508" s="53"/>
      <c r="EL508" s="53"/>
      <c r="EM508" s="53"/>
      <c r="EN508" s="53"/>
      <c r="EO508" s="53"/>
      <c r="EP508" s="53"/>
      <c r="EQ508" s="53"/>
      <c r="ER508" s="53"/>
      <c r="ES508" s="53"/>
      <c r="ET508" s="53"/>
      <c r="EU508" s="53"/>
    </row>
    <row r="509" spans="1:151" s="284" customFormat="1" x14ac:dyDescent="0.2">
      <c r="A509" s="539"/>
      <c r="K509" s="307"/>
      <c r="L509" s="307"/>
      <c r="O509" s="285"/>
      <c r="P509" s="285"/>
      <c r="U509" s="145"/>
      <c r="V509" s="145"/>
      <c r="W509" s="517"/>
      <c r="X509" s="517"/>
      <c r="AN509" s="53"/>
      <c r="AO509" s="53"/>
      <c r="AP509" s="53"/>
      <c r="AQ509" s="53"/>
      <c r="AR509" s="53"/>
      <c r="AS509" s="53"/>
      <c r="AT509" s="53"/>
      <c r="AU509" s="53"/>
      <c r="AV509" s="53"/>
      <c r="AW509" s="53"/>
      <c r="AX509" s="53"/>
      <c r="AY509" s="53"/>
      <c r="AZ509" s="53"/>
      <c r="BA509" s="53"/>
      <c r="BB509" s="53"/>
      <c r="BC509" s="53"/>
      <c r="BD509" s="53"/>
      <c r="BE509" s="53"/>
      <c r="BF509" s="53"/>
      <c r="BG509" s="53"/>
      <c r="BH509" s="53"/>
      <c r="BI509" s="53"/>
      <c r="BJ509" s="53"/>
      <c r="BK509" s="53"/>
      <c r="BL509" s="53"/>
      <c r="BM509" s="53"/>
      <c r="BN509" s="53"/>
      <c r="BO509" s="53"/>
      <c r="BP509" s="53"/>
      <c r="BQ509" s="53"/>
      <c r="BR509" s="53"/>
      <c r="BS509" s="53"/>
      <c r="BT509" s="53"/>
      <c r="BU509" s="53"/>
      <c r="BV509" s="53"/>
      <c r="BW509" s="53"/>
      <c r="BX509" s="53"/>
      <c r="BY509" s="53"/>
      <c r="BZ509" s="53"/>
      <c r="CA509" s="53"/>
      <c r="CB509" s="53"/>
      <c r="CC509" s="53"/>
      <c r="CD509" s="53"/>
      <c r="CE509" s="53"/>
      <c r="CF509" s="53"/>
      <c r="CG509" s="53"/>
      <c r="CH509" s="53"/>
      <c r="CI509" s="53"/>
      <c r="CJ509" s="53"/>
      <c r="CK509" s="53"/>
      <c r="CL509" s="53"/>
      <c r="CM509" s="53"/>
      <c r="CN509" s="53"/>
      <c r="CO509" s="53"/>
      <c r="CP509" s="53"/>
      <c r="CQ509" s="53"/>
      <c r="CR509" s="53"/>
      <c r="CS509" s="53"/>
      <c r="CT509" s="53"/>
      <c r="CU509" s="53"/>
      <c r="CV509" s="53"/>
      <c r="CW509" s="53"/>
      <c r="CX509" s="53"/>
      <c r="CY509" s="53"/>
      <c r="CZ509" s="53"/>
      <c r="DA509" s="53"/>
      <c r="DB509" s="53"/>
      <c r="DC509" s="53"/>
      <c r="DD509" s="53"/>
      <c r="DE509" s="53"/>
      <c r="DF509" s="53"/>
      <c r="DG509" s="53"/>
      <c r="DH509" s="53"/>
      <c r="DI509" s="53"/>
      <c r="DJ509" s="53"/>
      <c r="DK509" s="53"/>
      <c r="DL509" s="53"/>
      <c r="DM509" s="53"/>
      <c r="DN509" s="53"/>
      <c r="DO509" s="53"/>
      <c r="DP509" s="53"/>
      <c r="DQ509" s="53"/>
      <c r="DR509" s="53"/>
      <c r="DS509" s="53"/>
      <c r="DT509" s="53"/>
      <c r="DU509" s="53"/>
      <c r="DV509" s="53"/>
      <c r="DW509" s="53"/>
      <c r="DX509" s="53"/>
      <c r="DY509" s="53"/>
      <c r="DZ509" s="53"/>
      <c r="EA509" s="53"/>
      <c r="EB509" s="53"/>
      <c r="EC509" s="53"/>
      <c r="ED509" s="53"/>
      <c r="EE509" s="53"/>
      <c r="EF509" s="53"/>
      <c r="EG509" s="53"/>
      <c r="EH509" s="53"/>
      <c r="EI509" s="53"/>
      <c r="EJ509" s="53"/>
      <c r="EK509" s="53"/>
      <c r="EL509" s="53"/>
      <c r="EM509" s="53"/>
      <c r="EN509" s="53"/>
      <c r="EO509" s="53"/>
      <c r="EP509" s="53"/>
      <c r="EQ509" s="53"/>
      <c r="ER509" s="53"/>
      <c r="ES509" s="53"/>
      <c r="ET509" s="53"/>
      <c r="EU509" s="53"/>
    </row>
    <row r="510" spans="1:151" s="284" customFormat="1" x14ac:dyDescent="0.2">
      <c r="A510" s="539"/>
      <c r="K510" s="307"/>
      <c r="L510" s="307"/>
      <c r="O510" s="285"/>
      <c r="P510" s="285"/>
      <c r="U510" s="145"/>
      <c r="V510" s="145"/>
      <c r="W510" s="517"/>
      <c r="X510" s="517"/>
      <c r="AN510" s="53"/>
      <c r="AO510" s="53"/>
      <c r="AP510" s="53"/>
      <c r="AQ510" s="53"/>
      <c r="AR510" s="53"/>
      <c r="AS510" s="53"/>
      <c r="AT510" s="53"/>
      <c r="AU510" s="53"/>
      <c r="AV510" s="53"/>
      <c r="AW510" s="53"/>
      <c r="AX510" s="53"/>
      <c r="AY510" s="53"/>
      <c r="AZ510" s="53"/>
      <c r="BA510" s="53"/>
      <c r="BB510" s="53"/>
      <c r="BC510" s="53"/>
      <c r="BD510" s="53"/>
      <c r="BE510" s="53"/>
      <c r="BF510" s="53"/>
      <c r="BG510" s="53"/>
      <c r="BH510" s="53"/>
      <c r="BI510" s="53"/>
      <c r="BJ510" s="53"/>
      <c r="BK510" s="53"/>
      <c r="BL510" s="53"/>
      <c r="BM510" s="53"/>
      <c r="BN510" s="53"/>
      <c r="BO510" s="53"/>
      <c r="BP510" s="53"/>
      <c r="BQ510" s="53"/>
      <c r="BR510" s="53"/>
      <c r="BS510" s="53"/>
      <c r="BT510" s="53"/>
      <c r="BU510" s="53"/>
      <c r="BV510" s="53"/>
      <c r="BW510" s="53"/>
      <c r="BX510" s="53"/>
      <c r="BY510" s="53"/>
      <c r="BZ510" s="53"/>
      <c r="CA510" s="53"/>
      <c r="CB510" s="53"/>
      <c r="CC510" s="53"/>
      <c r="CD510" s="53"/>
      <c r="CE510" s="53"/>
      <c r="CF510" s="53"/>
      <c r="CG510" s="53"/>
      <c r="CH510" s="53"/>
      <c r="CI510" s="53"/>
      <c r="CJ510" s="53"/>
      <c r="CK510" s="53"/>
      <c r="CL510" s="53"/>
      <c r="CM510" s="53"/>
      <c r="CN510" s="53"/>
      <c r="CO510" s="53"/>
      <c r="CP510" s="53"/>
      <c r="CQ510" s="53"/>
      <c r="CR510" s="53"/>
      <c r="CS510" s="53"/>
      <c r="CT510" s="53"/>
      <c r="CU510" s="53"/>
      <c r="CV510" s="53"/>
      <c r="CW510" s="53"/>
      <c r="CX510" s="53"/>
      <c r="CY510" s="53"/>
      <c r="CZ510" s="53"/>
      <c r="DA510" s="53"/>
      <c r="DB510" s="53"/>
      <c r="DC510" s="53"/>
      <c r="DD510" s="53"/>
      <c r="DE510" s="53"/>
      <c r="DF510" s="53"/>
      <c r="DG510" s="53"/>
      <c r="DH510" s="53"/>
      <c r="DI510" s="53"/>
      <c r="DJ510" s="53"/>
      <c r="DK510" s="53"/>
      <c r="DL510" s="53"/>
      <c r="DM510" s="53"/>
      <c r="DN510" s="53"/>
      <c r="DO510" s="53"/>
      <c r="DP510" s="53"/>
      <c r="DQ510" s="53"/>
      <c r="DR510" s="53"/>
      <c r="DS510" s="53"/>
      <c r="DT510" s="53"/>
      <c r="DU510" s="53"/>
      <c r="DV510" s="53"/>
      <c r="DW510" s="53"/>
      <c r="DX510" s="53"/>
      <c r="DY510" s="53"/>
      <c r="DZ510" s="53"/>
      <c r="EA510" s="53"/>
      <c r="EB510" s="53"/>
      <c r="EC510" s="53"/>
      <c r="ED510" s="53"/>
      <c r="EE510" s="53"/>
      <c r="EF510" s="53"/>
      <c r="EG510" s="53"/>
      <c r="EH510" s="53"/>
      <c r="EI510" s="53"/>
      <c r="EJ510" s="53"/>
      <c r="EK510" s="53"/>
      <c r="EL510" s="53"/>
      <c r="EM510" s="53"/>
      <c r="EN510" s="53"/>
      <c r="EO510" s="53"/>
      <c r="EP510" s="53"/>
      <c r="EQ510" s="53"/>
      <c r="ER510" s="53"/>
      <c r="ES510" s="53"/>
      <c r="ET510" s="53"/>
      <c r="EU510" s="53"/>
    </row>
    <row r="511" spans="1:151" s="284" customFormat="1" x14ac:dyDescent="0.2">
      <c r="A511" s="539"/>
      <c r="K511" s="307"/>
      <c r="L511" s="307"/>
      <c r="O511" s="285"/>
      <c r="P511" s="285"/>
      <c r="U511" s="145"/>
      <c r="V511" s="145"/>
      <c r="W511" s="517"/>
      <c r="X511" s="517"/>
      <c r="AN511" s="53"/>
      <c r="AO511" s="53"/>
      <c r="AP511" s="53"/>
      <c r="AQ511" s="53"/>
      <c r="AR511" s="53"/>
      <c r="AS511" s="53"/>
      <c r="AT511" s="53"/>
      <c r="AU511" s="53"/>
      <c r="AV511" s="53"/>
      <c r="AW511" s="53"/>
      <c r="AX511" s="53"/>
      <c r="AY511" s="53"/>
      <c r="AZ511" s="53"/>
      <c r="BA511" s="53"/>
      <c r="BB511" s="53"/>
      <c r="BC511" s="53"/>
      <c r="BD511" s="53"/>
      <c r="BE511" s="53"/>
      <c r="BF511" s="53"/>
      <c r="BG511" s="53"/>
      <c r="BH511" s="53"/>
      <c r="BI511" s="53"/>
      <c r="BJ511" s="53"/>
      <c r="BK511" s="53"/>
      <c r="BL511" s="53"/>
      <c r="BM511" s="53"/>
      <c r="BN511" s="53"/>
      <c r="BO511" s="53"/>
      <c r="BP511" s="53"/>
      <c r="BQ511" s="53"/>
      <c r="BR511" s="53"/>
      <c r="BS511" s="53"/>
      <c r="BT511" s="53"/>
      <c r="BU511" s="53"/>
      <c r="BV511" s="53"/>
      <c r="BW511" s="53"/>
      <c r="BX511" s="53"/>
      <c r="BY511" s="53"/>
      <c r="BZ511" s="53"/>
      <c r="CA511" s="53"/>
      <c r="CB511" s="53"/>
      <c r="CC511" s="53"/>
      <c r="CD511" s="53"/>
      <c r="CE511" s="53"/>
      <c r="CF511" s="53"/>
      <c r="CG511" s="53"/>
      <c r="CH511" s="53"/>
      <c r="CI511" s="53"/>
      <c r="CJ511" s="53"/>
      <c r="CK511" s="53"/>
      <c r="CL511" s="53"/>
      <c r="CM511" s="53"/>
      <c r="CN511" s="53"/>
      <c r="CO511" s="53"/>
      <c r="CP511" s="53"/>
      <c r="CQ511" s="53"/>
      <c r="CR511" s="53"/>
      <c r="CS511" s="53"/>
      <c r="CT511" s="53"/>
      <c r="CU511" s="53"/>
      <c r="CV511" s="53"/>
      <c r="CW511" s="53"/>
      <c r="CX511" s="53"/>
      <c r="CY511" s="53"/>
      <c r="CZ511" s="53"/>
      <c r="DA511" s="53"/>
      <c r="DB511" s="53"/>
      <c r="DC511" s="53"/>
      <c r="DD511" s="53"/>
      <c r="DE511" s="53"/>
      <c r="DF511" s="53"/>
      <c r="DG511" s="53"/>
      <c r="DH511" s="53"/>
      <c r="DI511" s="53"/>
      <c r="DJ511" s="53"/>
      <c r="DK511" s="53"/>
      <c r="DL511" s="53"/>
      <c r="DM511" s="53"/>
      <c r="DN511" s="53"/>
      <c r="DO511" s="53"/>
      <c r="DP511" s="53"/>
      <c r="DQ511" s="53"/>
      <c r="DR511" s="53"/>
      <c r="DS511" s="53"/>
      <c r="DT511" s="53"/>
      <c r="DU511" s="53"/>
      <c r="DV511" s="53"/>
      <c r="DW511" s="53"/>
      <c r="DX511" s="53"/>
      <c r="DY511" s="53"/>
      <c r="DZ511" s="53"/>
      <c r="EA511" s="53"/>
      <c r="EB511" s="53"/>
      <c r="EC511" s="53"/>
      <c r="ED511" s="53"/>
      <c r="EE511" s="53"/>
      <c r="EF511" s="53"/>
      <c r="EG511" s="53"/>
      <c r="EH511" s="53"/>
      <c r="EI511" s="53"/>
      <c r="EJ511" s="53"/>
      <c r="EK511" s="53"/>
      <c r="EL511" s="53"/>
      <c r="EM511" s="53"/>
      <c r="EN511" s="53"/>
      <c r="EO511" s="53"/>
      <c r="EP511" s="53"/>
      <c r="EQ511" s="53"/>
      <c r="ER511" s="53"/>
      <c r="ES511" s="53"/>
      <c r="ET511" s="53"/>
      <c r="EU511" s="53"/>
    </row>
    <row r="512" spans="1:151" s="284" customFormat="1" x14ac:dyDescent="0.2">
      <c r="A512" s="539"/>
      <c r="K512" s="307"/>
      <c r="L512" s="307"/>
      <c r="O512" s="285"/>
      <c r="P512" s="285"/>
      <c r="U512" s="145"/>
      <c r="V512" s="145"/>
      <c r="W512" s="517"/>
      <c r="X512" s="517"/>
      <c r="AN512" s="53"/>
      <c r="AO512" s="53"/>
      <c r="AP512" s="53"/>
      <c r="AQ512" s="53"/>
      <c r="AR512" s="53"/>
      <c r="AS512" s="53"/>
      <c r="AT512" s="53"/>
      <c r="AU512" s="53"/>
      <c r="AV512" s="53"/>
      <c r="AW512" s="53"/>
      <c r="AX512" s="53"/>
      <c r="AY512" s="53"/>
      <c r="AZ512" s="53"/>
      <c r="BA512" s="53"/>
      <c r="BB512" s="53"/>
      <c r="BC512" s="53"/>
      <c r="BD512" s="53"/>
      <c r="BE512" s="53"/>
      <c r="BF512" s="53"/>
      <c r="BG512" s="53"/>
      <c r="BH512" s="53"/>
      <c r="BI512" s="53"/>
      <c r="BJ512" s="53"/>
      <c r="BK512" s="53"/>
      <c r="BL512" s="53"/>
      <c r="BM512" s="53"/>
      <c r="BN512" s="53"/>
      <c r="BO512" s="53"/>
      <c r="BP512" s="53"/>
      <c r="BQ512" s="53"/>
      <c r="BR512" s="53"/>
      <c r="BS512" s="53"/>
      <c r="BT512" s="53"/>
      <c r="BU512" s="53"/>
      <c r="BV512" s="53"/>
      <c r="BW512" s="53"/>
      <c r="BX512" s="53"/>
      <c r="BY512" s="53"/>
      <c r="BZ512" s="53"/>
      <c r="CA512" s="53"/>
      <c r="CB512" s="53"/>
      <c r="CC512" s="53"/>
      <c r="CD512" s="53"/>
      <c r="CE512" s="53"/>
      <c r="CF512" s="53"/>
      <c r="CG512" s="53"/>
      <c r="CH512" s="53"/>
      <c r="CI512" s="53"/>
      <c r="CJ512" s="53"/>
      <c r="CK512" s="53"/>
      <c r="CL512" s="53"/>
      <c r="CM512" s="53"/>
      <c r="CN512" s="53"/>
      <c r="CO512" s="53"/>
      <c r="CP512" s="53"/>
      <c r="CQ512" s="53"/>
      <c r="CR512" s="53"/>
      <c r="CS512" s="53"/>
      <c r="CT512" s="53"/>
      <c r="CU512" s="53"/>
      <c r="CV512" s="53"/>
      <c r="CW512" s="53"/>
      <c r="CX512" s="53"/>
      <c r="CY512" s="53"/>
      <c r="CZ512" s="53"/>
      <c r="DA512" s="53"/>
      <c r="DB512" s="53"/>
      <c r="DC512" s="53"/>
      <c r="DD512" s="53"/>
      <c r="DE512" s="53"/>
      <c r="DF512" s="53"/>
      <c r="DG512" s="53"/>
      <c r="DH512" s="53"/>
      <c r="DI512" s="53"/>
      <c r="DJ512" s="53"/>
      <c r="DK512" s="53"/>
      <c r="DL512" s="53"/>
      <c r="DM512" s="53"/>
      <c r="DN512" s="53"/>
      <c r="DO512" s="53"/>
      <c r="DP512" s="53"/>
      <c r="DQ512" s="53"/>
      <c r="DR512" s="53"/>
      <c r="DS512" s="53"/>
      <c r="DT512" s="53"/>
      <c r="DU512" s="53"/>
      <c r="DV512" s="53"/>
      <c r="DW512" s="53"/>
      <c r="DX512" s="53"/>
      <c r="DY512" s="53"/>
      <c r="DZ512" s="53"/>
      <c r="EA512" s="53"/>
      <c r="EB512" s="53"/>
      <c r="EC512" s="53"/>
      <c r="ED512" s="53"/>
      <c r="EE512" s="53"/>
      <c r="EF512" s="53"/>
      <c r="EG512" s="53"/>
      <c r="EH512" s="53"/>
      <c r="EI512" s="53"/>
      <c r="EJ512" s="53"/>
      <c r="EK512" s="53"/>
      <c r="EL512" s="53"/>
      <c r="EM512" s="53"/>
      <c r="EN512" s="53"/>
      <c r="EO512" s="53"/>
      <c r="EP512" s="53"/>
      <c r="EQ512" s="53"/>
      <c r="ER512" s="53"/>
      <c r="ES512" s="53"/>
      <c r="ET512" s="53"/>
      <c r="EU512" s="53"/>
    </row>
    <row r="513" spans="1:151" s="284" customFormat="1" x14ac:dyDescent="0.2">
      <c r="A513" s="539"/>
      <c r="K513" s="307"/>
      <c r="L513" s="307"/>
      <c r="O513" s="285"/>
      <c r="P513" s="285"/>
      <c r="U513" s="145"/>
      <c r="V513" s="145"/>
      <c r="W513" s="517"/>
      <c r="X513" s="517"/>
      <c r="AN513" s="53"/>
      <c r="AO513" s="53"/>
      <c r="AP513" s="53"/>
      <c r="AQ513" s="53"/>
      <c r="AR513" s="53"/>
      <c r="AS513" s="53"/>
      <c r="AT513" s="53"/>
      <c r="AU513" s="53"/>
      <c r="AV513" s="53"/>
      <c r="AW513" s="53"/>
      <c r="AX513" s="53"/>
      <c r="AY513" s="53"/>
      <c r="AZ513" s="53"/>
      <c r="BA513" s="53"/>
      <c r="BB513" s="53"/>
      <c r="BC513" s="53"/>
      <c r="BD513" s="53"/>
      <c r="BE513" s="53"/>
      <c r="BF513" s="53"/>
      <c r="BG513" s="53"/>
      <c r="BH513" s="53"/>
      <c r="BI513" s="53"/>
      <c r="BJ513" s="53"/>
      <c r="BK513" s="53"/>
      <c r="BL513" s="53"/>
      <c r="BM513" s="53"/>
      <c r="BN513" s="53"/>
      <c r="BO513" s="53"/>
      <c r="BP513" s="53"/>
      <c r="BQ513" s="53"/>
      <c r="BR513" s="53"/>
      <c r="BS513" s="53"/>
      <c r="BT513" s="53"/>
      <c r="BU513" s="53"/>
      <c r="BV513" s="53"/>
      <c r="BW513" s="53"/>
      <c r="BX513" s="53"/>
      <c r="BY513" s="53"/>
      <c r="BZ513" s="53"/>
      <c r="CA513" s="53"/>
      <c r="CB513" s="53"/>
      <c r="CC513" s="53"/>
      <c r="CD513" s="53"/>
      <c r="CE513" s="53"/>
      <c r="CF513" s="53"/>
      <c r="CG513" s="53"/>
      <c r="CH513" s="53"/>
      <c r="CI513" s="53"/>
      <c r="CJ513" s="53"/>
      <c r="CK513" s="53"/>
      <c r="CL513" s="53"/>
      <c r="CM513" s="53"/>
      <c r="CN513" s="53"/>
      <c r="CO513" s="53"/>
      <c r="CP513" s="53"/>
      <c r="CQ513" s="53"/>
      <c r="CR513" s="53"/>
      <c r="CS513" s="53"/>
      <c r="CT513" s="53"/>
      <c r="CU513" s="53"/>
      <c r="CV513" s="53"/>
      <c r="CW513" s="53"/>
      <c r="CX513" s="53"/>
      <c r="CY513" s="53"/>
      <c r="CZ513" s="53"/>
      <c r="DA513" s="53"/>
      <c r="DB513" s="53"/>
      <c r="DC513" s="53"/>
      <c r="DD513" s="53"/>
      <c r="DE513" s="53"/>
      <c r="DF513" s="53"/>
      <c r="DG513" s="53"/>
      <c r="DH513" s="53"/>
      <c r="DI513" s="53"/>
      <c r="DJ513" s="53"/>
      <c r="DK513" s="53"/>
      <c r="DL513" s="53"/>
      <c r="DM513" s="53"/>
      <c r="DN513" s="53"/>
      <c r="DO513" s="53"/>
      <c r="DP513" s="53"/>
      <c r="DQ513" s="53"/>
      <c r="DR513" s="53"/>
      <c r="DS513" s="53"/>
      <c r="DT513" s="53"/>
      <c r="DU513" s="53"/>
      <c r="DV513" s="53"/>
      <c r="DW513" s="53"/>
      <c r="DX513" s="53"/>
      <c r="DY513" s="53"/>
      <c r="DZ513" s="53"/>
      <c r="EA513" s="53"/>
      <c r="EB513" s="53"/>
      <c r="EC513" s="53"/>
      <c r="ED513" s="53"/>
      <c r="EE513" s="53"/>
      <c r="EF513" s="53"/>
      <c r="EG513" s="53"/>
      <c r="EH513" s="53"/>
      <c r="EI513" s="53"/>
      <c r="EJ513" s="53"/>
      <c r="EK513" s="53"/>
      <c r="EL513" s="53"/>
      <c r="EM513" s="53"/>
      <c r="EN513" s="53"/>
      <c r="EO513" s="53"/>
      <c r="EP513" s="53"/>
      <c r="EQ513" s="53"/>
      <c r="ER513" s="53"/>
      <c r="ES513" s="53"/>
      <c r="ET513" s="53"/>
      <c r="EU513" s="53"/>
    </row>
    <row r="514" spans="1:151" s="284" customFormat="1" x14ac:dyDescent="0.2">
      <c r="A514" s="539"/>
      <c r="K514" s="307"/>
      <c r="L514" s="307"/>
      <c r="O514" s="285"/>
      <c r="P514" s="285"/>
      <c r="U514" s="145"/>
      <c r="V514" s="145"/>
      <c r="W514" s="517"/>
      <c r="X514" s="517"/>
      <c r="AN514" s="53"/>
      <c r="AO514" s="53"/>
      <c r="AP514" s="53"/>
      <c r="AQ514" s="53"/>
      <c r="AR514" s="53"/>
      <c r="AS514" s="53"/>
      <c r="AT514" s="53"/>
      <c r="AU514" s="53"/>
      <c r="AV514" s="53"/>
      <c r="AW514" s="53"/>
      <c r="AX514" s="53"/>
      <c r="AY514" s="53"/>
      <c r="AZ514" s="53"/>
      <c r="BA514" s="53"/>
      <c r="BB514" s="53"/>
      <c r="BC514" s="53"/>
      <c r="BD514" s="53"/>
      <c r="BE514" s="53"/>
      <c r="BF514" s="53"/>
      <c r="BG514" s="53"/>
      <c r="BH514" s="53"/>
      <c r="BI514" s="53"/>
      <c r="BJ514" s="53"/>
      <c r="BK514" s="53"/>
      <c r="BL514" s="53"/>
      <c r="BM514" s="53"/>
      <c r="BN514" s="53"/>
      <c r="BO514" s="53"/>
      <c r="BP514" s="53"/>
      <c r="BQ514" s="53"/>
      <c r="BR514" s="53"/>
      <c r="BS514" s="53"/>
      <c r="BT514" s="53"/>
      <c r="BU514" s="53"/>
      <c r="BV514" s="53"/>
      <c r="BW514" s="53"/>
      <c r="BX514" s="53"/>
      <c r="BY514" s="53"/>
      <c r="BZ514" s="53"/>
      <c r="CA514" s="53"/>
      <c r="CB514" s="53"/>
      <c r="CC514" s="53"/>
      <c r="CD514" s="53"/>
      <c r="CE514" s="53"/>
      <c r="CF514" s="53"/>
      <c r="CG514" s="53"/>
      <c r="CH514" s="53"/>
      <c r="CI514" s="53"/>
      <c r="CJ514" s="53"/>
      <c r="CK514" s="53"/>
      <c r="CL514" s="53"/>
      <c r="CM514" s="53"/>
      <c r="CN514" s="53"/>
      <c r="CO514" s="53"/>
      <c r="CP514" s="53"/>
      <c r="CQ514" s="53"/>
      <c r="CR514" s="53"/>
      <c r="CS514" s="53"/>
      <c r="CT514" s="53"/>
      <c r="CU514" s="53"/>
      <c r="CV514" s="53"/>
      <c r="CW514" s="53"/>
      <c r="CX514" s="53"/>
      <c r="CY514" s="53"/>
      <c r="CZ514" s="53"/>
      <c r="DA514" s="53"/>
      <c r="DB514" s="53"/>
      <c r="DC514" s="53"/>
      <c r="DD514" s="53"/>
      <c r="DE514" s="53"/>
      <c r="DF514" s="53"/>
      <c r="DG514" s="53"/>
      <c r="DH514" s="53"/>
      <c r="DI514" s="53"/>
      <c r="DJ514" s="53"/>
      <c r="DK514" s="53"/>
      <c r="DL514" s="53"/>
      <c r="DM514" s="53"/>
      <c r="DN514" s="53"/>
      <c r="DO514" s="53"/>
      <c r="DP514" s="53"/>
      <c r="DQ514" s="53"/>
      <c r="DR514" s="53"/>
      <c r="DS514" s="53"/>
      <c r="DT514" s="53"/>
      <c r="DU514" s="53"/>
      <c r="DV514" s="53"/>
      <c r="DW514" s="53"/>
      <c r="DX514" s="53"/>
      <c r="DY514" s="53"/>
      <c r="DZ514" s="53"/>
      <c r="EA514" s="53"/>
      <c r="EB514" s="53"/>
      <c r="EC514" s="53"/>
      <c r="ED514" s="53"/>
      <c r="EE514" s="53"/>
      <c r="EF514" s="53"/>
      <c r="EG514" s="53"/>
      <c r="EH514" s="53"/>
      <c r="EI514" s="53"/>
      <c r="EJ514" s="53"/>
      <c r="EK514" s="53"/>
      <c r="EL514" s="53"/>
      <c r="EM514" s="53"/>
      <c r="EN514" s="53"/>
      <c r="EO514" s="53"/>
      <c r="EP514" s="53"/>
      <c r="EQ514" s="53"/>
      <c r="ER514" s="53"/>
      <c r="ES514" s="53"/>
      <c r="ET514" s="53"/>
      <c r="EU514" s="53"/>
    </row>
    <row r="515" spans="1:151" s="284" customFormat="1" x14ac:dyDescent="0.2">
      <c r="A515" s="539"/>
      <c r="K515" s="307"/>
      <c r="L515" s="307"/>
      <c r="O515" s="285"/>
      <c r="P515" s="285"/>
      <c r="U515" s="145"/>
      <c r="V515" s="145"/>
      <c r="W515" s="517"/>
      <c r="X515" s="517"/>
      <c r="AN515" s="53"/>
      <c r="AO515" s="53"/>
      <c r="AP515" s="53"/>
      <c r="AQ515" s="53"/>
      <c r="AR515" s="53"/>
      <c r="AS515" s="53"/>
      <c r="AT515" s="53"/>
      <c r="AU515" s="53"/>
      <c r="AV515" s="53"/>
      <c r="AW515" s="53"/>
      <c r="AX515" s="53"/>
      <c r="AY515" s="53"/>
      <c r="AZ515" s="53"/>
      <c r="BA515" s="53"/>
      <c r="BB515" s="53"/>
      <c r="BC515" s="53"/>
      <c r="BD515" s="53"/>
      <c r="BE515" s="53"/>
      <c r="BF515" s="53"/>
      <c r="BG515" s="53"/>
      <c r="BH515" s="53"/>
      <c r="BI515" s="53"/>
      <c r="BJ515" s="53"/>
      <c r="BK515" s="53"/>
      <c r="BL515" s="53"/>
      <c r="BM515" s="53"/>
      <c r="BN515" s="53"/>
      <c r="BO515" s="53"/>
      <c r="BP515" s="53"/>
      <c r="BQ515" s="53"/>
      <c r="BR515" s="53"/>
      <c r="BS515" s="53"/>
      <c r="BT515" s="53"/>
      <c r="BU515" s="53"/>
      <c r="BV515" s="53"/>
      <c r="BW515" s="53"/>
      <c r="BX515" s="53"/>
      <c r="BY515" s="53"/>
      <c r="BZ515" s="53"/>
      <c r="CA515" s="53"/>
      <c r="CB515" s="53"/>
      <c r="CC515" s="53"/>
      <c r="CD515" s="53"/>
      <c r="CE515" s="53"/>
      <c r="CF515" s="53"/>
      <c r="CG515" s="53"/>
      <c r="CH515" s="53"/>
      <c r="CI515" s="53"/>
      <c r="CJ515" s="53"/>
      <c r="CK515" s="53"/>
      <c r="CL515" s="53"/>
      <c r="CM515" s="53"/>
      <c r="CN515" s="53"/>
      <c r="CO515" s="53"/>
      <c r="CP515" s="53"/>
      <c r="CQ515" s="53"/>
      <c r="CR515" s="53"/>
      <c r="CS515" s="53"/>
      <c r="CT515" s="53"/>
      <c r="CU515" s="53"/>
      <c r="CV515" s="53"/>
      <c r="CW515" s="53"/>
      <c r="CX515" s="53"/>
      <c r="CY515" s="53"/>
      <c r="CZ515" s="53"/>
      <c r="DA515" s="53"/>
      <c r="DB515" s="53"/>
      <c r="DC515" s="53"/>
      <c r="DD515" s="53"/>
      <c r="DE515" s="53"/>
      <c r="DF515" s="53"/>
      <c r="DG515" s="53"/>
      <c r="DH515" s="53"/>
      <c r="DI515" s="53"/>
      <c r="DJ515" s="53"/>
      <c r="DK515" s="53"/>
      <c r="DL515" s="53"/>
      <c r="DM515" s="53"/>
      <c r="DN515" s="53"/>
      <c r="DO515" s="53"/>
      <c r="DP515" s="53"/>
      <c r="DQ515" s="53"/>
      <c r="DR515" s="53"/>
      <c r="DS515" s="53"/>
      <c r="DT515" s="53"/>
      <c r="DU515" s="53"/>
      <c r="DV515" s="53"/>
      <c r="DW515" s="53"/>
      <c r="DX515" s="53"/>
      <c r="DY515" s="53"/>
      <c r="DZ515" s="53"/>
      <c r="EA515" s="53"/>
      <c r="EB515" s="53"/>
      <c r="EC515" s="53"/>
      <c r="ED515" s="53"/>
      <c r="EE515" s="53"/>
      <c r="EF515" s="53"/>
      <c r="EG515" s="53"/>
      <c r="EH515" s="53"/>
      <c r="EI515" s="53"/>
      <c r="EJ515" s="53"/>
      <c r="EK515" s="53"/>
      <c r="EL515" s="53"/>
      <c r="EM515" s="53"/>
      <c r="EN515" s="53"/>
      <c r="EO515" s="53"/>
      <c r="EP515" s="53"/>
      <c r="EQ515" s="53"/>
      <c r="ER515" s="53"/>
      <c r="ES515" s="53"/>
      <c r="ET515" s="53"/>
      <c r="EU515" s="53"/>
    </row>
    <row r="516" spans="1:151" s="284" customFormat="1" x14ac:dyDescent="0.2">
      <c r="A516" s="539"/>
      <c r="K516" s="307"/>
      <c r="L516" s="307"/>
      <c r="O516" s="285"/>
      <c r="P516" s="285"/>
      <c r="U516" s="145"/>
      <c r="V516" s="145"/>
      <c r="W516" s="517"/>
      <c r="X516" s="517"/>
      <c r="AN516" s="53"/>
      <c r="AO516" s="53"/>
      <c r="AP516" s="53"/>
      <c r="AQ516" s="53"/>
      <c r="AR516" s="53"/>
      <c r="AS516" s="53"/>
      <c r="AT516" s="53"/>
      <c r="AU516" s="53"/>
      <c r="AV516" s="53"/>
      <c r="AW516" s="53"/>
      <c r="AX516" s="53"/>
      <c r="AY516" s="53"/>
      <c r="AZ516" s="53"/>
      <c r="BA516" s="53"/>
      <c r="BB516" s="53"/>
      <c r="BC516" s="53"/>
      <c r="BD516" s="53"/>
      <c r="BE516" s="53"/>
      <c r="BF516" s="53"/>
      <c r="BG516" s="53"/>
      <c r="BH516" s="53"/>
      <c r="BI516" s="53"/>
      <c r="BJ516" s="53"/>
      <c r="BK516" s="53"/>
      <c r="BL516" s="53"/>
      <c r="BM516" s="53"/>
      <c r="BN516" s="53"/>
      <c r="BO516" s="53"/>
      <c r="BP516" s="53"/>
      <c r="BQ516" s="53"/>
      <c r="BR516" s="53"/>
      <c r="BS516" s="53"/>
      <c r="BT516" s="53"/>
      <c r="BU516" s="53"/>
      <c r="BV516" s="53"/>
      <c r="BW516" s="53"/>
      <c r="BX516" s="53"/>
      <c r="BY516" s="53"/>
      <c r="BZ516" s="53"/>
      <c r="CA516" s="53"/>
      <c r="CB516" s="53"/>
      <c r="CC516" s="53"/>
      <c r="CD516" s="53"/>
      <c r="CE516" s="53"/>
      <c r="CF516" s="53"/>
      <c r="CG516" s="53"/>
      <c r="CH516" s="53"/>
      <c r="CI516" s="53"/>
      <c r="CJ516" s="53"/>
      <c r="CK516" s="53"/>
      <c r="CL516" s="53"/>
      <c r="CM516" s="53"/>
      <c r="CN516" s="53"/>
      <c r="CO516" s="53"/>
      <c r="CP516" s="53"/>
      <c r="CQ516" s="53"/>
      <c r="CR516" s="53"/>
      <c r="CS516" s="53"/>
      <c r="CT516" s="53"/>
      <c r="CU516" s="53"/>
      <c r="CV516" s="53"/>
      <c r="CW516" s="53"/>
      <c r="CX516" s="53"/>
      <c r="CY516" s="53"/>
      <c r="CZ516" s="53"/>
      <c r="DA516" s="53"/>
      <c r="DB516" s="53"/>
      <c r="DC516" s="53"/>
      <c r="DD516" s="53"/>
      <c r="DE516" s="53"/>
      <c r="DF516" s="53"/>
      <c r="DG516" s="53"/>
      <c r="DH516" s="53"/>
      <c r="DI516" s="53"/>
      <c r="DJ516" s="53"/>
      <c r="DK516" s="53"/>
      <c r="DL516" s="53"/>
      <c r="DM516" s="53"/>
      <c r="DN516" s="53"/>
      <c r="DO516" s="53"/>
      <c r="DP516" s="53"/>
      <c r="DQ516" s="53"/>
      <c r="DR516" s="53"/>
      <c r="DS516" s="53"/>
      <c r="DT516" s="53"/>
      <c r="DU516" s="53"/>
      <c r="DV516" s="53"/>
      <c r="DW516" s="53"/>
      <c r="DX516" s="53"/>
      <c r="DY516" s="53"/>
      <c r="DZ516" s="53"/>
      <c r="EA516" s="53"/>
      <c r="EB516" s="53"/>
      <c r="EC516" s="53"/>
      <c r="ED516" s="53"/>
      <c r="EE516" s="53"/>
      <c r="EF516" s="53"/>
      <c r="EG516" s="53"/>
      <c r="EH516" s="53"/>
      <c r="EI516" s="53"/>
      <c r="EJ516" s="53"/>
      <c r="EK516" s="53"/>
      <c r="EL516" s="53"/>
      <c r="EM516" s="53"/>
      <c r="EN516" s="53"/>
      <c r="EO516" s="53"/>
      <c r="EP516" s="53"/>
      <c r="EQ516" s="53"/>
      <c r="ER516" s="53"/>
      <c r="ES516" s="53"/>
      <c r="ET516" s="53"/>
      <c r="EU516" s="53"/>
    </row>
    <row r="517" spans="1:151" s="284" customFormat="1" x14ac:dyDescent="0.2">
      <c r="A517" s="539"/>
      <c r="K517" s="307"/>
      <c r="L517" s="307"/>
      <c r="O517" s="285"/>
      <c r="P517" s="285"/>
      <c r="U517" s="145"/>
      <c r="V517" s="145"/>
      <c r="W517" s="517"/>
      <c r="X517" s="517"/>
      <c r="AN517" s="53"/>
      <c r="AO517" s="53"/>
      <c r="AP517" s="53"/>
      <c r="AQ517" s="53"/>
      <c r="AR517" s="53"/>
      <c r="AS517" s="53"/>
      <c r="AT517" s="53"/>
      <c r="AU517" s="53"/>
      <c r="AV517" s="53"/>
      <c r="AW517" s="53"/>
      <c r="AX517" s="53"/>
      <c r="AY517" s="53"/>
      <c r="AZ517" s="53"/>
      <c r="BA517" s="53"/>
      <c r="BB517" s="53"/>
      <c r="BC517" s="53"/>
      <c r="BD517" s="53"/>
      <c r="BE517" s="53"/>
      <c r="BF517" s="53"/>
      <c r="BG517" s="53"/>
      <c r="BH517" s="53"/>
      <c r="BI517" s="53"/>
      <c r="BJ517" s="53"/>
      <c r="BK517" s="53"/>
      <c r="BL517" s="53"/>
      <c r="BM517" s="53"/>
      <c r="BN517" s="53"/>
      <c r="BO517" s="53"/>
      <c r="BP517" s="53"/>
      <c r="BQ517" s="53"/>
      <c r="BR517" s="53"/>
      <c r="BS517" s="53"/>
      <c r="BT517" s="53"/>
      <c r="BU517" s="53"/>
      <c r="BV517" s="53"/>
      <c r="BW517" s="53"/>
      <c r="BX517" s="53"/>
      <c r="BY517" s="53"/>
      <c r="BZ517" s="53"/>
      <c r="CA517" s="53"/>
      <c r="CB517" s="53"/>
      <c r="CC517" s="53"/>
      <c r="CD517" s="53"/>
      <c r="CE517" s="53"/>
      <c r="CF517" s="53"/>
      <c r="CG517" s="53"/>
      <c r="CH517" s="53"/>
      <c r="CI517" s="53"/>
      <c r="CJ517" s="53"/>
      <c r="CK517" s="53"/>
      <c r="CL517" s="53"/>
      <c r="CM517" s="53"/>
      <c r="CN517" s="53"/>
      <c r="CO517" s="53"/>
      <c r="CP517" s="53"/>
      <c r="CQ517" s="53"/>
      <c r="CR517" s="53"/>
      <c r="CS517" s="53"/>
      <c r="CT517" s="53"/>
      <c r="CU517" s="53"/>
      <c r="CV517" s="53"/>
      <c r="CW517" s="53"/>
      <c r="CX517" s="53"/>
      <c r="CY517" s="53"/>
      <c r="CZ517" s="53"/>
      <c r="DA517" s="53"/>
      <c r="DB517" s="53"/>
      <c r="DC517" s="53"/>
      <c r="DD517" s="53"/>
      <c r="DE517" s="53"/>
      <c r="DF517" s="53"/>
      <c r="DG517" s="53"/>
      <c r="DH517" s="53"/>
      <c r="DI517" s="53"/>
      <c r="DJ517" s="53"/>
      <c r="DK517" s="53"/>
      <c r="DL517" s="53"/>
      <c r="DM517" s="53"/>
      <c r="DN517" s="53"/>
      <c r="DO517" s="53"/>
      <c r="DP517" s="53"/>
      <c r="DQ517" s="53"/>
      <c r="DR517" s="53"/>
      <c r="DS517" s="53"/>
      <c r="DT517" s="53"/>
      <c r="DU517" s="53"/>
      <c r="DV517" s="53"/>
      <c r="DW517" s="53"/>
      <c r="DX517" s="53"/>
      <c r="DY517" s="53"/>
      <c r="DZ517" s="53"/>
      <c r="EA517" s="53"/>
      <c r="EB517" s="53"/>
      <c r="EC517" s="53"/>
      <c r="ED517" s="53"/>
      <c r="EE517" s="53"/>
      <c r="EF517" s="53"/>
      <c r="EG517" s="53"/>
      <c r="EH517" s="53"/>
      <c r="EI517" s="53"/>
      <c r="EJ517" s="53"/>
      <c r="EK517" s="53"/>
      <c r="EL517" s="53"/>
      <c r="EM517" s="53"/>
      <c r="EN517" s="53"/>
      <c r="EO517" s="53"/>
      <c r="EP517" s="53"/>
      <c r="EQ517" s="53"/>
      <c r="ER517" s="53"/>
      <c r="ES517" s="53"/>
      <c r="ET517" s="53"/>
      <c r="EU517" s="53"/>
    </row>
    <row r="518" spans="1:151" s="284" customFormat="1" x14ac:dyDescent="0.2">
      <c r="A518" s="539"/>
      <c r="K518" s="307"/>
      <c r="L518" s="307"/>
      <c r="O518" s="285"/>
      <c r="P518" s="285"/>
      <c r="U518" s="145"/>
      <c r="V518" s="145"/>
      <c r="W518" s="517"/>
      <c r="X518" s="517"/>
      <c r="AN518" s="53"/>
      <c r="AO518" s="53"/>
      <c r="AP518" s="53"/>
      <c r="AQ518" s="53"/>
      <c r="AR518" s="53"/>
      <c r="AS518" s="53"/>
      <c r="AT518" s="53"/>
      <c r="AU518" s="53"/>
      <c r="AV518" s="53"/>
      <c r="AW518" s="53"/>
      <c r="AX518" s="53"/>
      <c r="AY518" s="53"/>
      <c r="AZ518" s="53"/>
      <c r="BA518" s="53"/>
      <c r="BB518" s="53"/>
      <c r="BC518" s="53"/>
      <c r="BD518" s="53"/>
      <c r="BE518" s="53"/>
      <c r="BF518" s="53"/>
      <c r="BG518" s="53"/>
      <c r="BH518" s="53"/>
      <c r="BI518" s="53"/>
      <c r="BJ518" s="53"/>
      <c r="BK518" s="53"/>
      <c r="BL518" s="53"/>
      <c r="BM518" s="53"/>
      <c r="BN518" s="53"/>
      <c r="BO518" s="53"/>
      <c r="BP518" s="53"/>
      <c r="BQ518" s="53"/>
      <c r="BR518" s="53"/>
      <c r="BS518" s="53"/>
      <c r="BT518" s="53"/>
      <c r="BU518" s="53"/>
      <c r="BV518" s="53"/>
      <c r="BW518" s="53"/>
      <c r="BX518" s="53"/>
      <c r="BY518" s="53"/>
      <c r="BZ518" s="53"/>
      <c r="CA518" s="53"/>
      <c r="CB518" s="53"/>
      <c r="CC518" s="53"/>
      <c r="CD518" s="53"/>
      <c r="CE518" s="53"/>
      <c r="CF518" s="53"/>
      <c r="CG518" s="53"/>
      <c r="CH518" s="53"/>
      <c r="CI518" s="53"/>
      <c r="CJ518" s="53"/>
      <c r="CK518" s="53"/>
      <c r="CL518" s="53"/>
      <c r="CM518" s="53"/>
      <c r="CN518" s="53"/>
      <c r="CO518" s="53"/>
      <c r="CP518" s="53"/>
      <c r="CQ518" s="53"/>
      <c r="CR518" s="53"/>
      <c r="CS518" s="53"/>
      <c r="CT518" s="53"/>
      <c r="CU518" s="53"/>
      <c r="CV518" s="53"/>
      <c r="CW518" s="53"/>
      <c r="CX518" s="53"/>
      <c r="CY518" s="53"/>
      <c r="CZ518" s="53"/>
      <c r="DA518" s="53"/>
      <c r="DB518" s="53"/>
      <c r="DC518" s="53"/>
      <c r="DD518" s="53"/>
      <c r="DE518" s="53"/>
      <c r="DF518" s="53"/>
      <c r="DG518" s="53"/>
      <c r="DH518" s="53"/>
      <c r="DI518" s="53"/>
      <c r="DJ518" s="53"/>
      <c r="DK518" s="53"/>
      <c r="DL518" s="53"/>
      <c r="DM518" s="53"/>
      <c r="DN518" s="53"/>
      <c r="DO518" s="53"/>
      <c r="DP518" s="53"/>
      <c r="DQ518" s="53"/>
      <c r="DR518" s="53"/>
      <c r="DS518" s="53"/>
      <c r="DT518" s="53"/>
      <c r="DU518" s="53"/>
      <c r="DV518" s="53"/>
      <c r="DW518" s="53"/>
      <c r="DX518" s="53"/>
      <c r="DY518" s="53"/>
      <c r="DZ518" s="53"/>
      <c r="EA518" s="53"/>
      <c r="EB518" s="53"/>
      <c r="EC518" s="53"/>
      <c r="ED518" s="53"/>
      <c r="EE518" s="53"/>
      <c r="EF518" s="53"/>
      <c r="EG518" s="53"/>
      <c r="EH518" s="53"/>
      <c r="EI518" s="53"/>
      <c r="EJ518" s="53"/>
      <c r="EK518" s="53"/>
      <c r="EL518" s="53"/>
      <c r="EM518" s="53"/>
      <c r="EN518" s="53"/>
      <c r="EO518" s="53"/>
      <c r="EP518" s="53"/>
      <c r="EQ518" s="53"/>
      <c r="ER518" s="53"/>
      <c r="ES518" s="53"/>
      <c r="ET518" s="53"/>
      <c r="EU518" s="53"/>
    </row>
    <row r="519" spans="1:151" s="284" customFormat="1" x14ac:dyDescent="0.2">
      <c r="A519" s="539"/>
      <c r="K519" s="307"/>
      <c r="L519" s="307"/>
      <c r="O519" s="285"/>
      <c r="P519" s="285"/>
      <c r="U519" s="145"/>
      <c r="V519" s="145"/>
      <c r="W519" s="517"/>
      <c r="X519" s="517"/>
      <c r="AN519" s="53"/>
      <c r="AO519" s="53"/>
      <c r="AP519" s="53"/>
      <c r="AQ519" s="53"/>
      <c r="AR519" s="53"/>
      <c r="AS519" s="53"/>
      <c r="AT519" s="53"/>
      <c r="AU519" s="53"/>
      <c r="AV519" s="53"/>
      <c r="AW519" s="53"/>
      <c r="AX519" s="53"/>
      <c r="AY519" s="53"/>
      <c r="AZ519" s="53"/>
      <c r="BA519" s="53"/>
      <c r="BB519" s="53"/>
      <c r="BC519" s="53"/>
      <c r="BD519" s="53"/>
      <c r="BE519" s="53"/>
      <c r="BF519" s="53"/>
      <c r="BG519" s="53"/>
      <c r="BH519" s="53"/>
      <c r="BI519" s="53"/>
      <c r="BJ519" s="53"/>
      <c r="BK519" s="53"/>
      <c r="BL519" s="53"/>
      <c r="BM519" s="53"/>
      <c r="BN519" s="53"/>
      <c r="BO519" s="53"/>
      <c r="BP519" s="53"/>
      <c r="BQ519" s="53"/>
      <c r="BR519" s="53"/>
      <c r="BS519" s="53"/>
      <c r="BT519" s="53"/>
      <c r="BU519" s="53"/>
      <c r="BV519" s="53"/>
      <c r="BW519" s="53"/>
      <c r="BX519" s="53"/>
      <c r="BY519" s="53"/>
      <c r="BZ519" s="53"/>
      <c r="CA519" s="53"/>
      <c r="CB519" s="53"/>
      <c r="CC519" s="53"/>
      <c r="CD519" s="53"/>
      <c r="CE519" s="53"/>
      <c r="CF519" s="53"/>
      <c r="CG519" s="53"/>
      <c r="CH519" s="53"/>
      <c r="CI519" s="53"/>
      <c r="CJ519" s="53"/>
      <c r="CK519" s="53"/>
      <c r="CL519" s="53"/>
      <c r="CM519" s="53"/>
      <c r="CN519" s="53"/>
      <c r="CO519" s="53"/>
      <c r="CP519" s="53"/>
      <c r="CQ519" s="53"/>
      <c r="CR519" s="53"/>
      <c r="CS519" s="53"/>
      <c r="CT519" s="53"/>
      <c r="CU519" s="53"/>
      <c r="CV519" s="53"/>
      <c r="CW519" s="53"/>
      <c r="CX519" s="53"/>
      <c r="CY519" s="53"/>
      <c r="CZ519" s="53"/>
      <c r="DA519" s="53"/>
      <c r="DB519" s="53"/>
      <c r="DC519" s="53"/>
      <c r="DD519" s="53"/>
      <c r="DE519" s="53"/>
      <c r="DF519" s="53"/>
      <c r="DG519" s="53"/>
      <c r="DH519" s="53"/>
      <c r="DI519" s="53"/>
      <c r="DJ519" s="53"/>
      <c r="DK519" s="53"/>
      <c r="DL519" s="53"/>
      <c r="DM519" s="53"/>
      <c r="DN519" s="53"/>
      <c r="DO519" s="53"/>
      <c r="DP519" s="53"/>
      <c r="DQ519" s="53"/>
      <c r="DR519" s="53"/>
      <c r="DS519" s="53"/>
      <c r="DT519" s="53"/>
      <c r="DU519" s="53"/>
      <c r="DV519" s="53"/>
      <c r="DW519" s="53"/>
      <c r="DX519" s="53"/>
      <c r="DY519" s="53"/>
      <c r="DZ519" s="53"/>
      <c r="EA519" s="53"/>
      <c r="EB519" s="53"/>
      <c r="EC519" s="53"/>
      <c r="ED519" s="53"/>
      <c r="EE519" s="53"/>
      <c r="EF519" s="53"/>
      <c r="EG519" s="53"/>
      <c r="EH519" s="53"/>
      <c r="EI519" s="53"/>
      <c r="EJ519" s="53"/>
      <c r="EK519" s="53"/>
      <c r="EL519" s="53"/>
      <c r="EM519" s="53"/>
      <c r="EN519" s="53"/>
      <c r="EO519" s="53"/>
      <c r="EP519" s="53"/>
      <c r="EQ519" s="53"/>
      <c r="ER519" s="53"/>
      <c r="ES519" s="53"/>
      <c r="ET519" s="53"/>
      <c r="EU519" s="53"/>
    </row>
    <row r="520" spans="1:151" s="284" customFormat="1" x14ac:dyDescent="0.2">
      <c r="A520" s="539"/>
      <c r="K520" s="307"/>
      <c r="L520" s="307"/>
      <c r="O520" s="285"/>
      <c r="P520" s="285"/>
      <c r="U520" s="145"/>
      <c r="V520" s="145"/>
      <c r="W520" s="517"/>
      <c r="X520" s="517"/>
      <c r="AN520" s="53"/>
      <c r="AO520" s="53"/>
      <c r="AP520" s="53"/>
      <c r="AQ520" s="53"/>
      <c r="AR520" s="53"/>
      <c r="AS520" s="53"/>
      <c r="AT520" s="53"/>
      <c r="AU520" s="53"/>
      <c r="AV520" s="53"/>
      <c r="AW520" s="53"/>
      <c r="AX520" s="53"/>
      <c r="AY520" s="53"/>
      <c r="AZ520" s="53"/>
      <c r="BA520" s="53"/>
      <c r="BB520" s="53"/>
      <c r="BC520" s="53"/>
      <c r="BD520" s="53"/>
      <c r="BE520" s="53"/>
      <c r="BF520" s="53"/>
      <c r="BG520" s="53"/>
      <c r="BH520" s="53"/>
      <c r="BI520" s="53"/>
      <c r="BJ520" s="53"/>
      <c r="BK520" s="53"/>
      <c r="BL520" s="53"/>
      <c r="BM520" s="53"/>
      <c r="BN520" s="53"/>
      <c r="BO520" s="53"/>
      <c r="BP520" s="53"/>
      <c r="BQ520" s="53"/>
      <c r="BR520" s="53"/>
      <c r="BS520" s="53"/>
      <c r="BT520" s="53"/>
      <c r="BU520" s="53"/>
      <c r="BV520" s="53"/>
      <c r="BW520" s="53"/>
      <c r="BX520" s="53"/>
      <c r="BY520" s="53"/>
      <c r="BZ520" s="53"/>
      <c r="CA520" s="53"/>
      <c r="CB520" s="53"/>
      <c r="CC520" s="53"/>
      <c r="CD520" s="53"/>
      <c r="CE520" s="53"/>
      <c r="CF520" s="53"/>
      <c r="CG520" s="53"/>
      <c r="CH520" s="53"/>
      <c r="CI520" s="53"/>
      <c r="CJ520" s="53"/>
      <c r="CK520" s="53"/>
      <c r="CL520" s="53"/>
      <c r="CM520" s="53"/>
      <c r="CN520" s="53"/>
      <c r="CO520" s="53"/>
      <c r="CP520" s="53"/>
      <c r="CQ520" s="53"/>
      <c r="CR520" s="53"/>
      <c r="CS520" s="53"/>
      <c r="CT520" s="53"/>
      <c r="CU520" s="53"/>
      <c r="CV520" s="53"/>
      <c r="CW520" s="53"/>
      <c r="CX520" s="53"/>
      <c r="CY520" s="53"/>
      <c r="CZ520" s="53"/>
      <c r="DA520" s="53"/>
      <c r="DB520" s="53"/>
      <c r="DC520" s="53"/>
      <c r="DD520" s="53"/>
      <c r="DE520" s="53"/>
      <c r="DF520" s="53"/>
      <c r="DG520" s="53"/>
      <c r="DH520" s="53"/>
      <c r="DI520" s="53"/>
      <c r="DJ520" s="53"/>
      <c r="DK520" s="53"/>
      <c r="DL520" s="53"/>
      <c r="DM520" s="53"/>
      <c r="DN520" s="53"/>
      <c r="DO520" s="53"/>
      <c r="DP520" s="53"/>
      <c r="DQ520" s="53"/>
      <c r="DR520" s="53"/>
      <c r="DS520" s="53"/>
      <c r="DT520" s="53"/>
      <c r="DU520" s="53"/>
      <c r="DV520" s="53"/>
      <c r="DW520" s="53"/>
      <c r="DX520" s="53"/>
      <c r="DY520" s="53"/>
      <c r="DZ520" s="53"/>
      <c r="EA520" s="53"/>
      <c r="EB520" s="53"/>
      <c r="EC520" s="53"/>
      <c r="ED520" s="53"/>
      <c r="EE520" s="53"/>
      <c r="EF520" s="53"/>
      <c r="EG520" s="53"/>
      <c r="EH520" s="53"/>
      <c r="EI520" s="53"/>
      <c r="EJ520" s="53"/>
      <c r="EK520" s="53"/>
      <c r="EL520" s="53"/>
      <c r="EM520" s="53"/>
      <c r="EN520" s="53"/>
      <c r="EO520" s="53"/>
      <c r="EP520" s="53"/>
      <c r="EQ520" s="53"/>
      <c r="ER520" s="53"/>
      <c r="ES520" s="53"/>
      <c r="ET520" s="53"/>
      <c r="EU520" s="53"/>
    </row>
    <row r="521" spans="1:151" s="284" customFormat="1" x14ac:dyDescent="0.2">
      <c r="A521" s="539"/>
      <c r="K521" s="307"/>
      <c r="L521" s="307"/>
      <c r="O521" s="285"/>
      <c r="P521" s="285"/>
      <c r="U521" s="145"/>
      <c r="V521" s="145"/>
      <c r="W521" s="517"/>
      <c r="X521" s="517"/>
      <c r="AN521" s="53"/>
      <c r="AO521" s="53"/>
      <c r="AP521" s="53"/>
      <c r="AQ521" s="53"/>
      <c r="AR521" s="53"/>
      <c r="AS521" s="53"/>
      <c r="AT521" s="53"/>
      <c r="AU521" s="53"/>
      <c r="AV521" s="53"/>
      <c r="AW521" s="53"/>
      <c r="AX521" s="53"/>
      <c r="AY521" s="53"/>
      <c r="AZ521" s="53"/>
      <c r="BA521" s="53"/>
      <c r="BB521" s="53"/>
      <c r="BC521" s="53"/>
      <c r="BD521" s="53"/>
      <c r="BE521" s="53"/>
      <c r="BF521" s="53"/>
      <c r="BG521" s="53"/>
      <c r="BH521" s="53"/>
      <c r="BI521" s="53"/>
      <c r="BJ521" s="53"/>
      <c r="BK521" s="53"/>
      <c r="BL521" s="53"/>
      <c r="BM521" s="53"/>
      <c r="BN521" s="53"/>
      <c r="BO521" s="53"/>
      <c r="BP521" s="53"/>
      <c r="BQ521" s="53"/>
      <c r="BR521" s="53"/>
      <c r="BS521" s="53"/>
      <c r="BT521" s="53"/>
      <c r="BU521" s="53"/>
      <c r="BV521" s="53"/>
      <c r="BW521" s="53"/>
      <c r="BX521" s="53"/>
      <c r="BY521" s="53"/>
      <c r="BZ521" s="53"/>
      <c r="CA521" s="53"/>
      <c r="CB521" s="53"/>
      <c r="CC521" s="53"/>
      <c r="CD521" s="53"/>
      <c r="CE521" s="53"/>
      <c r="CF521" s="53"/>
      <c r="CG521" s="53"/>
      <c r="CH521" s="53"/>
      <c r="CI521" s="53"/>
      <c r="CJ521" s="53"/>
      <c r="CK521" s="53"/>
      <c r="CL521" s="53"/>
      <c r="CM521" s="53"/>
      <c r="CN521" s="53"/>
      <c r="CO521" s="53"/>
      <c r="CP521" s="53"/>
      <c r="CQ521" s="53"/>
      <c r="CR521" s="53"/>
      <c r="CS521" s="53"/>
      <c r="CT521" s="53"/>
      <c r="CU521" s="53"/>
      <c r="CV521" s="53"/>
      <c r="CW521" s="53"/>
      <c r="CX521" s="53"/>
      <c r="CY521" s="53"/>
      <c r="CZ521" s="53"/>
      <c r="DA521" s="53"/>
      <c r="DB521" s="53"/>
      <c r="DC521" s="53"/>
      <c r="DD521" s="53"/>
      <c r="DE521" s="53"/>
      <c r="DF521" s="53"/>
      <c r="DG521" s="53"/>
      <c r="DH521" s="53"/>
      <c r="DI521" s="53"/>
      <c r="DJ521" s="53"/>
      <c r="DK521" s="53"/>
      <c r="DL521" s="53"/>
      <c r="DM521" s="53"/>
      <c r="DN521" s="53"/>
      <c r="DO521" s="53"/>
      <c r="DP521" s="53"/>
      <c r="DQ521" s="53"/>
      <c r="DR521" s="53"/>
      <c r="DS521" s="53"/>
      <c r="DT521" s="53"/>
      <c r="DU521" s="53"/>
      <c r="DV521" s="53"/>
      <c r="DW521" s="53"/>
      <c r="DX521" s="53"/>
      <c r="DY521" s="53"/>
      <c r="DZ521" s="53"/>
      <c r="EA521" s="53"/>
      <c r="EB521" s="53"/>
      <c r="EC521" s="53"/>
      <c r="ED521" s="53"/>
      <c r="EE521" s="53"/>
      <c r="EF521" s="53"/>
      <c r="EG521" s="53"/>
      <c r="EH521" s="53"/>
      <c r="EI521" s="53"/>
      <c r="EJ521" s="53"/>
      <c r="EK521" s="53"/>
      <c r="EL521" s="53"/>
      <c r="EM521" s="53"/>
      <c r="EN521" s="53"/>
      <c r="EO521" s="53"/>
      <c r="EP521" s="53"/>
      <c r="EQ521" s="53"/>
      <c r="ER521" s="53"/>
      <c r="ES521" s="53"/>
      <c r="ET521" s="53"/>
      <c r="EU521" s="53"/>
    </row>
    <row r="522" spans="1:151" s="284" customFormat="1" x14ac:dyDescent="0.2">
      <c r="A522" s="539"/>
      <c r="K522" s="307"/>
      <c r="L522" s="307"/>
      <c r="O522" s="285"/>
      <c r="P522" s="285"/>
      <c r="U522" s="145"/>
      <c r="V522" s="145"/>
      <c r="W522" s="517"/>
      <c r="X522" s="517"/>
      <c r="AN522" s="53"/>
      <c r="AO522" s="53"/>
      <c r="AP522" s="53"/>
      <c r="AQ522" s="53"/>
      <c r="AR522" s="53"/>
      <c r="AS522" s="53"/>
      <c r="AT522" s="53"/>
      <c r="AU522" s="53"/>
      <c r="AV522" s="53"/>
      <c r="AW522" s="53"/>
      <c r="AX522" s="53"/>
      <c r="AY522" s="53"/>
      <c r="AZ522" s="53"/>
      <c r="BA522" s="53"/>
      <c r="BB522" s="53"/>
      <c r="BC522" s="53"/>
      <c r="BD522" s="53"/>
      <c r="BE522" s="53"/>
      <c r="BF522" s="53"/>
      <c r="BG522" s="53"/>
      <c r="BH522" s="53"/>
      <c r="BI522" s="53"/>
      <c r="BJ522" s="53"/>
      <c r="BK522" s="53"/>
      <c r="BL522" s="53"/>
      <c r="BM522" s="53"/>
      <c r="BN522" s="53"/>
      <c r="BO522" s="53"/>
      <c r="BP522" s="53"/>
      <c r="BQ522" s="53"/>
      <c r="BR522" s="53"/>
      <c r="BS522" s="53"/>
      <c r="BT522" s="53"/>
      <c r="BU522" s="53"/>
      <c r="BV522" s="53"/>
      <c r="BW522" s="53"/>
      <c r="BX522" s="53"/>
      <c r="BY522" s="53"/>
      <c r="BZ522" s="53"/>
      <c r="CA522" s="53"/>
      <c r="CB522" s="53"/>
      <c r="CC522" s="53"/>
      <c r="CD522" s="53"/>
      <c r="CE522" s="53"/>
      <c r="CF522" s="53"/>
      <c r="CG522" s="53"/>
      <c r="CH522" s="53"/>
      <c r="CI522" s="53"/>
      <c r="CJ522" s="53"/>
      <c r="CK522" s="53"/>
      <c r="CL522" s="53"/>
      <c r="CM522" s="53"/>
      <c r="CN522" s="53"/>
      <c r="CO522" s="53"/>
      <c r="CP522" s="53"/>
      <c r="CQ522" s="53"/>
      <c r="CR522" s="53"/>
      <c r="CS522" s="53"/>
      <c r="CT522" s="53"/>
      <c r="CU522" s="53"/>
      <c r="CV522" s="53"/>
      <c r="CW522" s="53"/>
      <c r="CX522" s="53"/>
      <c r="CY522" s="53"/>
      <c r="CZ522" s="53"/>
      <c r="DA522" s="53"/>
      <c r="DB522" s="53"/>
      <c r="DC522" s="53"/>
      <c r="DD522" s="53"/>
      <c r="DE522" s="53"/>
      <c r="DF522" s="53"/>
      <c r="DG522" s="53"/>
      <c r="DH522" s="53"/>
      <c r="DI522" s="53"/>
      <c r="DJ522" s="53"/>
      <c r="DK522" s="53"/>
      <c r="DL522" s="53"/>
      <c r="DM522" s="53"/>
      <c r="DN522" s="53"/>
      <c r="DO522" s="53"/>
      <c r="DP522" s="53"/>
      <c r="DQ522" s="53"/>
      <c r="DR522" s="53"/>
      <c r="DS522" s="53"/>
      <c r="DT522" s="53"/>
      <c r="DU522" s="53"/>
      <c r="DV522" s="53"/>
      <c r="DW522" s="53"/>
      <c r="DX522" s="53"/>
      <c r="DY522" s="53"/>
      <c r="DZ522" s="53"/>
      <c r="EA522" s="53"/>
      <c r="EB522" s="53"/>
      <c r="EC522" s="53"/>
      <c r="ED522" s="53"/>
      <c r="EE522" s="53"/>
      <c r="EF522" s="53"/>
      <c r="EG522" s="53"/>
      <c r="EH522" s="53"/>
      <c r="EI522" s="53"/>
      <c r="EJ522" s="53"/>
      <c r="EK522" s="53"/>
      <c r="EL522" s="53"/>
      <c r="EM522" s="53"/>
      <c r="EN522" s="53"/>
      <c r="EO522" s="53"/>
      <c r="EP522" s="53"/>
      <c r="EQ522" s="53"/>
      <c r="ER522" s="53"/>
      <c r="ES522" s="53"/>
      <c r="ET522" s="53"/>
      <c r="EU522" s="53"/>
    </row>
    <row r="523" spans="1:151" s="284" customFormat="1" x14ac:dyDescent="0.2">
      <c r="A523" s="539"/>
      <c r="K523" s="307"/>
      <c r="L523" s="307"/>
      <c r="O523" s="285"/>
      <c r="P523" s="285"/>
      <c r="U523" s="145"/>
      <c r="V523" s="145"/>
      <c r="W523" s="517"/>
      <c r="X523" s="517"/>
      <c r="AN523" s="53"/>
      <c r="AO523" s="53"/>
      <c r="AP523" s="53"/>
      <c r="AQ523" s="53"/>
      <c r="AR523" s="53"/>
      <c r="AS523" s="53"/>
      <c r="AT523" s="53"/>
      <c r="AU523" s="53"/>
      <c r="AV523" s="53"/>
      <c r="AW523" s="53"/>
      <c r="AX523" s="53"/>
      <c r="AY523" s="53"/>
      <c r="AZ523" s="53"/>
      <c r="BA523" s="53"/>
      <c r="BB523" s="53"/>
      <c r="BC523" s="53"/>
      <c r="BD523" s="53"/>
      <c r="BE523" s="53"/>
      <c r="BF523" s="53"/>
      <c r="BG523" s="53"/>
      <c r="BH523" s="53"/>
      <c r="BI523" s="53"/>
      <c r="BJ523" s="53"/>
      <c r="BK523" s="53"/>
      <c r="BL523" s="53"/>
      <c r="BM523" s="53"/>
      <c r="BN523" s="53"/>
      <c r="BO523" s="53"/>
      <c r="BP523" s="53"/>
      <c r="BQ523" s="53"/>
      <c r="BR523" s="53"/>
      <c r="BS523" s="53"/>
      <c r="BT523" s="53"/>
      <c r="BU523" s="53"/>
      <c r="BV523" s="53"/>
      <c r="BW523" s="53"/>
      <c r="BX523" s="53"/>
      <c r="BY523" s="53"/>
      <c r="BZ523" s="53"/>
      <c r="CA523" s="53"/>
      <c r="CB523" s="53"/>
      <c r="CC523" s="53"/>
      <c r="CD523" s="53"/>
      <c r="CE523" s="53"/>
      <c r="CF523" s="53"/>
      <c r="CG523" s="53"/>
      <c r="CH523" s="53"/>
      <c r="CI523" s="53"/>
      <c r="CJ523" s="53"/>
      <c r="CK523" s="53"/>
      <c r="CL523" s="53"/>
      <c r="CM523" s="53"/>
      <c r="CN523" s="53"/>
      <c r="CO523" s="53"/>
      <c r="CP523" s="53"/>
      <c r="CQ523" s="53"/>
      <c r="CR523" s="53"/>
      <c r="CS523" s="53"/>
      <c r="CT523" s="53"/>
      <c r="CU523" s="53"/>
      <c r="CV523" s="53"/>
      <c r="CW523" s="53"/>
      <c r="CX523" s="53"/>
      <c r="CY523" s="53"/>
      <c r="CZ523" s="53"/>
      <c r="DA523" s="53"/>
      <c r="DB523" s="53"/>
      <c r="DC523" s="53"/>
      <c r="DD523" s="53"/>
      <c r="DE523" s="53"/>
      <c r="DF523" s="53"/>
      <c r="DG523" s="53"/>
      <c r="DH523" s="53"/>
      <c r="DI523" s="53"/>
      <c r="DJ523" s="53"/>
      <c r="DK523" s="53"/>
      <c r="DL523" s="53"/>
      <c r="DM523" s="53"/>
      <c r="DN523" s="53"/>
      <c r="DO523" s="53"/>
      <c r="DP523" s="53"/>
      <c r="DQ523" s="53"/>
      <c r="DR523" s="53"/>
      <c r="DS523" s="53"/>
      <c r="DT523" s="53"/>
      <c r="DU523" s="53"/>
      <c r="DV523" s="53"/>
      <c r="DW523" s="53"/>
      <c r="DX523" s="53"/>
      <c r="DY523" s="53"/>
      <c r="DZ523" s="53"/>
      <c r="EA523" s="53"/>
      <c r="EB523" s="53"/>
      <c r="EC523" s="53"/>
      <c r="ED523" s="53"/>
      <c r="EE523" s="53"/>
      <c r="EF523" s="53"/>
      <c r="EG523" s="53"/>
      <c r="EH523" s="53"/>
      <c r="EI523" s="53"/>
      <c r="EJ523" s="53"/>
      <c r="EK523" s="53"/>
      <c r="EL523" s="53"/>
      <c r="EM523" s="53"/>
      <c r="EN523" s="53"/>
      <c r="EO523" s="53"/>
      <c r="EP523" s="53"/>
      <c r="EQ523" s="53"/>
      <c r="ER523" s="53"/>
      <c r="ES523" s="53"/>
      <c r="ET523" s="53"/>
      <c r="EU523" s="53"/>
    </row>
    <row r="524" spans="1:151" s="284" customFormat="1" x14ac:dyDescent="0.2">
      <c r="A524" s="539"/>
      <c r="K524" s="307"/>
      <c r="L524" s="307"/>
      <c r="O524" s="285"/>
      <c r="P524" s="285"/>
      <c r="U524" s="145"/>
      <c r="V524" s="145"/>
      <c r="W524" s="517"/>
      <c r="X524" s="517"/>
      <c r="AN524" s="53"/>
      <c r="AO524" s="53"/>
      <c r="AP524" s="53"/>
      <c r="AQ524" s="53"/>
      <c r="AR524" s="53"/>
      <c r="AS524" s="53"/>
      <c r="AT524" s="53"/>
      <c r="AU524" s="53"/>
      <c r="AV524" s="53"/>
      <c r="AW524" s="53"/>
      <c r="AX524" s="53"/>
      <c r="AY524" s="53"/>
      <c r="AZ524" s="53"/>
      <c r="BA524" s="53"/>
      <c r="BB524" s="53"/>
      <c r="BC524" s="53"/>
      <c r="BD524" s="53"/>
      <c r="BE524" s="53"/>
      <c r="BF524" s="53"/>
      <c r="BG524" s="53"/>
      <c r="BH524" s="53"/>
      <c r="BI524" s="53"/>
      <c r="BJ524" s="53"/>
      <c r="BK524" s="53"/>
      <c r="BL524" s="53"/>
      <c r="BM524" s="53"/>
      <c r="BN524" s="53"/>
      <c r="BO524" s="53"/>
      <c r="BP524" s="53"/>
      <c r="BQ524" s="53"/>
      <c r="BR524" s="53"/>
      <c r="BS524" s="53"/>
      <c r="BT524" s="53"/>
      <c r="BU524" s="53"/>
      <c r="BV524" s="53"/>
      <c r="BW524" s="53"/>
      <c r="BX524" s="53"/>
      <c r="BY524" s="53"/>
      <c r="BZ524" s="53"/>
      <c r="CA524" s="53"/>
      <c r="CB524" s="53"/>
      <c r="CC524" s="53"/>
      <c r="CD524" s="53"/>
      <c r="CE524" s="53"/>
      <c r="CF524" s="53"/>
      <c r="CG524" s="53"/>
      <c r="CH524" s="53"/>
      <c r="CI524" s="53"/>
      <c r="CJ524" s="53"/>
      <c r="CK524" s="53"/>
      <c r="CL524" s="53"/>
      <c r="CM524" s="53"/>
      <c r="CN524" s="53"/>
      <c r="CO524" s="53"/>
      <c r="CP524" s="53"/>
      <c r="CQ524" s="53"/>
      <c r="CR524" s="53"/>
      <c r="CS524" s="53"/>
      <c r="CT524" s="53"/>
      <c r="CU524" s="53"/>
      <c r="CV524" s="53"/>
      <c r="CW524" s="53"/>
      <c r="CX524" s="53"/>
      <c r="CY524" s="53"/>
      <c r="CZ524" s="53"/>
      <c r="DA524" s="53"/>
      <c r="DB524" s="53"/>
      <c r="DC524" s="53"/>
      <c r="DD524" s="53"/>
      <c r="DE524" s="53"/>
      <c r="DF524" s="53"/>
      <c r="DG524" s="53"/>
      <c r="DH524" s="53"/>
      <c r="DI524" s="53"/>
      <c r="DJ524" s="53"/>
      <c r="DK524" s="53"/>
      <c r="DL524" s="53"/>
      <c r="DM524" s="53"/>
      <c r="DN524" s="53"/>
      <c r="DO524" s="53"/>
      <c r="DP524" s="53"/>
      <c r="DQ524" s="53"/>
      <c r="DR524" s="53"/>
      <c r="DS524" s="53"/>
      <c r="DT524" s="53"/>
      <c r="DU524" s="53"/>
      <c r="DV524" s="53"/>
      <c r="DW524" s="53"/>
      <c r="DX524" s="53"/>
      <c r="DY524" s="53"/>
      <c r="DZ524" s="53"/>
      <c r="EA524" s="53"/>
      <c r="EB524" s="53"/>
      <c r="EC524" s="53"/>
      <c r="ED524" s="53"/>
      <c r="EE524" s="53"/>
      <c r="EF524" s="53"/>
      <c r="EG524" s="53"/>
      <c r="EH524" s="53"/>
      <c r="EI524" s="53"/>
      <c r="EJ524" s="53"/>
      <c r="EK524" s="53"/>
      <c r="EL524" s="53"/>
      <c r="EM524" s="53"/>
      <c r="EN524" s="53"/>
      <c r="EO524" s="53"/>
      <c r="EP524" s="53"/>
      <c r="EQ524" s="53"/>
      <c r="ER524" s="53"/>
      <c r="ES524" s="53"/>
      <c r="ET524" s="53"/>
      <c r="EU524" s="53"/>
    </row>
    <row r="525" spans="1:151" s="284" customFormat="1" x14ac:dyDescent="0.2">
      <c r="A525" s="539"/>
      <c r="K525" s="307"/>
      <c r="L525" s="307"/>
      <c r="O525" s="285"/>
      <c r="P525" s="285"/>
      <c r="U525" s="145"/>
      <c r="V525" s="145"/>
      <c r="W525" s="517"/>
      <c r="X525" s="517"/>
      <c r="AN525" s="53"/>
      <c r="AO525" s="53"/>
      <c r="AP525" s="53"/>
      <c r="AQ525" s="53"/>
      <c r="AR525" s="53"/>
      <c r="AS525" s="53"/>
      <c r="AT525" s="53"/>
      <c r="AU525" s="53"/>
      <c r="AV525" s="53"/>
      <c r="AW525" s="53"/>
      <c r="AX525" s="53"/>
      <c r="AY525" s="53"/>
      <c r="AZ525" s="53"/>
      <c r="BA525" s="53"/>
      <c r="BB525" s="53"/>
      <c r="BC525" s="53"/>
      <c r="BD525" s="53"/>
      <c r="BE525" s="53"/>
      <c r="BF525" s="53"/>
      <c r="BG525" s="53"/>
      <c r="BH525" s="53"/>
      <c r="BI525" s="53"/>
      <c r="BJ525" s="53"/>
      <c r="BK525" s="53"/>
      <c r="BL525" s="53"/>
      <c r="BM525" s="53"/>
      <c r="BN525" s="53"/>
      <c r="BO525" s="53"/>
      <c r="BP525" s="53"/>
      <c r="BQ525" s="53"/>
      <c r="BR525" s="53"/>
      <c r="BS525" s="53"/>
      <c r="BT525" s="53"/>
      <c r="BU525" s="53"/>
      <c r="BV525" s="53"/>
      <c r="BW525" s="53"/>
      <c r="BX525" s="53"/>
      <c r="BY525" s="53"/>
      <c r="BZ525" s="53"/>
      <c r="CA525" s="53"/>
      <c r="CB525" s="53"/>
      <c r="CC525" s="53"/>
      <c r="CD525" s="53"/>
      <c r="CE525" s="53"/>
      <c r="CF525" s="53"/>
      <c r="CG525" s="53"/>
      <c r="CH525" s="53"/>
      <c r="CI525" s="53"/>
      <c r="CJ525" s="53"/>
      <c r="CK525" s="53"/>
      <c r="CL525" s="53"/>
      <c r="CM525" s="53"/>
      <c r="CN525" s="53"/>
      <c r="CO525" s="53"/>
      <c r="CP525" s="53"/>
      <c r="CQ525" s="53"/>
      <c r="CR525" s="53"/>
      <c r="CS525" s="53"/>
      <c r="CT525" s="53"/>
      <c r="CU525" s="53"/>
      <c r="CV525" s="53"/>
      <c r="CW525" s="53"/>
      <c r="CX525" s="53"/>
      <c r="CY525" s="53"/>
      <c r="CZ525" s="53"/>
      <c r="DA525" s="53"/>
      <c r="DB525" s="53"/>
      <c r="DC525" s="53"/>
      <c r="DD525" s="53"/>
      <c r="DE525" s="53"/>
      <c r="DF525" s="53"/>
      <c r="DG525" s="53"/>
      <c r="DH525" s="53"/>
      <c r="DI525" s="53"/>
      <c r="DJ525" s="53"/>
      <c r="DK525" s="53"/>
      <c r="DL525" s="53"/>
      <c r="DM525" s="53"/>
      <c r="DN525" s="53"/>
      <c r="DO525" s="53"/>
      <c r="DP525" s="53"/>
      <c r="DQ525" s="53"/>
      <c r="DR525" s="53"/>
      <c r="DS525" s="53"/>
      <c r="DT525" s="53"/>
      <c r="DU525" s="53"/>
      <c r="DV525" s="53"/>
      <c r="DW525" s="53"/>
      <c r="DX525" s="53"/>
      <c r="DY525" s="53"/>
      <c r="DZ525" s="53"/>
      <c r="EA525" s="53"/>
      <c r="EB525" s="53"/>
      <c r="EC525" s="53"/>
      <c r="ED525" s="53"/>
      <c r="EE525" s="53"/>
      <c r="EF525" s="53"/>
      <c r="EG525" s="53"/>
      <c r="EH525" s="53"/>
      <c r="EI525" s="53"/>
      <c r="EJ525" s="53"/>
      <c r="EK525" s="53"/>
      <c r="EL525" s="53"/>
      <c r="EM525" s="53"/>
      <c r="EN525" s="53"/>
      <c r="EO525" s="53"/>
      <c r="EP525" s="53"/>
      <c r="EQ525" s="53"/>
      <c r="ER525" s="53"/>
      <c r="ES525" s="53"/>
      <c r="ET525" s="53"/>
      <c r="EU525" s="53"/>
    </row>
    <row r="526" spans="1:151" s="284" customFormat="1" x14ac:dyDescent="0.2">
      <c r="A526" s="539"/>
      <c r="K526" s="307"/>
      <c r="L526" s="307"/>
      <c r="O526" s="285"/>
      <c r="P526" s="285"/>
      <c r="U526" s="145"/>
      <c r="V526" s="145"/>
      <c r="W526" s="517"/>
      <c r="X526" s="517"/>
      <c r="AN526" s="53"/>
      <c r="AO526" s="53"/>
      <c r="AP526" s="53"/>
      <c r="AQ526" s="53"/>
      <c r="AR526" s="53"/>
      <c r="AS526" s="53"/>
      <c r="AT526" s="53"/>
      <c r="AU526" s="53"/>
      <c r="AV526" s="53"/>
      <c r="AW526" s="53"/>
      <c r="AX526" s="53"/>
      <c r="AY526" s="53"/>
      <c r="AZ526" s="53"/>
      <c r="BA526" s="53"/>
      <c r="BB526" s="53"/>
      <c r="BC526" s="53"/>
      <c r="BD526" s="53"/>
      <c r="BE526" s="53"/>
      <c r="BF526" s="53"/>
      <c r="BG526" s="53"/>
      <c r="BH526" s="53"/>
      <c r="BI526" s="53"/>
      <c r="BJ526" s="53"/>
      <c r="BK526" s="53"/>
      <c r="BL526" s="53"/>
      <c r="BM526" s="53"/>
      <c r="BN526" s="53"/>
      <c r="BO526" s="53"/>
      <c r="BP526" s="53"/>
      <c r="BQ526" s="53"/>
      <c r="BR526" s="53"/>
      <c r="BS526" s="53"/>
      <c r="BT526" s="53"/>
      <c r="BU526" s="53"/>
      <c r="BV526" s="53"/>
      <c r="BW526" s="53"/>
      <c r="BX526" s="53"/>
      <c r="BY526" s="53"/>
      <c r="BZ526" s="53"/>
      <c r="CA526" s="53"/>
      <c r="CB526" s="53"/>
      <c r="CC526" s="53"/>
      <c r="CD526" s="53"/>
      <c r="CE526" s="53"/>
      <c r="CF526" s="53"/>
      <c r="CG526" s="53"/>
      <c r="CH526" s="53"/>
      <c r="CI526" s="53"/>
      <c r="CJ526" s="53"/>
      <c r="CK526" s="53"/>
      <c r="CL526" s="53"/>
      <c r="CM526" s="53"/>
      <c r="CN526" s="53"/>
      <c r="CO526" s="53"/>
      <c r="CP526" s="53"/>
      <c r="CQ526" s="53"/>
      <c r="CR526" s="53"/>
      <c r="CS526" s="53"/>
      <c r="CT526" s="53"/>
      <c r="CU526" s="53"/>
      <c r="CV526" s="53"/>
      <c r="CW526" s="53"/>
      <c r="CX526" s="53"/>
      <c r="CY526" s="53"/>
      <c r="CZ526" s="53"/>
      <c r="DA526" s="53"/>
      <c r="DB526" s="53"/>
      <c r="DC526" s="53"/>
      <c r="DD526" s="53"/>
      <c r="DE526" s="53"/>
      <c r="DF526" s="53"/>
      <c r="DG526" s="53"/>
      <c r="DH526" s="53"/>
      <c r="DI526" s="53"/>
      <c r="DJ526" s="53"/>
      <c r="DK526" s="53"/>
      <c r="DL526" s="53"/>
      <c r="DM526" s="53"/>
      <c r="DN526" s="53"/>
      <c r="DO526" s="53"/>
      <c r="DP526" s="53"/>
      <c r="DQ526" s="53"/>
      <c r="DR526" s="53"/>
      <c r="DS526" s="53"/>
      <c r="DT526" s="53"/>
      <c r="DU526" s="53"/>
      <c r="DV526" s="53"/>
      <c r="DW526" s="53"/>
      <c r="DX526" s="53"/>
      <c r="DY526" s="53"/>
      <c r="DZ526" s="53"/>
      <c r="EA526" s="53"/>
      <c r="EB526" s="53"/>
      <c r="EC526" s="53"/>
      <c r="ED526" s="53"/>
      <c r="EE526" s="53"/>
      <c r="EF526" s="53"/>
      <c r="EG526" s="53"/>
      <c r="EH526" s="53"/>
      <c r="EI526" s="53"/>
      <c r="EJ526" s="53"/>
      <c r="EK526" s="53"/>
      <c r="EL526" s="53"/>
      <c r="EM526" s="53"/>
      <c r="EN526" s="53"/>
      <c r="EO526" s="53"/>
      <c r="EP526" s="53"/>
      <c r="EQ526" s="53"/>
      <c r="ER526" s="53"/>
      <c r="ES526" s="53"/>
      <c r="ET526" s="53"/>
      <c r="EU526" s="53"/>
    </row>
    <row r="527" spans="1:151" s="284" customFormat="1" x14ac:dyDescent="0.2">
      <c r="A527" s="539"/>
      <c r="K527" s="307"/>
      <c r="L527" s="307"/>
      <c r="O527" s="285"/>
      <c r="P527" s="285"/>
      <c r="U527" s="145"/>
      <c r="V527" s="145"/>
      <c r="W527" s="517"/>
      <c r="X527" s="517"/>
      <c r="AN527" s="53"/>
      <c r="AO527" s="53"/>
      <c r="AP527" s="53"/>
      <c r="AQ527" s="53"/>
      <c r="AR527" s="53"/>
      <c r="AS527" s="53"/>
      <c r="AT527" s="53"/>
      <c r="AU527" s="53"/>
      <c r="AV527" s="53"/>
      <c r="AW527" s="53"/>
      <c r="AX527" s="53"/>
      <c r="AY527" s="53"/>
      <c r="AZ527" s="53"/>
      <c r="BA527" s="53"/>
      <c r="BB527" s="53"/>
      <c r="BC527" s="53"/>
      <c r="BD527" s="53"/>
      <c r="BE527" s="53"/>
      <c r="BF527" s="53"/>
      <c r="BG527" s="53"/>
      <c r="BH527" s="53"/>
      <c r="BI527" s="53"/>
      <c r="BJ527" s="53"/>
      <c r="BK527" s="53"/>
      <c r="BL527" s="53"/>
      <c r="BM527" s="53"/>
      <c r="BN527" s="53"/>
      <c r="BO527" s="53"/>
      <c r="BP527" s="53"/>
      <c r="BQ527" s="53"/>
      <c r="BR527" s="53"/>
      <c r="BS527" s="53"/>
      <c r="BT527" s="53"/>
      <c r="BU527" s="53"/>
      <c r="BV527" s="53"/>
      <c r="BW527" s="53"/>
      <c r="BX527" s="53"/>
      <c r="BY527" s="53"/>
      <c r="BZ527" s="53"/>
      <c r="CA527" s="53"/>
      <c r="CB527" s="53"/>
      <c r="CC527" s="53"/>
      <c r="CD527" s="53"/>
      <c r="CE527" s="53"/>
      <c r="CF527" s="53"/>
      <c r="CG527" s="53"/>
      <c r="CH527" s="53"/>
      <c r="CI527" s="53"/>
      <c r="CJ527" s="53"/>
      <c r="CK527" s="53"/>
      <c r="CL527" s="53"/>
      <c r="CM527" s="53"/>
      <c r="CN527" s="53"/>
      <c r="CO527" s="53"/>
      <c r="CP527" s="53"/>
      <c r="CQ527" s="53"/>
      <c r="CR527" s="53"/>
      <c r="CS527" s="53"/>
      <c r="CT527" s="53"/>
      <c r="CU527" s="53"/>
      <c r="CV527" s="53"/>
      <c r="CW527" s="53"/>
      <c r="CX527" s="53"/>
      <c r="CY527" s="53"/>
      <c r="CZ527" s="53"/>
      <c r="DA527" s="53"/>
      <c r="DB527" s="53"/>
      <c r="DC527" s="53"/>
      <c r="DD527" s="53"/>
      <c r="DE527" s="53"/>
      <c r="DF527" s="53"/>
      <c r="DG527" s="53"/>
      <c r="DH527" s="53"/>
      <c r="DI527" s="53"/>
      <c r="DJ527" s="53"/>
      <c r="DK527" s="53"/>
      <c r="DL527" s="53"/>
      <c r="DM527" s="53"/>
      <c r="DN527" s="53"/>
      <c r="DO527" s="53"/>
      <c r="DP527" s="53"/>
      <c r="DQ527" s="53"/>
      <c r="DR527" s="53"/>
      <c r="DS527" s="53"/>
      <c r="DT527" s="53"/>
      <c r="DU527" s="53"/>
      <c r="DV527" s="53"/>
      <c r="DW527" s="53"/>
      <c r="DX527" s="53"/>
      <c r="DY527" s="53"/>
      <c r="DZ527" s="53"/>
      <c r="EA527" s="53"/>
      <c r="EB527" s="53"/>
      <c r="EC527" s="53"/>
      <c r="ED527" s="53"/>
      <c r="EE527" s="53"/>
      <c r="EF527" s="53"/>
      <c r="EG527" s="53"/>
      <c r="EH527" s="53"/>
      <c r="EI527" s="53"/>
      <c r="EJ527" s="53"/>
      <c r="EK527" s="53"/>
      <c r="EL527" s="53"/>
      <c r="EM527" s="53"/>
      <c r="EN527" s="53"/>
      <c r="EO527" s="53"/>
      <c r="EP527" s="53"/>
      <c r="EQ527" s="53"/>
      <c r="ER527" s="53"/>
      <c r="ES527" s="53"/>
      <c r="ET527" s="53"/>
      <c r="EU527" s="53"/>
    </row>
    <row r="528" spans="1:151" s="284" customFormat="1" x14ac:dyDescent="0.2">
      <c r="A528" s="539"/>
      <c r="K528" s="307"/>
      <c r="L528" s="307"/>
      <c r="O528" s="285"/>
      <c r="P528" s="285"/>
      <c r="U528" s="145"/>
      <c r="V528" s="145"/>
      <c r="W528" s="517"/>
      <c r="X528" s="517"/>
      <c r="AN528" s="53"/>
      <c r="AO528" s="53"/>
      <c r="AP528" s="53"/>
      <c r="AQ528" s="53"/>
      <c r="AR528" s="53"/>
      <c r="AS528" s="53"/>
      <c r="AT528" s="53"/>
      <c r="AU528" s="53"/>
      <c r="AV528" s="53"/>
      <c r="AW528" s="53"/>
      <c r="AX528" s="53"/>
      <c r="AY528" s="53"/>
      <c r="AZ528" s="53"/>
      <c r="BA528" s="53"/>
      <c r="BB528" s="53"/>
      <c r="BC528" s="53"/>
      <c r="BD528" s="53"/>
      <c r="BE528" s="53"/>
      <c r="BF528" s="53"/>
      <c r="BG528" s="53"/>
      <c r="BH528" s="53"/>
      <c r="BI528" s="53"/>
      <c r="BJ528" s="53"/>
      <c r="BK528" s="53"/>
      <c r="BL528" s="53"/>
      <c r="BM528" s="53"/>
      <c r="BN528" s="53"/>
      <c r="BO528" s="53"/>
      <c r="BP528" s="53"/>
      <c r="BQ528" s="53"/>
      <c r="BR528" s="53"/>
      <c r="BS528" s="53"/>
      <c r="BT528" s="53"/>
      <c r="BU528" s="53"/>
      <c r="BV528" s="53"/>
      <c r="BW528" s="53"/>
      <c r="BX528" s="53"/>
      <c r="BY528" s="53"/>
      <c r="BZ528" s="53"/>
      <c r="CA528" s="53"/>
      <c r="CB528" s="53"/>
      <c r="CC528" s="53"/>
      <c r="CD528" s="53"/>
      <c r="CE528" s="53"/>
      <c r="CF528" s="53"/>
      <c r="CG528" s="53"/>
      <c r="CH528" s="53"/>
      <c r="CI528" s="53"/>
      <c r="CJ528" s="53"/>
      <c r="CK528" s="53"/>
      <c r="CL528" s="53"/>
      <c r="CM528" s="53"/>
      <c r="CN528" s="53"/>
      <c r="CO528" s="53"/>
      <c r="CP528" s="53"/>
      <c r="CQ528" s="53"/>
      <c r="CR528" s="53"/>
      <c r="CS528" s="53"/>
      <c r="CT528" s="53"/>
      <c r="CU528" s="53"/>
      <c r="CV528" s="53"/>
      <c r="CW528" s="53"/>
      <c r="CX528" s="53"/>
      <c r="CY528" s="53"/>
      <c r="CZ528" s="53"/>
      <c r="DA528" s="53"/>
      <c r="DB528" s="53"/>
      <c r="DC528" s="53"/>
      <c r="DD528" s="53"/>
      <c r="DE528" s="53"/>
      <c r="DF528" s="53"/>
      <c r="DG528" s="53"/>
      <c r="DH528" s="53"/>
      <c r="DI528" s="53"/>
      <c r="DJ528" s="53"/>
      <c r="DK528" s="53"/>
      <c r="DL528" s="53"/>
      <c r="DM528" s="53"/>
      <c r="DN528" s="53"/>
      <c r="DO528" s="53"/>
      <c r="DP528" s="53"/>
      <c r="DQ528" s="53"/>
      <c r="DR528" s="53"/>
      <c r="DS528" s="53"/>
      <c r="DT528" s="53"/>
      <c r="DU528" s="53"/>
      <c r="DV528" s="53"/>
      <c r="DW528" s="53"/>
      <c r="DX528" s="53"/>
      <c r="DY528" s="53"/>
      <c r="DZ528" s="53"/>
      <c r="EA528" s="53"/>
      <c r="EB528" s="53"/>
      <c r="EC528" s="53"/>
      <c r="ED528" s="53"/>
      <c r="EE528" s="53"/>
      <c r="EF528" s="53"/>
      <c r="EG528" s="53"/>
      <c r="EH528" s="53"/>
      <c r="EI528" s="53"/>
      <c r="EJ528" s="53"/>
      <c r="EK528" s="53"/>
      <c r="EL528" s="53"/>
      <c r="EM528" s="53"/>
      <c r="EN528" s="53"/>
      <c r="EO528" s="53"/>
      <c r="EP528" s="53"/>
      <c r="EQ528" s="53"/>
      <c r="ER528" s="53"/>
      <c r="ES528" s="53"/>
      <c r="ET528" s="53"/>
      <c r="EU528" s="53"/>
    </row>
    <row r="529" spans="1:151" s="284" customFormat="1" x14ac:dyDescent="0.2">
      <c r="A529" s="539"/>
      <c r="K529" s="307"/>
      <c r="L529" s="307"/>
      <c r="O529" s="285"/>
      <c r="P529" s="285"/>
      <c r="U529" s="145"/>
      <c r="V529" s="145"/>
      <c r="W529" s="517"/>
      <c r="X529" s="517"/>
      <c r="AN529" s="53"/>
      <c r="AO529" s="53"/>
      <c r="AP529" s="53"/>
      <c r="AQ529" s="53"/>
      <c r="AR529" s="53"/>
      <c r="AS529" s="53"/>
      <c r="AT529" s="53"/>
      <c r="AU529" s="53"/>
      <c r="AV529" s="53"/>
      <c r="AW529" s="53"/>
      <c r="AX529" s="53"/>
      <c r="AY529" s="53"/>
      <c r="AZ529" s="53"/>
      <c r="BA529" s="53"/>
      <c r="BB529" s="53"/>
      <c r="BC529" s="53"/>
      <c r="BD529" s="53"/>
      <c r="BE529" s="53"/>
      <c r="BF529" s="53"/>
      <c r="BG529" s="53"/>
      <c r="BH529" s="53"/>
      <c r="BI529" s="53"/>
      <c r="BJ529" s="53"/>
      <c r="BK529" s="53"/>
      <c r="BL529" s="53"/>
      <c r="BM529" s="53"/>
      <c r="BN529" s="53"/>
      <c r="BO529" s="53"/>
      <c r="BP529" s="53"/>
      <c r="BQ529" s="53"/>
      <c r="BR529" s="53"/>
      <c r="BS529" s="53"/>
      <c r="BT529" s="53"/>
      <c r="BU529" s="53"/>
      <c r="BV529" s="53"/>
      <c r="BW529" s="53"/>
      <c r="BX529" s="53"/>
      <c r="BY529" s="53"/>
      <c r="BZ529" s="53"/>
      <c r="CA529" s="53"/>
      <c r="CB529" s="53"/>
      <c r="CC529" s="53"/>
      <c r="CD529" s="53"/>
      <c r="CE529" s="53"/>
      <c r="CF529" s="53"/>
      <c r="CG529" s="53"/>
      <c r="CH529" s="53"/>
      <c r="CI529" s="53"/>
      <c r="CJ529" s="53"/>
      <c r="CK529" s="53"/>
      <c r="CL529" s="53"/>
      <c r="CM529" s="53"/>
      <c r="CN529" s="53"/>
      <c r="CO529" s="53"/>
      <c r="CP529" s="53"/>
      <c r="CQ529" s="53"/>
      <c r="CR529" s="53"/>
      <c r="CS529" s="53"/>
      <c r="CT529" s="53"/>
      <c r="CU529" s="53"/>
      <c r="CV529" s="53"/>
      <c r="CW529" s="53"/>
      <c r="CX529" s="53"/>
      <c r="CY529" s="53"/>
      <c r="CZ529" s="53"/>
      <c r="DA529" s="53"/>
      <c r="DB529" s="53"/>
      <c r="DC529" s="53"/>
      <c r="DD529" s="53"/>
      <c r="DE529" s="53"/>
      <c r="DF529" s="53"/>
      <c r="DG529" s="53"/>
      <c r="DH529" s="53"/>
      <c r="DI529" s="53"/>
      <c r="DJ529" s="53"/>
      <c r="DK529" s="53"/>
      <c r="DL529" s="53"/>
      <c r="DM529" s="53"/>
      <c r="DN529" s="53"/>
      <c r="DO529" s="53"/>
      <c r="DP529" s="53"/>
      <c r="DQ529" s="53"/>
      <c r="DR529" s="53"/>
      <c r="DS529" s="53"/>
      <c r="DT529" s="53"/>
      <c r="DU529" s="53"/>
      <c r="DV529" s="53"/>
      <c r="DW529" s="53"/>
      <c r="DX529" s="53"/>
      <c r="DY529" s="53"/>
      <c r="DZ529" s="53"/>
      <c r="EA529" s="53"/>
      <c r="EB529" s="53"/>
      <c r="EC529" s="53"/>
      <c r="ED529" s="53"/>
      <c r="EE529" s="53"/>
      <c r="EF529" s="53"/>
      <c r="EG529" s="53"/>
      <c r="EH529" s="53"/>
      <c r="EI529" s="53"/>
      <c r="EJ529" s="53"/>
      <c r="EK529" s="53"/>
      <c r="EL529" s="53"/>
      <c r="EM529" s="53"/>
      <c r="EN529" s="53"/>
      <c r="EO529" s="53"/>
      <c r="EP529" s="53"/>
      <c r="EQ529" s="53"/>
      <c r="ER529" s="53"/>
      <c r="ES529" s="53"/>
      <c r="ET529" s="53"/>
      <c r="EU529" s="53"/>
    </row>
    <row r="530" spans="1:151" s="284" customFormat="1" x14ac:dyDescent="0.2">
      <c r="A530" s="539"/>
      <c r="K530" s="307"/>
      <c r="L530" s="307"/>
      <c r="O530" s="285"/>
      <c r="P530" s="285"/>
      <c r="U530" s="145"/>
      <c r="V530" s="145"/>
      <c r="W530" s="517"/>
      <c r="X530" s="517"/>
      <c r="AN530" s="53"/>
      <c r="AO530" s="53"/>
      <c r="AP530" s="53"/>
      <c r="AQ530" s="53"/>
      <c r="AR530" s="53"/>
      <c r="AS530" s="53"/>
      <c r="AT530" s="53"/>
      <c r="AU530" s="53"/>
      <c r="AV530" s="53"/>
      <c r="AW530" s="53"/>
      <c r="AX530" s="53"/>
      <c r="AY530" s="53"/>
      <c r="AZ530" s="53"/>
      <c r="BA530" s="53"/>
      <c r="BB530" s="53"/>
      <c r="BC530" s="53"/>
      <c r="BD530" s="53"/>
      <c r="BE530" s="53"/>
      <c r="BF530" s="53"/>
      <c r="BG530" s="53"/>
      <c r="BH530" s="53"/>
      <c r="BI530" s="53"/>
      <c r="BJ530" s="53"/>
      <c r="BK530" s="53"/>
      <c r="BL530" s="53"/>
      <c r="BM530" s="53"/>
      <c r="BN530" s="53"/>
      <c r="BO530" s="53"/>
      <c r="BP530" s="53"/>
      <c r="BQ530" s="53"/>
      <c r="BR530" s="53"/>
      <c r="BS530" s="53"/>
      <c r="BT530" s="53"/>
      <c r="BU530" s="53"/>
      <c r="BV530" s="53"/>
      <c r="BW530" s="53"/>
      <c r="BX530" s="53"/>
      <c r="BY530" s="53"/>
      <c r="BZ530" s="53"/>
      <c r="CA530" s="53"/>
      <c r="CB530" s="53"/>
      <c r="CC530" s="53"/>
      <c r="CD530" s="53"/>
      <c r="CE530" s="53"/>
      <c r="CF530" s="53"/>
      <c r="CG530" s="53"/>
      <c r="CH530" s="53"/>
      <c r="CI530" s="53"/>
      <c r="CJ530" s="53"/>
      <c r="CK530" s="53"/>
      <c r="CL530" s="53"/>
      <c r="CM530" s="53"/>
      <c r="CN530" s="53"/>
      <c r="CO530" s="53"/>
      <c r="CP530" s="53"/>
      <c r="CQ530" s="53"/>
      <c r="CR530" s="53"/>
      <c r="CS530" s="53"/>
      <c r="CT530" s="53"/>
      <c r="CU530" s="53"/>
      <c r="CV530" s="53"/>
      <c r="CW530" s="53"/>
      <c r="CX530" s="53"/>
      <c r="CY530" s="53"/>
      <c r="CZ530" s="53"/>
      <c r="DA530" s="53"/>
      <c r="DB530" s="53"/>
      <c r="DC530" s="53"/>
      <c r="DD530" s="53"/>
      <c r="DE530" s="53"/>
      <c r="DF530" s="53"/>
      <c r="DG530" s="53"/>
      <c r="DH530" s="53"/>
      <c r="DI530" s="53"/>
      <c r="DJ530" s="53"/>
      <c r="DK530" s="53"/>
      <c r="DL530" s="53"/>
      <c r="DM530" s="53"/>
      <c r="DN530" s="53"/>
      <c r="DO530" s="53"/>
      <c r="DP530" s="53"/>
      <c r="DQ530" s="53"/>
      <c r="DR530" s="53"/>
      <c r="DS530" s="53"/>
      <c r="DT530" s="53"/>
      <c r="DU530" s="53"/>
      <c r="DV530" s="53"/>
      <c r="DW530" s="53"/>
      <c r="DX530" s="53"/>
      <c r="DY530" s="53"/>
      <c r="DZ530" s="53"/>
      <c r="EA530" s="53"/>
      <c r="EB530" s="53"/>
      <c r="EC530" s="53"/>
      <c r="ED530" s="53"/>
      <c r="EE530" s="53"/>
      <c r="EF530" s="53"/>
      <c r="EG530" s="53"/>
      <c r="EH530" s="53"/>
      <c r="EI530" s="53"/>
      <c r="EJ530" s="53"/>
      <c r="EK530" s="53"/>
      <c r="EL530" s="53"/>
      <c r="EM530" s="53"/>
      <c r="EN530" s="53"/>
      <c r="EO530" s="53"/>
      <c r="EP530" s="53"/>
      <c r="EQ530" s="53"/>
      <c r="ER530" s="53"/>
      <c r="ES530" s="53"/>
      <c r="ET530" s="53"/>
      <c r="EU530" s="53"/>
    </row>
    <row r="531" spans="1:151" s="284" customFormat="1" x14ac:dyDescent="0.2">
      <c r="A531" s="539"/>
      <c r="K531" s="307"/>
      <c r="L531" s="307"/>
      <c r="O531" s="285"/>
      <c r="P531" s="285"/>
      <c r="U531" s="145"/>
      <c r="V531" s="145"/>
      <c r="W531" s="517"/>
      <c r="X531" s="517"/>
      <c r="AN531" s="53"/>
      <c r="AO531" s="53"/>
      <c r="AP531" s="53"/>
      <c r="AQ531" s="53"/>
      <c r="AR531" s="53"/>
      <c r="AS531" s="53"/>
      <c r="AT531" s="53"/>
      <c r="AU531" s="53"/>
      <c r="AV531" s="53"/>
      <c r="AW531" s="53"/>
      <c r="AX531" s="53"/>
      <c r="AY531" s="53"/>
      <c r="AZ531" s="53"/>
      <c r="BA531" s="53"/>
      <c r="BB531" s="53"/>
      <c r="BC531" s="53"/>
      <c r="BD531" s="53"/>
      <c r="BE531" s="53"/>
      <c r="BF531" s="53"/>
      <c r="BG531" s="53"/>
      <c r="BH531" s="53"/>
      <c r="BI531" s="53"/>
      <c r="BJ531" s="53"/>
      <c r="BK531" s="53"/>
      <c r="BL531" s="53"/>
      <c r="BM531" s="53"/>
      <c r="BN531" s="53"/>
      <c r="BO531" s="53"/>
      <c r="BP531" s="53"/>
      <c r="BQ531" s="53"/>
      <c r="BR531" s="53"/>
      <c r="BS531" s="53"/>
      <c r="BT531" s="53"/>
      <c r="BU531" s="53"/>
      <c r="BV531" s="53"/>
      <c r="BW531" s="53"/>
      <c r="BX531" s="53"/>
      <c r="BY531" s="53"/>
      <c r="BZ531" s="53"/>
      <c r="CA531" s="53"/>
      <c r="CB531" s="53"/>
      <c r="CC531" s="53"/>
      <c r="CD531" s="53"/>
      <c r="CE531" s="53"/>
      <c r="CF531" s="53"/>
      <c r="CG531" s="53"/>
      <c r="CH531" s="53"/>
      <c r="CI531" s="53"/>
      <c r="CJ531" s="53"/>
      <c r="CK531" s="53"/>
      <c r="CL531" s="53"/>
      <c r="CM531" s="53"/>
      <c r="CN531" s="53"/>
      <c r="CO531" s="53"/>
      <c r="CP531" s="53"/>
      <c r="CQ531" s="53"/>
      <c r="CR531" s="53"/>
      <c r="CS531" s="53"/>
      <c r="CT531" s="53"/>
      <c r="CU531" s="53"/>
      <c r="CV531" s="53"/>
      <c r="CW531" s="53"/>
      <c r="CX531" s="53"/>
      <c r="CY531" s="53"/>
      <c r="CZ531" s="53"/>
      <c r="DA531" s="53"/>
      <c r="DB531" s="53"/>
      <c r="DC531" s="53"/>
      <c r="DD531" s="53"/>
      <c r="DE531" s="53"/>
      <c r="DF531" s="53"/>
      <c r="DG531" s="53"/>
      <c r="DH531" s="53"/>
      <c r="DI531" s="53"/>
      <c r="DJ531" s="53"/>
      <c r="DK531" s="53"/>
      <c r="DL531" s="53"/>
      <c r="DM531" s="53"/>
      <c r="DN531" s="53"/>
      <c r="DO531" s="53"/>
      <c r="DP531" s="53"/>
      <c r="DQ531" s="53"/>
      <c r="DR531" s="53"/>
      <c r="DS531" s="53"/>
      <c r="DT531" s="53"/>
      <c r="DU531" s="53"/>
      <c r="DV531" s="53"/>
      <c r="DW531" s="53"/>
      <c r="DX531" s="53"/>
      <c r="DY531" s="53"/>
      <c r="DZ531" s="53"/>
      <c r="EA531" s="53"/>
      <c r="EB531" s="53"/>
      <c r="EC531" s="53"/>
      <c r="ED531" s="53"/>
      <c r="EE531" s="53"/>
      <c r="EF531" s="53"/>
      <c r="EG531" s="53"/>
      <c r="EH531" s="53"/>
      <c r="EI531" s="53"/>
      <c r="EJ531" s="53"/>
      <c r="EK531" s="53"/>
      <c r="EL531" s="53"/>
      <c r="EM531" s="53"/>
      <c r="EN531" s="53"/>
      <c r="EO531" s="53"/>
      <c r="EP531" s="53"/>
      <c r="EQ531" s="53"/>
      <c r="ER531" s="53"/>
      <c r="ES531" s="53"/>
      <c r="ET531" s="53"/>
      <c r="EU531" s="53"/>
    </row>
    <row r="532" spans="1:151" s="284" customFormat="1" x14ac:dyDescent="0.2">
      <c r="A532" s="539"/>
      <c r="K532" s="307"/>
      <c r="L532" s="307"/>
      <c r="O532" s="285"/>
      <c r="P532" s="285"/>
      <c r="U532" s="145"/>
      <c r="V532" s="145"/>
      <c r="W532" s="517"/>
      <c r="X532" s="517"/>
      <c r="AN532" s="53"/>
      <c r="AO532" s="53"/>
      <c r="AP532" s="53"/>
      <c r="AQ532" s="53"/>
      <c r="AR532" s="53"/>
      <c r="AS532" s="53"/>
      <c r="AT532" s="53"/>
      <c r="AU532" s="53"/>
      <c r="AV532" s="53"/>
      <c r="AW532" s="53"/>
      <c r="AX532" s="53"/>
      <c r="AY532" s="53"/>
      <c r="AZ532" s="53"/>
      <c r="BA532" s="53"/>
      <c r="BB532" s="53"/>
      <c r="BC532" s="53"/>
      <c r="BD532" s="53"/>
      <c r="BE532" s="53"/>
      <c r="BF532" s="53"/>
      <c r="BG532" s="53"/>
      <c r="BH532" s="53"/>
      <c r="BI532" s="53"/>
      <c r="BJ532" s="53"/>
      <c r="BK532" s="53"/>
      <c r="BL532" s="53"/>
      <c r="BM532" s="53"/>
      <c r="BN532" s="53"/>
      <c r="BO532" s="53"/>
      <c r="BP532" s="53"/>
      <c r="BQ532" s="53"/>
      <c r="BR532" s="53"/>
      <c r="BS532" s="53"/>
      <c r="BT532" s="53"/>
      <c r="BU532" s="53"/>
      <c r="BV532" s="53"/>
      <c r="BW532" s="53"/>
      <c r="BX532" s="53"/>
      <c r="BY532" s="53"/>
      <c r="BZ532" s="53"/>
      <c r="CA532" s="53"/>
      <c r="CB532" s="53"/>
      <c r="CC532" s="53"/>
      <c r="CD532" s="53"/>
      <c r="CE532" s="53"/>
      <c r="CF532" s="53"/>
      <c r="CG532" s="53"/>
      <c r="CH532" s="53"/>
      <c r="CI532" s="53"/>
      <c r="CJ532" s="53"/>
      <c r="CK532" s="53"/>
      <c r="CL532" s="53"/>
      <c r="CM532" s="53"/>
      <c r="CN532" s="53"/>
      <c r="CO532" s="53"/>
      <c r="CP532" s="53"/>
      <c r="CQ532" s="53"/>
      <c r="CR532" s="53"/>
      <c r="CS532" s="53"/>
      <c r="CT532" s="53"/>
      <c r="CU532" s="53"/>
      <c r="CV532" s="53"/>
      <c r="CW532" s="53"/>
      <c r="CX532" s="53"/>
      <c r="CY532" s="53"/>
      <c r="CZ532" s="53"/>
      <c r="DA532" s="53"/>
      <c r="DB532" s="53"/>
      <c r="DC532" s="53"/>
      <c r="DD532" s="53"/>
      <c r="DE532" s="53"/>
      <c r="DF532" s="53"/>
      <c r="DG532" s="53"/>
      <c r="DH532" s="53"/>
      <c r="DI532" s="53"/>
      <c r="DJ532" s="53"/>
      <c r="DK532" s="53"/>
      <c r="DL532" s="53"/>
      <c r="DM532" s="53"/>
      <c r="DN532" s="53"/>
      <c r="DO532" s="53"/>
      <c r="DP532" s="53"/>
      <c r="DQ532" s="53"/>
      <c r="DR532" s="53"/>
      <c r="DS532" s="53"/>
      <c r="DT532" s="53"/>
      <c r="DU532" s="53"/>
      <c r="DV532" s="53"/>
      <c r="DW532" s="53"/>
      <c r="DX532" s="53"/>
      <c r="DY532" s="53"/>
      <c r="DZ532" s="53"/>
      <c r="EA532" s="53"/>
      <c r="EB532" s="53"/>
      <c r="EC532" s="53"/>
      <c r="ED532" s="53"/>
      <c r="EE532" s="53"/>
      <c r="EF532" s="53"/>
      <c r="EG532" s="53"/>
      <c r="EH532" s="53"/>
      <c r="EI532" s="53"/>
      <c r="EJ532" s="53"/>
      <c r="EK532" s="53"/>
      <c r="EL532" s="53"/>
      <c r="EM532" s="53"/>
      <c r="EN532" s="53"/>
      <c r="EO532" s="53"/>
      <c r="EP532" s="53"/>
      <c r="EQ532" s="53"/>
      <c r="ER532" s="53"/>
      <c r="ES532" s="53"/>
      <c r="ET532" s="53"/>
      <c r="EU532" s="53"/>
    </row>
    <row r="533" spans="1:151" s="284" customFormat="1" x14ac:dyDescent="0.2">
      <c r="A533" s="539"/>
      <c r="K533" s="307"/>
      <c r="L533" s="307"/>
      <c r="O533" s="285"/>
      <c r="P533" s="285"/>
      <c r="U533" s="145"/>
      <c r="V533" s="145"/>
      <c r="W533" s="517"/>
      <c r="X533" s="517"/>
      <c r="AN533" s="53"/>
      <c r="AO533" s="53"/>
      <c r="AP533" s="53"/>
      <c r="AQ533" s="53"/>
      <c r="AR533" s="53"/>
      <c r="AS533" s="53"/>
      <c r="AT533" s="53"/>
      <c r="AU533" s="53"/>
      <c r="AV533" s="53"/>
      <c r="AW533" s="53"/>
      <c r="AX533" s="53"/>
      <c r="AY533" s="53"/>
      <c r="AZ533" s="53"/>
      <c r="BA533" s="53"/>
      <c r="BB533" s="53"/>
      <c r="BC533" s="53"/>
      <c r="BD533" s="53"/>
      <c r="BE533" s="53"/>
      <c r="BF533" s="53"/>
      <c r="BG533" s="53"/>
      <c r="BH533" s="53"/>
      <c r="BI533" s="53"/>
      <c r="BJ533" s="53"/>
      <c r="BK533" s="53"/>
      <c r="BL533" s="53"/>
      <c r="BM533" s="53"/>
      <c r="BN533" s="53"/>
      <c r="BO533" s="53"/>
      <c r="BP533" s="53"/>
      <c r="BQ533" s="53"/>
      <c r="BR533" s="53"/>
      <c r="BS533" s="53"/>
      <c r="BT533" s="53"/>
      <c r="BU533" s="53"/>
      <c r="BV533" s="53"/>
      <c r="BW533" s="53"/>
      <c r="BX533" s="53"/>
      <c r="BY533" s="53"/>
      <c r="BZ533" s="53"/>
      <c r="CA533" s="53"/>
      <c r="CB533" s="53"/>
      <c r="CC533" s="53"/>
      <c r="CD533" s="53"/>
      <c r="CE533" s="53"/>
      <c r="CF533" s="53"/>
      <c r="CG533" s="53"/>
      <c r="CH533" s="53"/>
      <c r="CI533" s="53"/>
      <c r="CJ533" s="53"/>
      <c r="CK533" s="53"/>
      <c r="CL533" s="53"/>
      <c r="CM533" s="53"/>
      <c r="CN533" s="53"/>
      <c r="CO533" s="53"/>
      <c r="CP533" s="53"/>
      <c r="CQ533" s="53"/>
      <c r="CR533" s="53"/>
      <c r="CS533" s="53"/>
      <c r="CT533" s="53"/>
      <c r="CU533" s="53"/>
      <c r="CV533" s="53"/>
      <c r="CW533" s="53"/>
      <c r="CX533" s="53"/>
      <c r="CY533" s="53"/>
      <c r="CZ533" s="53"/>
      <c r="DA533" s="53"/>
      <c r="DB533" s="53"/>
      <c r="DC533" s="53"/>
      <c r="DD533" s="53"/>
      <c r="DE533" s="53"/>
      <c r="DF533" s="53"/>
      <c r="DG533" s="53"/>
      <c r="DH533" s="53"/>
      <c r="DI533" s="53"/>
      <c r="DJ533" s="53"/>
      <c r="DK533" s="53"/>
      <c r="DL533" s="53"/>
      <c r="DM533" s="53"/>
      <c r="DN533" s="53"/>
      <c r="DO533" s="53"/>
      <c r="DP533" s="53"/>
      <c r="DQ533" s="53"/>
      <c r="DR533" s="53"/>
      <c r="DS533" s="53"/>
      <c r="DT533" s="53"/>
      <c r="DU533" s="53"/>
      <c r="DV533" s="53"/>
      <c r="DW533" s="53"/>
      <c r="DX533" s="53"/>
      <c r="DY533" s="53"/>
      <c r="DZ533" s="53"/>
      <c r="EA533" s="53"/>
      <c r="EB533" s="53"/>
      <c r="EC533" s="53"/>
      <c r="ED533" s="53"/>
      <c r="EE533" s="53"/>
      <c r="EF533" s="53"/>
      <c r="EG533" s="53"/>
      <c r="EH533" s="53"/>
      <c r="EI533" s="53"/>
      <c r="EJ533" s="53"/>
      <c r="EK533" s="53"/>
      <c r="EL533" s="53"/>
      <c r="EM533" s="53"/>
      <c r="EN533" s="53"/>
      <c r="EO533" s="53"/>
      <c r="EP533" s="53"/>
      <c r="EQ533" s="53"/>
      <c r="ER533" s="53"/>
      <c r="ES533" s="53"/>
      <c r="ET533" s="53"/>
      <c r="EU533" s="53"/>
    </row>
    <row r="534" spans="1:151" s="284" customFormat="1" x14ac:dyDescent="0.2">
      <c r="A534" s="539"/>
      <c r="K534" s="307"/>
      <c r="L534" s="307"/>
      <c r="O534" s="285"/>
      <c r="P534" s="285"/>
      <c r="U534" s="145"/>
      <c r="V534" s="145"/>
      <c r="W534" s="517"/>
      <c r="X534" s="517"/>
      <c r="AN534" s="53"/>
      <c r="AO534" s="53"/>
      <c r="AP534" s="53"/>
      <c r="AQ534" s="53"/>
      <c r="AR534" s="53"/>
      <c r="AS534" s="53"/>
      <c r="AT534" s="53"/>
      <c r="AU534" s="53"/>
      <c r="AV534" s="53"/>
      <c r="AW534" s="53"/>
      <c r="AX534" s="53"/>
      <c r="AY534" s="53"/>
      <c r="AZ534" s="53"/>
      <c r="BA534" s="53"/>
      <c r="BB534" s="53"/>
      <c r="BC534" s="53"/>
      <c r="BD534" s="53"/>
      <c r="BE534" s="53"/>
      <c r="BF534" s="53"/>
      <c r="BG534" s="53"/>
      <c r="BH534" s="53"/>
      <c r="BI534" s="53"/>
      <c r="BJ534" s="53"/>
      <c r="BK534" s="53"/>
      <c r="BL534" s="53"/>
      <c r="BM534" s="53"/>
      <c r="BN534" s="53"/>
      <c r="BO534" s="53"/>
      <c r="BP534" s="53"/>
      <c r="BQ534" s="53"/>
      <c r="BR534" s="53"/>
      <c r="BS534" s="53"/>
      <c r="BT534" s="53"/>
      <c r="BU534" s="53"/>
      <c r="BV534" s="53"/>
      <c r="BW534" s="53"/>
      <c r="BX534" s="53"/>
      <c r="BY534" s="53"/>
      <c r="BZ534" s="53"/>
      <c r="CA534" s="53"/>
      <c r="CB534" s="53"/>
      <c r="CC534" s="53"/>
      <c r="CD534" s="53"/>
      <c r="CE534" s="53"/>
      <c r="CF534" s="53"/>
      <c r="CG534" s="53"/>
      <c r="CH534" s="53"/>
      <c r="CI534" s="53"/>
      <c r="CJ534" s="53"/>
      <c r="CK534" s="53"/>
      <c r="CL534" s="53"/>
      <c r="CM534" s="53"/>
      <c r="CN534" s="53"/>
      <c r="CO534" s="53"/>
      <c r="CP534" s="53"/>
      <c r="CQ534" s="53"/>
      <c r="CR534" s="53"/>
      <c r="CS534" s="53"/>
      <c r="CT534" s="53"/>
      <c r="CU534" s="53"/>
      <c r="CV534" s="53"/>
      <c r="CW534" s="53"/>
      <c r="CX534" s="53"/>
      <c r="CY534" s="53"/>
      <c r="CZ534" s="53"/>
      <c r="DA534" s="53"/>
      <c r="DB534" s="53"/>
      <c r="DC534" s="53"/>
      <c r="DD534" s="53"/>
      <c r="DE534" s="53"/>
      <c r="DF534" s="53"/>
      <c r="DG534" s="53"/>
      <c r="DH534" s="53"/>
      <c r="DI534" s="53"/>
      <c r="DJ534" s="53"/>
      <c r="DK534" s="53"/>
      <c r="DL534" s="53"/>
      <c r="DM534" s="53"/>
      <c r="DN534" s="53"/>
      <c r="DO534" s="53"/>
      <c r="DP534" s="53"/>
      <c r="DQ534" s="53"/>
      <c r="DR534" s="53"/>
      <c r="DS534" s="53"/>
      <c r="DT534" s="53"/>
      <c r="DU534" s="53"/>
      <c r="DV534" s="53"/>
      <c r="DW534" s="53"/>
      <c r="DX534" s="53"/>
      <c r="DY534" s="53"/>
      <c r="DZ534" s="53"/>
      <c r="EA534" s="53"/>
      <c r="EB534" s="53"/>
      <c r="EC534" s="53"/>
      <c r="ED534" s="53"/>
      <c r="EE534" s="53"/>
      <c r="EF534" s="53"/>
      <c r="EG534" s="53"/>
      <c r="EH534" s="53"/>
      <c r="EI534" s="53"/>
      <c r="EJ534" s="53"/>
      <c r="EK534" s="53"/>
      <c r="EL534" s="53"/>
      <c r="EM534" s="53"/>
      <c r="EN534" s="53"/>
      <c r="EO534" s="53"/>
      <c r="EP534" s="53"/>
      <c r="EQ534" s="53"/>
      <c r="ER534" s="53"/>
      <c r="ES534" s="53"/>
      <c r="ET534" s="53"/>
      <c r="EU534" s="53"/>
    </row>
    <row r="535" spans="1:151" s="284" customFormat="1" x14ac:dyDescent="0.2">
      <c r="A535" s="539"/>
      <c r="K535" s="307"/>
      <c r="L535" s="307"/>
      <c r="O535" s="285"/>
      <c r="P535" s="285"/>
      <c r="U535" s="145"/>
      <c r="V535" s="145"/>
      <c r="W535" s="517"/>
      <c r="X535" s="517"/>
      <c r="AN535" s="53"/>
      <c r="AO535" s="53"/>
      <c r="AP535" s="53"/>
      <c r="AQ535" s="53"/>
      <c r="AR535" s="53"/>
      <c r="AS535" s="53"/>
      <c r="AT535" s="53"/>
      <c r="AU535" s="53"/>
      <c r="AV535" s="53"/>
      <c r="AW535" s="53"/>
      <c r="AX535" s="53"/>
      <c r="AY535" s="53"/>
      <c r="AZ535" s="53"/>
      <c r="BA535" s="53"/>
      <c r="BB535" s="53"/>
      <c r="BC535" s="53"/>
      <c r="BD535" s="53"/>
      <c r="BE535" s="53"/>
      <c r="BF535" s="53"/>
      <c r="BG535" s="53"/>
      <c r="BH535" s="53"/>
      <c r="BI535" s="53"/>
      <c r="BJ535" s="53"/>
      <c r="BK535" s="53"/>
      <c r="BL535" s="53"/>
      <c r="BM535" s="53"/>
      <c r="BN535" s="53"/>
      <c r="BO535" s="53"/>
      <c r="BP535" s="53"/>
      <c r="BQ535" s="53"/>
      <c r="BR535" s="53"/>
      <c r="BS535" s="53"/>
      <c r="BT535" s="53"/>
      <c r="BU535" s="53"/>
      <c r="BV535" s="53"/>
      <c r="BW535" s="53"/>
      <c r="BX535" s="53"/>
      <c r="BY535" s="53"/>
      <c r="BZ535" s="53"/>
      <c r="CA535" s="53"/>
      <c r="CB535" s="53"/>
      <c r="CC535" s="53"/>
      <c r="CD535" s="53"/>
      <c r="CE535" s="53"/>
      <c r="CF535" s="53"/>
      <c r="CG535" s="53"/>
      <c r="CH535" s="53"/>
      <c r="CI535" s="53"/>
      <c r="CJ535" s="53"/>
      <c r="CK535" s="53"/>
      <c r="CL535" s="53"/>
      <c r="CM535" s="53"/>
      <c r="CN535" s="53"/>
      <c r="CO535" s="53"/>
      <c r="CP535" s="53"/>
      <c r="CQ535" s="53"/>
      <c r="CR535" s="53"/>
      <c r="CS535" s="53"/>
      <c r="CT535" s="53"/>
      <c r="CU535" s="53"/>
      <c r="CV535" s="53"/>
      <c r="CW535" s="53"/>
      <c r="CX535" s="53"/>
      <c r="CY535" s="53"/>
      <c r="CZ535" s="53"/>
      <c r="DA535" s="53"/>
      <c r="DB535" s="53"/>
      <c r="DC535" s="53"/>
      <c r="DD535" s="53"/>
      <c r="DE535" s="53"/>
      <c r="DF535" s="53"/>
      <c r="DG535" s="53"/>
      <c r="DH535" s="53"/>
      <c r="DI535" s="53"/>
      <c r="DJ535" s="53"/>
      <c r="DK535" s="53"/>
      <c r="DL535" s="53"/>
      <c r="DM535" s="53"/>
      <c r="DN535" s="53"/>
      <c r="DO535" s="53"/>
      <c r="DP535" s="53"/>
      <c r="DQ535" s="53"/>
      <c r="DR535" s="53"/>
      <c r="DS535" s="53"/>
      <c r="DT535" s="53"/>
      <c r="DU535" s="53"/>
      <c r="DV535" s="53"/>
      <c r="DW535" s="53"/>
      <c r="DX535" s="53"/>
      <c r="DY535" s="53"/>
      <c r="DZ535" s="53"/>
      <c r="EA535" s="53"/>
      <c r="EB535" s="53"/>
      <c r="EC535" s="53"/>
      <c r="ED535" s="53"/>
      <c r="EE535" s="53"/>
      <c r="EF535" s="53"/>
      <c r="EG535" s="53"/>
      <c r="EH535" s="53"/>
      <c r="EI535" s="53"/>
      <c r="EJ535" s="53"/>
      <c r="EK535" s="53"/>
      <c r="EL535" s="53"/>
      <c r="EM535" s="53"/>
      <c r="EN535" s="53"/>
      <c r="EO535" s="53"/>
      <c r="EP535" s="53"/>
      <c r="EQ535" s="53"/>
      <c r="ER535" s="53"/>
      <c r="ES535" s="53"/>
      <c r="ET535" s="53"/>
      <c r="EU535" s="53"/>
    </row>
    <row r="536" spans="1:151" s="284" customFormat="1" x14ac:dyDescent="0.2">
      <c r="A536" s="539"/>
      <c r="K536" s="307"/>
      <c r="L536" s="307"/>
      <c r="O536" s="285"/>
      <c r="P536" s="285"/>
      <c r="U536" s="145"/>
      <c r="V536" s="145"/>
      <c r="W536" s="517"/>
      <c r="X536" s="517"/>
      <c r="AN536" s="53"/>
      <c r="AO536" s="53"/>
      <c r="AP536" s="53"/>
      <c r="AQ536" s="53"/>
      <c r="AR536" s="53"/>
      <c r="AS536" s="53"/>
      <c r="AT536" s="53"/>
      <c r="AU536" s="53"/>
      <c r="AV536" s="53"/>
      <c r="AW536" s="53"/>
      <c r="AX536" s="53"/>
      <c r="AY536" s="53"/>
      <c r="AZ536" s="53"/>
      <c r="BA536" s="53"/>
      <c r="BB536" s="53"/>
      <c r="BC536" s="53"/>
      <c r="BD536" s="53"/>
      <c r="BE536" s="53"/>
      <c r="BF536" s="53"/>
      <c r="BG536" s="53"/>
      <c r="BH536" s="53"/>
      <c r="BI536" s="53"/>
      <c r="BJ536" s="53"/>
      <c r="BK536" s="53"/>
      <c r="BL536" s="53"/>
      <c r="BM536" s="53"/>
      <c r="BN536" s="53"/>
      <c r="BO536" s="53"/>
      <c r="BP536" s="53"/>
      <c r="BQ536" s="53"/>
      <c r="BR536" s="53"/>
      <c r="BS536" s="53"/>
      <c r="BT536" s="53"/>
      <c r="BU536" s="53"/>
      <c r="BV536" s="53"/>
      <c r="BW536" s="53"/>
      <c r="BX536" s="53"/>
      <c r="BY536" s="53"/>
      <c r="BZ536" s="53"/>
      <c r="CA536" s="53"/>
      <c r="CB536" s="53"/>
      <c r="CC536" s="53"/>
      <c r="CD536" s="53"/>
      <c r="CE536" s="53"/>
      <c r="CF536" s="53"/>
      <c r="CG536" s="53"/>
      <c r="CH536" s="53"/>
      <c r="CI536" s="53"/>
      <c r="CJ536" s="53"/>
      <c r="CK536" s="53"/>
      <c r="CL536" s="53"/>
      <c r="CM536" s="53"/>
      <c r="CN536" s="53"/>
      <c r="CO536" s="53"/>
      <c r="CP536" s="53"/>
      <c r="CQ536" s="53"/>
      <c r="CR536" s="53"/>
      <c r="CS536" s="53"/>
      <c r="CT536" s="53"/>
      <c r="CU536" s="53"/>
      <c r="CV536" s="53"/>
      <c r="CW536" s="53"/>
      <c r="CX536" s="53"/>
      <c r="CY536" s="53"/>
      <c r="CZ536" s="53"/>
      <c r="DA536" s="53"/>
      <c r="DB536" s="53"/>
      <c r="DC536" s="53"/>
      <c r="DD536" s="53"/>
      <c r="DE536" s="53"/>
      <c r="DF536" s="53"/>
      <c r="DG536" s="53"/>
      <c r="DH536" s="53"/>
      <c r="DI536" s="53"/>
      <c r="DJ536" s="53"/>
      <c r="DK536" s="53"/>
      <c r="DL536" s="53"/>
      <c r="DM536" s="53"/>
      <c r="DN536" s="53"/>
      <c r="DO536" s="53"/>
      <c r="DP536" s="53"/>
      <c r="DQ536" s="53"/>
      <c r="DR536" s="53"/>
      <c r="DS536" s="53"/>
      <c r="DT536" s="53"/>
      <c r="DU536" s="53"/>
      <c r="DV536" s="53"/>
      <c r="DW536" s="53"/>
      <c r="DX536" s="53"/>
      <c r="DY536" s="53"/>
      <c r="DZ536" s="53"/>
      <c r="EA536" s="53"/>
      <c r="EB536" s="53"/>
      <c r="EC536" s="53"/>
      <c r="ED536" s="53"/>
      <c r="EE536" s="53"/>
      <c r="EF536" s="53"/>
      <c r="EG536" s="53"/>
      <c r="EH536" s="53"/>
      <c r="EI536" s="53"/>
      <c r="EJ536" s="53"/>
      <c r="EK536" s="53"/>
      <c r="EL536" s="53"/>
      <c r="EM536" s="53"/>
      <c r="EN536" s="53"/>
      <c r="EO536" s="53"/>
      <c r="EP536" s="53"/>
      <c r="EQ536" s="53"/>
      <c r="ER536" s="53"/>
      <c r="ES536" s="53"/>
      <c r="ET536" s="53"/>
      <c r="EU536" s="53"/>
    </row>
    <row r="537" spans="1:151" s="284" customFormat="1" x14ac:dyDescent="0.2">
      <c r="A537" s="539"/>
      <c r="K537" s="307"/>
      <c r="L537" s="307"/>
      <c r="O537" s="285"/>
      <c r="P537" s="285"/>
      <c r="U537" s="145"/>
      <c r="V537" s="145"/>
      <c r="W537" s="517"/>
      <c r="X537" s="517"/>
      <c r="AN537" s="53"/>
      <c r="AO537" s="53"/>
      <c r="AP537" s="53"/>
      <c r="AQ537" s="53"/>
      <c r="AR537" s="53"/>
      <c r="AS537" s="53"/>
      <c r="AT537" s="53"/>
      <c r="AU537" s="53"/>
      <c r="AV537" s="53"/>
      <c r="AW537" s="53"/>
      <c r="AX537" s="53"/>
      <c r="AY537" s="53"/>
      <c r="AZ537" s="53"/>
      <c r="BA537" s="53"/>
      <c r="BB537" s="53"/>
      <c r="BC537" s="53"/>
      <c r="BD537" s="53"/>
      <c r="BE537" s="53"/>
      <c r="BF537" s="53"/>
      <c r="BG537" s="53"/>
      <c r="BH537" s="53"/>
      <c r="BI537" s="53"/>
      <c r="BJ537" s="53"/>
      <c r="BK537" s="53"/>
      <c r="BL537" s="53"/>
      <c r="BM537" s="53"/>
      <c r="BN537" s="53"/>
      <c r="BO537" s="53"/>
      <c r="BP537" s="53"/>
      <c r="BQ537" s="53"/>
      <c r="BR537" s="53"/>
      <c r="BS537" s="53"/>
      <c r="BT537" s="53"/>
      <c r="BU537" s="53"/>
      <c r="BV537" s="53"/>
      <c r="BW537" s="53"/>
      <c r="BX537" s="53"/>
      <c r="BY537" s="53"/>
      <c r="BZ537" s="53"/>
      <c r="CA537" s="53"/>
      <c r="CB537" s="53"/>
      <c r="CC537" s="53"/>
      <c r="CD537" s="53"/>
      <c r="CE537" s="53"/>
      <c r="CF537" s="53"/>
      <c r="CG537" s="53"/>
      <c r="CH537" s="53"/>
      <c r="CI537" s="53"/>
      <c r="CJ537" s="53"/>
      <c r="CK537" s="53"/>
      <c r="CL537" s="53"/>
      <c r="CM537" s="53"/>
      <c r="CN537" s="53"/>
      <c r="CO537" s="53"/>
      <c r="CP537" s="53"/>
      <c r="CQ537" s="53"/>
      <c r="CR537" s="53"/>
      <c r="CS537" s="53"/>
      <c r="CT537" s="53"/>
      <c r="CU537" s="53"/>
      <c r="CV537" s="53"/>
      <c r="CW537" s="53"/>
      <c r="CX537" s="53"/>
      <c r="CY537" s="53"/>
      <c r="CZ537" s="53"/>
      <c r="DA537" s="53"/>
      <c r="DB537" s="53"/>
      <c r="DC537" s="53"/>
      <c r="DD537" s="53"/>
      <c r="DE537" s="53"/>
      <c r="DF537" s="53"/>
      <c r="DG537" s="53"/>
      <c r="DH537" s="53"/>
      <c r="DI537" s="53"/>
      <c r="DJ537" s="53"/>
      <c r="DK537" s="53"/>
      <c r="DL537" s="53"/>
      <c r="DM537" s="53"/>
      <c r="DN537" s="53"/>
      <c r="DO537" s="53"/>
      <c r="DP537" s="53"/>
      <c r="DQ537" s="53"/>
      <c r="DR537" s="53"/>
      <c r="DS537" s="53"/>
      <c r="DT537" s="53"/>
      <c r="DU537" s="53"/>
      <c r="DV537" s="53"/>
      <c r="DW537" s="53"/>
      <c r="DX537" s="53"/>
      <c r="DY537" s="53"/>
      <c r="DZ537" s="53"/>
      <c r="EA537" s="53"/>
      <c r="EB537" s="53"/>
      <c r="EC537" s="53"/>
      <c r="ED537" s="53"/>
      <c r="EE537" s="53"/>
      <c r="EF537" s="53"/>
      <c r="EG537" s="53"/>
      <c r="EH537" s="53"/>
      <c r="EI537" s="53"/>
      <c r="EJ537" s="53"/>
      <c r="EK537" s="53"/>
      <c r="EL537" s="53"/>
      <c r="EM537" s="53"/>
      <c r="EN537" s="53"/>
      <c r="EO537" s="53"/>
      <c r="EP537" s="53"/>
      <c r="EQ537" s="53"/>
      <c r="ER537" s="53"/>
      <c r="ES537" s="53"/>
      <c r="ET537" s="53"/>
      <c r="EU537" s="53"/>
    </row>
    <row r="538" spans="1:151" s="284" customFormat="1" x14ac:dyDescent="0.2">
      <c r="A538" s="539"/>
      <c r="K538" s="307"/>
      <c r="L538" s="307"/>
      <c r="O538" s="285"/>
      <c r="P538" s="285"/>
      <c r="U538" s="145"/>
      <c r="V538" s="145"/>
      <c r="W538" s="517"/>
      <c r="X538" s="517"/>
      <c r="AN538" s="53"/>
      <c r="AO538" s="53"/>
      <c r="AP538" s="53"/>
      <c r="AQ538" s="53"/>
      <c r="AR538" s="53"/>
      <c r="AS538" s="53"/>
      <c r="AT538" s="53"/>
      <c r="AU538" s="53"/>
      <c r="AV538" s="53"/>
      <c r="AW538" s="53"/>
      <c r="AX538" s="53"/>
      <c r="AY538" s="53"/>
      <c r="AZ538" s="53"/>
      <c r="BA538" s="53"/>
      <c r="BB538" s="53"/>
      <c r="BC538" s="53"/>
      <c r="BD538" s="53"/>
      <c r="BE538" s="53"/>
      <c r="BF538" s="53"/>
      <c r="BG538" s="53"/>
      <c r="BH538" s="53"/>
      <c r="BI538" s="53"/>
      <c r="BJ538" s="53"/>
      <c r="BK538" s="53"/>
      <c r="BL538" s="53"/>
      <c r="BM538" s="53"/>
      <c r="BN538" s="53"/>
      <c r="BO538" s="53"/>
      <c r="BP538" s="53"/>
      <c r="BQ538" s="53"/>
      <c r="BR538" s="53"/>
      <c r="BS538" s="53"/>
      <c r="BT538" s="53"/>
      <c r="BU538" s="53"/>
      <c r="BV538" s="53"/>
      <c r="BW538" s="53"/>
      <c r="BX538" s="53"/>
      <c r="BY538" s="53"/>
      <c r="BZ538" s="53"/>
      <c r="CA538" s="53"/>
      <c r="CB538" s="53"/>
      <c r="CC538" s="53"/>
      <c r="CD538" s="53"/>
      <c r="CE538" s="53"/>
      <c r="CF538" s="53"/>
      <c r="CG538" s="53"/>
      <c r="CH538" s="53"/>
      <c r="CI538" s="53"/>
      <c r="CJ538" s="53"/>
      <c r="CK538" s="53"/>
      <c r="CL538" s="53"/>
      <c r="CM538" s="53"/>
      <c r="CN538" s="53"/>
      <c r="CO538" s="53"/>
      <c r="CP538" s="53"/>
      <c r="CQ538" s="53"/>
      <c r="CR538" s="53"/>
      <c r="CS538" s="53"/>
      <c r="CT538" s="53"/>
      <c r="CU538" s="53"/>
      <c r="CV538" s="53"/>
      <c r="CW538" s="53"/>
      <c r="CX538" s="53"/>
      <c r="CY538" s="53"/>
      <c r="CZ538" s="53"/>
      <c r="DA538" s="53"/>
      <c r="DB538" s="53"/>
      <c r="DC538" s="53"/>
      <c r="DD538" s="53"/>
      <c r="DE538" s="53"/>
      <c r="DF538" s="53"/>
      <c r="DG538" s="53"/>
      <c r="DH538" s="53"/>
      <c r="DI538" s="53"/>
      <c r="DJ538" s="53"/>
      <c r="DK538" s="53"/>
      <c r="DL538" s="53"/>
      <c r="DM538" s="53"/>
      <c r="DN538" s="53"/>
      <c r="DO538" s="53"/>
      <c r="DP538" s="53"/>
      <c r="DQ538" s="53"/>
      <c r="DR538" s="53"/>
      <c r="DS538" s="53"/>
      <c r="DT538" s="53"/>
      <c r="DU538" s="53"/>
      <c r="DV538" s="53"/>
      <c r="DW538" s="53"/>
      <c r="DX538" s="53"/>
      <c r="DY538" s="53"/>
      <c r="DZ538" s="53"/>
      <c r="EA538" s="53"/>
      <c r="EB538" s="53"/>
      <c r="EC538" s="53"/>
      <c r="ED538" s="53"/>
      <c r="EE538" s="53"/>
      <c r="EF538" s="53"/>
      <c r="EG538" s="53"/>
      <c r="EH538" s="53"/>
      <c r="EI538" s="53"/>
      <c r="EJ538" s="53"/>
      <c r="EK538" s="53"/>
      <c r="EL538" s="53"/>
      <c r="EM538" s="53"/>
      <c r="EN538" s="53"/>
      <c r="EO538" s="53"/>
      <c r="EP538" s="53"/>
      <c r="EQ538" s="53"/>
      <c r="ER538" s="53"/>
      <c r="ES538" s="53"/>
      <c r="ET538" s="53"/>
      <c r="EU538" s="53"/>
    </row>
    <row r="539" spans="1:151" s="284" customFormat="1" x14ac:dyDescent="0.2">
      <c r="A539" s="539"/>
      <c r="K539" s="307"/>
      <c r="L539" s="307"/>
      <c r="O539" s="285"/>
      <c r="P539" s="285"/>
      <c r="U539" s="145"/>
      <c r="V539" s="145"/>
      <c r="W539" s="517"/>
      <c r="X539" s="517"/>
      <c r="AN539" s="53"/>
      <c r="AO539" s="53"/>
      <c r="AP539" s="53"/>
      <c r="AQ539" s="53"/>
      <c r="AR539" s="53"/>
      <c r="AS539" s="53"/>
      <c r="AT539" s="53"/>
      <c r="AU539" s="53"/>
      <c r="AV539" s="53"/>
      <c r="AW539" s="53"/>
      <c r="AX539" s="53"/>
      <c r="AY539" s="53"/>
      <c r="AZ539" s="53"/>
      <c r="BA539" s="53"/>
      <c r="BB539" s="53"/>
      <c r="BC539" s="53"/>
      <c r="BD539" s="53"/>
      <c r="BE539" s="53"/>
      <c r="BF539" s="53"/>
      <c r="BG539" s="53"/>
      <c r="BH539" s="53"/>
      <c r="BI539" s="53"/>
      <c r="BJ539" s="53"/>
      <c r="BK539" s="53"/>
      <c r="BL539" s="53"/>
      <c r="BM539" s="53"/>
      <c r="BN539" s="53"/>
      <c r="BO539" s="53"/>
      <c r="BP539" s="53"/>
      <c r="BQ539" s="53"/>
      <c r="BR539" s="53"/>
      <c r="BS539" s="53"/>
      <c r="BT539" s="53"/>
      <c r="BU539" s="53"/>
      <c r="BV539" s="53"/>
      <c r="BW539" s="53"/>
      <c r="BX539" s="53"/>
      <c r="BY539" s="53"/>
      <c r="BZ539" s="53"/>
      <c r="CA539" s="53"/>
      <c r="CB539" s="53"/>
      <c r="CC539" s="53"/>
      <c r="CD539" s="53"/>
      <c r="CE539" s="53"/>
      <c r="CF539" s="53"/>
      <c r="CG539" s="53"/>
      <c r="CH539" s="53"/>
      <c r="CI539" s="53"/>
      <c r="CJ539" s="53"/>
      <c r="CK539" s="53"/>
      <c r="CL539" s="53"/>
      <c r="CM539" s="53"/>
      <c r="CN539" s="53"/>
      <c r="CO539" s="53"/>
      <c r="CP539" s="53"/>
      <c r="CQ539" s="53"/>
      <c r="CR539" s="53"/>
      <c r="CS539" s="53"/>
      <c r="CT539" s="53"/>
      <c r="CU539" s="53"/>
      <c r="CV539" s="53"/>
      <c r="CW539" s="53"/>
      <c r="CX539" s="53"/>
      <c r="CY539" s="53"/>
      <c r="CZ539" s="53"/>
      <c r="DA539" s="53"/>
      <c r="DB539" s="53"/>
      <c r="DC539" s="53"/>
      <c r="DD539" s="53"/>
      <c r="DE539" s="53"/>
      <c r="DF539" s="53"/>
      <c r="DG539" s="53"/>
      <c r="DH539" s="53"/>
      <c r="DI539" s="53"/>
      <c r="DJ539" s="53"/>
      <c r="DK539" s="53"/>
      <c r="DL539" s="53"/>
      <c r="DM539" s="53"/>
      <c r="DN539" s="53"/>
      <c r="DO539" s="53"/>
      <c r="DP539" s="53"/>
      <c r="DQ539" s="53"/>
      <c r="DR539" s="53"/>
      <c r="DS539" s="53"/>
      <c r="DT539" s="53"/>
      <c r="DU539" s="53"/>
      <c r="DV539" s="53"/>
      <c r="DW539" s="53"/>
      <c r="DX539" s="53"/>
      <c r="DY539" s="53"/>
      <c r="DZ539" s="53"/>
      <c r="EA539" s="53"/>
      <c r="EB539" s="53"/>
      <c r="EC539" s="53"/>
      <c r="ED539" s="53"/>
      <c r="EE539" s="53"/>
      <c r="EF539" s="53"/>
      <c r="EG539" s="53"/>
      <c r="EH539" s="53"/>
      <c r="EI539" s="53"/>
      <c r="EJ539" s="53"/>
      <c r="EK539" s="53"/>
      <c r="EL539" s="53"/>
      <c r="EM539" s="53"/>
      <c r="EN539" s="53"/>
      <c r="EO539" s="53"/>
      <c r="EP539" s="53"/>
      <c r="EQ539" s="53"/>
      <c r="ER539" s="53"/>
      <c r="ES539" s="53"/>
      <c r="ET539" s="53"/>
      <c r="EU539" s="53"/>
    </row>
    <row r="540" spans="1:151" s="284" customFormat="1" x14ac:dyDescent="0.2">
      <c r="A540" s="539"/>
      <c r="K540" s="307"/>
      <c r="L540" s="307"/>
      <c r="O540" s="285"/>
      <c r="P540" s="285"/>
      <c r="U540" s="145"/>
      <c r="V540" s="145"/>
      <c r="W540" s="517"/>
      <c r="X540" s="517"/>
      <c r="AN540" s="53"/>
      <c r="AO540" s="53"/>
      <c r="AP540" s="53"/>
      <c r="AQ540" s="53"/>
      <c r="AR540" s="53"/>
      <c r="AS540" s="53"/>
      <c r="AT540" s="53"/>
      <c r="AU540" s="53"/>
      <c r="AV540" s="53"/>
      <c r="AW540" s="53"/>
      <c r="AX540" s="53"/>
      <c r="AY540" s="53"/>
      <c r="AZ540" s="53"/>
      <c r="BA540" s="53"/>
      <c r="BB540" s="53"/>
      <c r="BC540" s="53"/>
      <c r="BD540" s="53"/>
      <c r="BE540" s="53"/>
      <c r="BF540" s="53"/>
      <c r="BG540" s="53"/>
      <c r="BH540" s="53"/>
      <c r="BI540" s="53"/>
      <c r="BJ540" s="53"/>
      <c r="BK540" s="53"/>
      <c r="BL540" s="53"/>
      <c r="BM540" s="53"/>
      <c r="BN540" s="53"/>
      <c r="BO540" s="53"/>
      <c r="BP540" s="53"/>
      <c r="BQ540" s="53"/>
      <c r="BR540" s="53"/>
      <c r="BS540" s="53"/>
      <c r="BT540" s="53"/>
      <c r="BU540" s="53"/>
      <c r="BV540" s="53"/>
      <c r="BW540" s="53"/>
      <c r="BX540" s="53"/>
      <c r="BY540" s="53"/>
      <c r="BZ540" s="53"/>
      <c r="CA540" s="53"/>
      <c r="CB540" s="53"/>
      <c r="CC540" s="53"/>
      <c r="CD540" s="53"/>
      <c r="CE540" s="53"/>
      <c r="CF540" s="53"/>
      <c r="CG540" s="53"/>
      <c r="CH540" s="53"/>
      <c r="CI540" s="53"/>
      <c r="CJ540" s="53"/>
      <c r="CK540" s="53"/>
      <c r="CL540" s="53"/>
      <c r="CM540" s="53"/>
      <c r="CN540" s="53"/>
      <c r="CO540" s="53"/>
      <c r="CP540" s="53"/>
      <c r="CQ540" s="53"/>
      <c r="CR540" s="53"/>
      <c r="CS540" s="53"/>
      <c r="CT540" s="53"/>
      <c r="CU540" s="53"/>
      <c r="CV540" s="53"/>
      <c r="CW540" s="53"/>
      <c r="CX540" s="53"/>
      <c r="CY540" s="53"/>
      <c r="CZ540" s="53"/>
      <c r="DA540" s="53"/>
      <c r="DB540" s="53"/>
      <c r="DC540" s="53"/>
      <c r="DD540" s="53"/>
      <c r="DE540" s="53"/>
      <c r="DF540" s="53"/>
      <c r="DG540" s="53"/>
      <c r="DH540" s="53"/>
      <c r="DI540" s="53"/>
      <c r="DJ540" s="53"/>
      <c r="DK540" s="53"/>
      <c r="DL540" s="53"/>
      <c r="DM540" s="53"/>
      <c r="DN540" s="53"/>
      <c r="DO540" s="53"/>
      <c r="DP540" s="53"/>
      <c r="DQ540" s="53"/>
      <c r="DR540" s="53"/>
      <c r="DS540" s="53"/>
      <c r="DT540" s="53"/>
      <c r="DU540" s="53"/>
      <c r="DV540" s="53"/>
      <c r="DW540" s="53"/>
      <c r="DX540" s="53"/>
      <c r="DY540" s="53"/>
      <c r="DZ540" s="53"/>
      <c r="EA540" s="53"/>
      <c r="EB540" s="53"/>
      <c r="EC540" s="53"/>
      <c r="ED540" s="53"/>
      <c r="EE540" s="53"/>
      <c r="EF540" s="53"/>
      <c r="EG540" s="53"/>
      <c r="EH540" s="53"/>
      <c r="EI540" s="53"/>
      <c r="EJ540" s="53"/>
      <c r="EK540" s="53"/>
      <c r="EL540" s="53"/>
      <c r="EM540" s="53"/>
      <c r="EN540" s="53"/>
      <c r="EO540" s="53"/>
      <c r="EP540" s="53"/>
      <c r="EQ540" s="53"/>
      <c r="ER540" s="53"/>
      <c r="ES540" s="53"/>
      <c r="ET540" s="53"/>
      <c r="EU540" s="53"/>
    </row>
    <row r="541" spans="1:151" s="284" customFormat="1" x14ac:dyDescent="0.2">
      <c r="A541" s="539"/>
      <c r="K541" s="307"/>
      <c r="L541" s="307"/>
      <c r="O541" s="285"/>
      <c r="P541" s="285"/>
      <c r="U541" s="145"/>
      <c r="V541" s="145"/>
      <c r="W541" s="517"/>
      <c r="X541" s="517"/>
      <c r="AN541" s="53"/>
      <c r="AO541" s="53"/>
      <c r="AP541" s="53"/>
      <c r="AQ541" s="53"/>
      <c r="AR541" s="53"/>
      <c r="AS541" s="53"/>
      <c r="AT541" s="53"/>
      <c r="AU541" s="53"/>
      <c r="AV541" s="53"/>
      <c r="AW541" s="53"/>
      <c r="AX541" s="53"/>
      <c r="AY541" s="53"/>
      <c r="AZ541" s="53"/>
      <c r="BA541" s="53"/>
      <c r="BB541" s="53"/>
      <c r="BC541" s="53"/>
      <c r="BD541" s="53"/>
      <c r="BE541" s="53"/>
      <c r="BF541" s="53"/>
      <c r="BG541" s="53"/>
      <c r="BH541" s="53"/>
      <c r="BI541" s="53"/>
      <c r="BJ541" s="53"/>
      <c r="BK541" s="53"/>
      <c r="BL541" s="53"/>
      <c r="BM541" s="53"/>
      <c r="BN541" s="53"/>
      <c r="BO541" s="53"/>
      <c r="BP541" s="53"/>
      <c r="BQ541" s="53"/>
      <c r="BR541" s="53"/>
      <c r="BS541" s="53"/>
      <c r="BT541" s="53"/>
      <c r="BU541" s="53"/>
      <c r="BV541" s="53"/>
      <c r="BW541" s="53"/>
      <c r="BX541" s="53"/>
      <c r="BY541" s="53"/>
      <c r="BZ541" s="53"/>
      <c r="CA541" s="53"/>
      <c r="CB541" s="53"/>
      <c r="CC541" s="53"/>
      <c r="CD541" s="53"/>
      <c r="CE541" s="53"/>
      <c r="CF541" s="53"/>
      <c r="CG541" s="53"/>
      <c r="CH541" s="53"/>
      <c r="CI541" s="53"/>
      <c r="CJ541" s="53"/>
      <c r="CK541" s="53"/>
      <c r="CL541" s="53"/>
      <c r="CM541" s="53"/>
      <c r="CN541" s="53"/>
      <c r="CO541" s="53"/>
      <c r="CP541" s="53"/>
      <c r="CQ541" s="53"/>
      <c r="CR541" s="53"/>
      <c r="CS541" s="53"/>
      <c r="CT541" s="53"/>
      <c r="CU541" s="53"/>
      <c r="CV541" s="53"/>
      <c r="CW541" s="53"/>
      <c r="CX541" s="53"/>
      <c r="CY541" s="53"/>
      <c r="CZ541" s="53"/>
      <c r="DA541" s="53"/>
      <c r="DB541" s="53"/>
      <c r="DC541" s="53"/>
      <c r="DD541" s="53"/>
      <c r="DE541" s="53"/>
      <c r="DF541" s="53"/>
      <c r="DG541" s="53"/>
      <c r="DH541" s="53"/>
      <c r="DI541" s="53"/>
      <c r="DJ541" s="53"/>
      <c r="DK541" s="53"/>
      <c r="DL541" s="53"/>
      <c r="DM541" s="53"/>
      <c r="DN541" s="53"/>
      <c r="DO541" s="53"/>
      <c r="DP541" s="53"/>
      <c r="DQ541" s="53"/>
      <c r="DR541" s="53"/>
      <c r="DS541" s="53"/>
      <c r="DT541" s="53"/>
      <c r="DU541" s="53"/>
      <c r="DV541" s="53"/>
      <c r="DW541" s="53"/>
      <c r="DX541" s="53"/>
      <c r="DY541" s="53"/>
      <c r="DZ541" s="53"/>
      <c r="EA541" s="53"/>
      <c r="EB541" s="53"/>
      <c r="EC541" s="53"/>
      <c r="ED541" s="53"/>
      <c r="EE541" s="53"/>
      <c r="EF541" s="53"/>
      <c r="EG541" s="53"/>
      <c r="EH541" s="53"/>
      <c r="EI541" s="53"/>
      <c r="EJ541" s="53"/>
      <c r="EK541" s="53"/>
      <c r="EL541" s="53"/>
      <c r="EM541" s="53"/>
      <c r="EN541" s="53"/>
      <c r="EO541" s="53"/>
      <c r="EP541" s="53"/>
      <c r="EQ541" s="53"/>
      <c r="ER541" s="53"/>
      <c r="ES541" s="53"/>
      <c r="ET541" s="53"/>
      <c r="EU541" s="53"/>
    </row>
    <row r="542" spans="1:151" s="284" customFormat="1" x14ac:dyDescent="0.2">
      <c r="A542" s="539"/>
      <c r="K542" s="307"/>
      <c r="L542" s="307"/>
      <c r="O542" s="285"/>
      <c r="P542" s="285"/>
      <c r="U542" s="145"/>
      <c r="V542" s="145"/>
      <c r="W542" s="517"/>
      <c r="X542" s="517"/>
      <c r="AN542" s="53"/>
      <c r="AO542" s="53"/>
      <c r="AP542" s="53"/>
      <c r="AQ542" s="53"/>
      <c r="AR542" s="53"/>
      <c r="AS542" s="53"/>
      <c r="AT542" s="53"/>
      <c r="AU542" s="53"/>
      <c r="AV542" s="53"/>
      <c r="AW542" s="53"/>
      <c r="AX542" s="53"/>
      <c r="AY542" s="53"/>
      <c r="AZ542" s="53"/>
      <c r="BA542" s="53"/>
      <c r="BB542" s="53"/>
      <c r="BC542" s="53"/>
      <c r="BD542" s="53"/>
      <c r="BE542" s="53"/>
      <c r="BF542" s="53"/>
      <c r="BG542" s="53"/>
      <c r="BH542" s="53"/>
      <c r="BI542" s="53"/>
      <c r="BJ542" s="53"/>
      <c r="BK542" s="53"/>
      <c r="BL542" s="53"/>
      <c r="BM542" s="53"/>
      <c r="BN542" s="53"/>
      <c r="BO542" s="53"/>
      <c r="BP542" s="53"/>
      <c r="BQ542" s="53"/>
      <c r="BR542" s="53"/>
      <c r="BS542" s="53"/>
      <c r="BT542" s="53"/>
      <c r="BU542" s="53"/>
      <c r="BV542" s="53"/>
      <c r="BW542" s="53"/>
      <c r="BX542" s="53"/>
      <c r="BY542" s="53"/>
      <c r="BZ542" s="53"/>
      <c r="CA542" s="53"/>
      <c r="CB542" s="53"/>
      <c r="CC542" s="53"/>
      <c r="CD542" s="53"/>
      <c r="CE542" s="53"/>
      <c r="CF542" s="53"/>
      <c r="CG542" s="53"/>
      <c r="CH542" s="53"/>
      <c r="CI542" s="53"/>
      <c r="CJ542" s="53"/>
      <c r="CK542" s="53"/>
      <c r="CL542" s="53"/>
      <c r="CM542" s="53"/>
      <c r="CN542" s="53"/>
      <c r="CO542" s="53"/>
      <c r="CP542" s="53"/>
      <c r="CQ542" s="53"/>
      <c r="CR542" s="53"/>
      <c r="CS542" s="53"/>
      <c r="CT542" s="53"/>
      <c r="CU542" s="53"/>
      <c r="CV542" s="53"/>
      <c r="CW542" s="53"/>
      <c r="CX542" s="53"/>
      <c r="CY542" s="53"/>
      <c r="CZ542" s="53"/>
      <c r="DA542" s="53"/>
      <c r="DB542" s="53"/>
      <c r="DC542" s="53"/>
      <c r="DD542" s="53"/>
      <c r="DE542" s="53"/>
      <c r="DF542" s="53"/>
      <c r="DG542" s="53"/>
      <c r="DH542" s="53"/>
      <c r="DI542" s="53"/>
      <c r="DJ542" s="53"/>
      <c r="DK542" s="53"/>
      <c r="DL542" s="53"/>
      <c r="DM542" s="53"/>
      <c r="DN542" s="53"/>
      <c r="DO542" s="53"/>
      <c r="DP542" s="53"/>
      <c r="DQ542" s="53"/>
      <c r="DR542" s="53"/>
      <c r="DS542" s="53"/>
      <c r="DT542" s="53"/>
      <c r="DU542" s="53"/>
      <c r="DV542" s="53"/>
      <c r="DW542" s="53"/>
      <c r="DX542" s="53"/>
      <c r="DY542" s="53"/>
      <c r="DZ542" s="53"/>
      <c r="EA542" s="53"/>
      <c r="EB542" s="53"/>
      <c r="EC542" s="53"/>
      <c r="ED542" s="53"/>
      <c r="EE542" s="53"/>
      <c r="EF542" s="53"/>
      <c r="EG542" s="53"/>
      <c r="EH542" s="53"/>
      <c r="EI542" s="53"/>
      <c r="EJ542" s="53"/>
      <c r="EK542" s="53"/>
      <c r="EL542" s="53"/>
      <c r="EM542" s="53"/>
      <c r="EN542" s="53"/>
      <c r="EO542" s="53"/>
      <c r="EP542" s="53"/>
      <c r="EQ542" s="53"/>
      <c r="ER542" s="53"/>
      <c r="ES542" s="53"/>
      <c r="ET542" s="53"/>
      <c r="EU542" s="53"/>
    </row>
    <row r="543" spans="1:151" s="284" customFormat="1" x14ac:dyDescent="0.2">
      <c r="A543" s="539"/>
      <c r="K543" s="307"/>
      <c r="L543" s="307"/>
      <c r="O543" s="285"/>
      <c r="P543" s="285"/>
      <c r="U543" s="145"/>
      <c r="V543" s="145"/>
      <c r="W543" s="517"/>
      <c r="X543" s="517"/>
      <c r="AN543" s="53"/>
      <c r="AO543" s="53"/>
      <c r="AP543" s="53"/>
      <c r="AQ543" s="53"/>
      <c r="AR543" s="53"/>
      <c r="AS543" s="53"/>
      <c r="AT543" s="53"/>
      <c r="AU543" s="53"/>
      <c r="AV543" s="53"/>
      <c r="AW543" s="53"/>
      <c r="AX543" s="53"/>
      <c r="AY543" s="53"/>
      <c r="AZ543" s="53"/>
      <c r="BA543" s="53"/>
      <c r="BB543" s="53"/>
      <c r="BC543" s="53"/>
      <c r="BD543" s="53"/>
      <c r="BE543" s="53"/>
      <c r="BF543" s="53"/>
      <c r="BG543" s="53"/>
      <c r="BH543" s="53"/>
      <c r="BI543" s="53"/>
      <c r="BJ543" s="53"/>
      <c r="BK543" s="53"/>
      <c r="BL543" s="53"/>
      <c r="BM543" s="53"/>
      <c r="BN543" s="53"/>
      <c r="BO543" s="53"/>
      <c r="BP543" s="53"/>
      <c r="BQ543" s="53"/>
      <c r="BR543" s="53"/>
      <c r="BS543" s="53"/>
      <c r="BT543" s="53"/>
      <c r="BU543" s="53"/>
      <c r="BV543" s="53"/>
      <c r="BW543" s="53"/>
      <c r="BX543" s="53"/>
      <c r="BY543" s="53"/>
      <c r="BZ543" s="53"/>
      <c r="CA543" s="53"/>
      <c r="CB543" s="53"/>
      <c r="CC543" s="53"/>
      <c r="CD543" s="53"/>
      <c r="CE543" s="53"/>
      <c r="CF543" s="53"/>
      <c r="CG543" s="53"/>
      <c r="CH543" s="53"/>
      <c r="CI543" s="53"/>
      <c r="CJ543" s="53"/>
      <c r="CK543" s="53"/>
      <c r="CL543" s="53"/>
      <c r="CM543" s="53"/>
      <c r="CN543" s="53"/>
      <c r="CO543" s="53"/>
      <c r="CP543" s="53"/>
      <c r="CQ543" s="53"/>
      <c r="CR543" s="53"/>
      <c r="CS543" s="53"/>
      <c r="CT543" s="53"/>
      <c r="CU543" s="53"/>
      <c r="CV543" s="53"/>
      <c r="CW543" s="53"/>
      <c r="CX543" s="53"/>
      <c r="CY543" s="53"/>
      <c r="CZ543" s="53"/>
      <c r="DA543" s="53"/>
      <c r="DB543" s="53"/>
      <c r="DC543" s="53"/>
      <c r="DD543" s="53"/>
      <c r="DE543" s="53"/>
      <c r="DF543" s="53"/>
      <c r="DG543" s="53"/>
      <c r="DH543" s="53"/>
      <c r="DI543" s="53"/>
      <c r="DJ543" s="53"/>
      <c r="DK543" s="53"/>
      <c r="DL543" s="53"/>
      <c r="DM543" s="53"/>
      <c r="DN543" s="53"/>
      <c r="DO543" s="53"/>
      <c r="DP543" s="53"/>
      <c r="DQ543" s="53"/>
      <c r="DR543" s="53"/>
      <c r="DS543" s="53"/>
      <c r="DT543" s="53"/>
      <c r="DU543" s="53"/>
      <c r="DV543" s="53"/>
      <c r="DW543" s="53"/>
      <c r="DX543" s="53"/>
      <c r="DY543" s="53"/>
      <c r="DZ543" s="53"/>
      <c r="EA543" s="53"/>
      <c r="EB543" s="53"/>
      <c r="EC543" s="53"/>
      <c r="ED543" s="53"/>
      <c r="EE543" s="53"/>
      <c r="EF543" s="53"/>
      <c r="EG543" s="53"/>
      <c r="EH543" s="53"/>
      <c r="EI543" s="53"/>
      <c r="EJ543" s="53"/>
      <c r="EK543" s="53"/>
      <c r="EL543" s="53"/>
      <c r="EM543" s="53"/>
      <c r="EN543" s="53"/>
      <c r="EO543" s="53"/>
      <c r="EP543" s="53"/>
      <c r="EQ543" s="53"/>
      <c r="ER543" s="53"/>
      <c r="ES543" s="53"/>
      <c r="ET543" s="53"/>
      <c r="EU543" s="53"/>
    </row>
    <row r="544" spans="1:151" s="284" customFormat="1" x14ac:dyDescent="0.2">
      <c r="A544" s="539"/>
      <c r="K544" s="307"/>
      <c r="L544" s="307"/>
      <c r="O544" s="285"/>
      <c r="P544" s="285"/>
      <c r="U544" s="145"/>
      <c r="V544" s="145"/>
      <c r="W544" s="517"/>
      <c r="X544" s="517"/>
      <c r="AN544" s="53"/>
      <c r="AO544" s="53"/>
      <c r="AP544" s="53"/>
      <c r="AQ544" s="53"/>
      <c r="AR544" s="53"/>
      <c r="AS544" s="53"/>
      <c r="AT544" s="53"/>
      <c r="AU544" s="53"/>
      <c r="AV544" s="53"/>
      <c r="AW544" s="53"/>
      <c r="AX544" s="53"/>
      <c r="AY544" s="53"/>
      <c r="AZ544" s="53"/>
      <c r="BA544" s="53"/>
      <c r="BB544" s="53"/>
      <c r="BC544" s="53"/>
      <c r="BD544" s="53"/>
      <c r="BE544" s="53"/>
      <c r="BF544" s="53"/>
      <c r="BG544" s="53"/>
      <c r="BH544" s="53"/>
      <c r="BI544" s="53"/>
      <c r="BJ544" s="53"/>
      <c r="BK544" s="53"/>
      <c r="BL544" s="53"/>
      <c r="BM544" s="53"/>
      <c r="BN544" s="53"/>
      <c r="BO544" s="53"/>
      <c r="BP544" s="53"/>
      <c r="BQ544" s="53"/>
      <c r="BR544" s="53"/>
      <c r="BS544" s="53"/>
      <c r="BT544" s="53"/>
      <c r="BU544" s="53"/>
      <c r="BV544" s="53"/>
      <c r="BW544" s="53"/>
      <c r="BX544" s="53"/>
      <c r="BY544" s="53"/>
      <c r="BZ544" s="53"/>
      <c r="CA544" s="53"/>
      <c r="CB544" s="53"/>
      <c r="CC544" s="53"/>
      <c r="CD544" s="53"/>
      <c r="CE544" s="53"/>
      <c r="CF544" s="53"/>
      <c r="CG544" s="53"/>
      <c r="CH544" s="53"/>
      <c r="CI544" s="53"/>
      <c r="CJ544" s="53"/>
      <c r="CK544" s="53"/>
      <c r="CL544" s="53"/>
      <c r="CM544" s="53"/>
      <c r="CN544" s="53"/>
      <c r="CO544" s="53"/>
      <c r="CP544" s="53"/>
      <c r="CQ544" s="53"/>
      <c r="CR544" s="53"/>
      <c r="CS544" s="53"/>
      <c r="CT544" s="53"/>
      <c r="CU544" s="53"/>
      <c r="CV544" s="53"/>
      <c r="CW544" s="53"/>
      <c r="CX544" s="53"/>
      <c r="CY544" s="53"/>
      <c r="CZ544" s="53"/>
      <c r="DA544" s="53"/>
      <c r="DB544" s="53"/>
      <c r="DC544" s="53"/>
      <c r="DD544" s="53"/>
      <c r="DE544" s="53"/>
      <c r="DF544" s="53"/>
      <c r="DG544" s="53"/>
      <c r="DH544" s="53"/>
      <c r="DI544" s="53"/>
      <c r="DJ544" s="53"/>
      <c r="DK544" s="53"/>
      <c r="DL544" s="53"/>
      <c r="DM544" s="53"/>
      <c r="DN544" s="53"/>
      <c r="DO544" s="53"/>
      <c r="DP544" s="53"/>
      <c r="DQ544" s="53"/>
      <c r="DR544" s="53"/>
      <c r="DS544" s="53"/>
      <c r="DT544" s="53"/>
      <c r="DU544" s="53"/>
      <c r="DV544" s="53"/>
      <c r="DW544" s="53"/>
      <c r="DX544" s="53"/>
      <c r="DY544" s="53"/>
      <c r="DZ544" s="53"/>
      <c r="EA544" s="53"/>
      <c r="EB544" s="53"/>
      <c r="EC544" s="53"/>
      <c r="ED544" s="53"/>
      <c r="EE544" s="53"/>
      <c r="EF544" s="53"/>
      <c r="EG544" s="53"/>
      <c r="EH544" s="53"/>
      <c r="EI544" s="53"/>
      <c r="EJ544" s="53"/>
      <c r="EK544" s="53"/>
      <c r="EL544" s="53"/>
      <c r="EM544" s="53"/>
      <c r="EN544" s="53"/>
      <c r="EO544" s="53"/>
      <c r="EP544" s="53"/>
      <c r="EQ544" s="53"/>
      <c r="ER544" s="53"/>
      <c r="ES544" s="53"/>
      <c r="ET544" s="53"/>
      <c r="EU544" s="53"/>
    </row>
    <row r="545" spans="1:151" s="284" customFormat="1" x14ac:dyDescent="0.2">
      <c r="A545" s="539"/>
      <c r="K545" s="307"/>
      <c r="L545" s="307"/>
      <c r="O545" s="285"/>
      <c r="P545" s="285"/>
      <c r="U545" s="145"/>
      <c r="V545" s="145"/>
      <c r="W545" s="517"/>
      <c r="X545" s="517"/>
      <c r="AN545" s="53"/>
      <c r="AO545" s="53"/>
      <c r="AP545" s="53"/>
      <c r="AQ545" s="53"/>
      <c r="AR545" s="53"/>
      <c r="AS545" s="53"/>
      <c r="AT545" s="53"/>
      <c r="AU545" s="53"/>
      <c r="AV545" s="53"/>
      <c r="AW545" s="53"/>
      <c r="AX545" s="53"/>
      <c r="AY545" s="53"/>
      <c r="AZ545" s="53"/>
      <c r="BA545" s="53"/>
      <c r="BB545" s="53"/>
      <c r="BC545" s="53"/>
      <c r="BD545" s="53"/>
      <c r="BE545" s="53"/>
      <c r="BF545" s="53"/>
      <c r="BG545" s="53"/>
      <c r="BH545" s="53"/>
      <c r="BI545" s="53"/>
      <c r="BJ545" s="53"/>
      <c r="BK545" s="53"/>
      <c r="BL545" s="53"/>
      <c r="BM545" s="53"/>
      <c r="BN545" s="53"/>
      <c r="BO545" s="53"/>
      <c r="BP545" s="53"/>
      <c r="BQ545" s="53"/>
      <c r="BR545" s="53"/>
      <c r="BS545" s="53"/>
      <c r="BT545" s="53"/>
      <c r="BU545" s="53"/>
      <c r="BV545" s="53"/>
      <c r="BW545" s="53"/>
      <c r="BX545" s="53"/>
      <c r="BY545" s="53"/>
      <c r="BZ545" s="53"/>
      <c r="CA545" s="53"/>
      <c r="CB545" s="53"/>
      <c r="CC545" s="53"/>
      <c r="CD545" s="53"/>
      <c r="CE545" s="53"/>
      <c r="CF545" s="53"/>
      <c r="CG545" s="53"/>
      <c r="CH545" s="53"/>
      <c r="CI545" s="53"/>
      <c r="CJ545" s="53"/>
      <c r="CK545" s="53"/>
      <c r="CL545" s="53"/>
      <c r="CM545" s="53"/>
      <c r="CN545" s="53"/>
      <c r="CO545" s="53"/>
      <c r="CP545" s="53"/>
      <c r="CQ545" s="53"/>
      <c r="CR545" s="53"/>
      <c r="CS545" s="53"/>
      <c r="CT545" s="53"/>
      <c r="CU545" s="53"/>
      <c r="CV545" s="53"/>
      <c r="CW545" s="53"/>
      <c r="CX545" s="53"/>
      <c r="CY545" s="53"/>
      <c r="CZ545" s="53"/>
      <c r="DA545" s="53"/>
      <c r="DB545" s="53"/>
      <c r="DC545" s="53"/>
      <c r="DD545" s="53"/>
      <c r="DE545" s="53"/>
      <c r="DF545" s="53"/>
      <c r="DG545" s="53"/>
      <c r="DH545" s="53"/>
      <c r="DI545" s="53"/>
      <c r="DJ545" s="53"/>
      <c r="DK545" s="53"/>
      <c r="DL545" s="53"/>
      <c r="DM545" s="53"/>
      <c r="DN545" s="53"/>
      <c r="DO545" s="53"/>
      <c r="DP545" s="53"/>
      <c r="DQ545" s="53"/>
      <c r="DR545" s="53"/>
      <c r="DS545" s="53"/>
      <c r="DT545" s="53"/>
      <c r="DU545" s="53"/>
      <c r="DV545" s="53"/>
      <c r="DW545" s="53"/>
      <c r="DX545" s="53"/>
      <c r="DY545" s="53"/>
      <c r="DZ545" s="53"/>
      <c r="EA545" s="53"/>
      <c r="EB545" s="53"/>
      <c r="EC545" s="53"/>
      <c r="ED545" s="53"/>
      <c r="EE545" s="53"/>
      <c r="EF545" s="53"/>
      <c r="EG545" s="53"/>
      <c r="EH545" s="53"/>
      <c r="EI545" s="53"/>
      <c r="EJ545" s="53"/>
      <c r="EK545" s="53"/>
      <c r="EL545" s="53"/>
      <c r="EM545" s="53"/>
      <c r="EN545" s="53"/>
      <c r="EO545" s="53"/>
      <c r="EP545" s="53"/>
      <c r="EQ545" s="53"/>
      <c r="ER545" s="53"/>
      <c r="ES545" s="53"/>
      <c r="ET545" s="53"/>
      <c r="EU545" s="53"/>
    </row>
    <row r="546" spans="1:151" s="284" customFormat="1" x14ac:dyDescent="0.2">
      <c r="A546" s="539"/>
      <c r="K546" s="307"/>
      <c r="L546" s="307"/>
      <c r="O546" s="285"/>
      <c r="P546" s="285"/>
      <c r="U546" s="145"/>
      <c r="V546" s="145"/>
      <c r="W546" s="517"/>
      <c r="X546" s="517"/>
      <c r="AN546" s="53"/>
      <c r="AO546" s="53"/>
      <c r="AP546" s="53"/>
      <c r="AQ546" s="53"/>
      <c r="AR546" s="53"/>
      <c r="AS546" s="53"/>
      <c r="AT546" s="53"/>
      <c r="AU546" s="53"/>
      <c r="AV546" s="53"/>
      <c r="AW546" s="53"/>
      <c r="AX546" s="53"/>
      <c r="AY546" s="53"/>
      <c r="AZ546" s="53"/>
      <c r="BA546" s="53"/>
      <c r="BB546" s="53"/>
      <c r="BC546" s="53"/>
      <c r="BD546" s="53"/>
      <c r="BE546" s="53"/>
      <c r="BF546" s="53"/>
      <c r="BG546" s="53"/>
      <c r="BH546" s="53"/>
      <c r="BI546" s="53"/>
      <c r="BJ546" s="53"/>
      <c r="BK546" s="53"/>
      <c r="BL546" s="53"/>
      <c r="BM546" s="53"/>
      <c r="BN546" s="53"/>
      <c r="BO546" s="53"/>
      <c r="BP546" s="53"/>
      <c r="BQ546" s="53"/>
      <c r="BR546" s="53"/>
      <c r="BS546" s="53"/>
      <c r="BT546" s="53"/>
      <c r="BU546" s="53"/>
      <c r="BV546" s="53"/>
      <c r="BW546" s="53"/>
      <c r="BX546" s="53"/>
      <c r="BY546" s="53"/>
      <c r="BZ546" s="53"/>
      <c r="CA546" s="53"/>
      <c r="CB546" s="53"/>
      <c r="CC546" s="53"/>
      <c r="CD546" s="53"/>
      <c r="CE546" s="53"/>
      <c r="CF546" s="53"/>
      <c r="CG546" s="53"/>
      <c r="CH546" s="53"/>
      <c r="CI546" s="53"/>
      <c r="CJ546" s="53"/>
      <c r="CK546" s="53"/>
      <c r="CL546" s="53"/>
      <c r="CM546" s="53"/>
      <c r="CN546" s="53"/>
      <c r="CO546" s="53"/>
      <c r="CP546" s="53"/>
      <c r="CQ546" s="53"/>
      <c r="CR546" s="53"/>
      <c r="CS546" s="53"/>
      <c r="CT546" s="53"/>
      <c r="CU546" s="53"/>
      <c r="CV546" s="53"/>
      <c r="CW546" s="53"/>
      <c r="CX546" s="53"/>
      <c r="CY546" s="53"/>
      <c r="CZ546" s="53"/>
      <c r="DA546" s="53"/>
      <c r="DB546" s="53"/>
      <c r="DC546" s="53"/>
      <c r="DD546" s="53"/>
      <c r="DE546" s="53"/>
      <c r="DF546" s="53"/>
      <c r="DG546" s="53"/>
      <c r="DH546" s="53"/>
      <c r="DI546" s="53"/>
      <c r="DJ546" s="53"/>
      <c r="DK546" s="53"/>
      <c r="DL546" s="53"/>
      <c r="DM546" s="53"/>
      <c r="DN546" s="53"/>
      <c r="DO546" s="53"/>
      <c r="DP546" s="53"/>
      <c r="DQ546" s="53"/>
      <c r="DR546" s="53"/>
      <c r="DS546" s="53"/>
      <c r="DT546" s="53"/>
      <c r="DU546" s="53"/>
      <c r="DV546" s="53"/>
      <c r="DW546" s="53"/>
      <c r="DX546" s="53"/>
      <c r="DY546" s="53"/>
      <c r="DZ546" s="53"/>
      <c r="EA546" s="53"/>
      <c r="EB546" s="53"/>
      <c r="EC546" s="53"/>
      <c r="ED546" s="53"/>
      <c r="EE546" s="53"/>
      <c r="EF546" s="53"/>
      <c r="EG546" s="53"/>
      <c r="EH546" s="53"/>
      <c r="EI546" s="53"/>
      <c r="EJ546" s="53"/>
      <c r="EK546" s="53"/>
      <c r="EL546" s="53"/>
      <c r="EM546" s="53"/>
      <c r="EN546" s="53"/>
      <c r="EO546" s="53"/>
      <c r="EP546" s="53"/>
      <c r="EQ546" s="53"/>
      <c r="ER546" s="53"/>
      <c r="ES546" s="53"/>
      <c r="ET546" s="53"/>
      <c r="EU546" s="53"/>
    </row>
    <row r="547" spans="1:151" s="284" customFormat="1" x14ac:dyDescent="0.2">
      <c r="A547" s="539"/>
      <c r="K547" s="307"/>
      <c r="L547" s="307"/>
      <c r="O547" s="285"/>
      <c r="P547" s="285"/>
      <c r="U547" s="145"/>
      <c r="V547" s="145"/>
      <c r="W547" s="517"/>
      <c r="X547" s="517"/>
      <c r="AN547" s="53"/>
      <c r="AO547" s="53"/>
      <c r="AP547" s="53"/>
      <c r="AQ547" s="53"/>
      <c r="AR547" s="53"/>
      <c r="AS547" s="53"/>
      <c r="AT547" s="53"/>
      <c r="AU547" s="53"/>
      <c r="AV547" s="53"/>
      <c r="AW547" s="53"/>
      <c r="AX547" s="53"/>
      <c r="AY547" s="53"/>
      <c r="AZ547" s="53"/>
      <c r="BA547" s="53"/>
      <c r="BB547" s="53"/>
      <c r="BC547" s="53"/>
      <c r="BD547" s="53"/>
      <c r="BE547" s="53"/>
      <c r="BF547" s="53"/>
      <c r="BG547" s="53"/>
      <c r="BH547" s="53"/>
      <c r="BI547" s="53"/>
      <c r="BJ547" s="53"/>
      <c r="BK547" s="53"/>
      <c r="BL547" s="53"/>
      <c r="BM547" s="53"/>
      <c r="BN547" s="53"/>
      <c r="BO547" s="53"/>
      <c r="BP547" s="53"/>
      <c r="BQ547" s="53"/>
      <c r="BR547" s="53"/>
      <c r="BS547" s="53"/>
      <c r="BT547" s="53"/>
      <c r="BU547" s="53"/>
      <c r="BV547" s="53"/>
      <c r="BW547" s="53"/>
      <c r="BX547" s="53"/>
      <c r="BY547" s="53"/>
      <c r="BZ547" s="53"/>
      <c r="CA547" s="53"/>
      <c r="CB547" s="53"/>
      <c r="CC547" s="53"/>
      <c r="CD547" s="53"/>
      <c r="CE547" s="53"/>
      <c r="CF547" s="53"/>
      <c r="CG547" s="53"/>
      <c r="CH547" s="53"/>
      <c r="CI547" s="53"/>
      <c r="CJ547" s="53"/>
      <c r="CK547" s="53"/>
      <c r="CL547" s="53"/>
      <c r="CM547" s="53"/>
      <c r="CN547" s="53"/>
      <c r="CO547" s="53"/>
      <c r="CP547" s="53"/>
      <c r="CQ547" s="53"/>
      <c r="CR547" s="53"/>
      <c r="CS547" s="53"/>
      <c r="CT547" s="53"/>
      <c r="CU547" s="53"/>
      <c r="CV547" s="53"/>
      <c r="CW547" s="53"/>
      <c r="CX547" s="53"/>
      <c r="CY547" s="53"/>
      <c r="CZ547" s="53"/>
      <c r="DA547" s="53"/>
      <c r="DB547" s="53"/>
      <c r="DC547" s="53"/>
      <c r="DD547" s="53"/>
      <c r="DE547" s="53"/>
      <c r="DF547" s="53"/>
      <c r="DG547" s="53"/>
      <c r="DH547" s="53"/>
      <c r="DI547" s="53"/>
      <c r="DJ547" s="53"/>
      <c r="DK547" s="53"/>
      <c r="DL547" s="53"/>
      <c r="DM547" s="53"/>
      <c r="DN547" s="53"/>
      <c r="DO547" s="53"/>
      <c r="DP547" s="53"/>
      <c r="DQ547" s="53"/>
      <c r="DR547" s="53"/>
      <c r="DS547" s="53"/>
      <c r="DT547" s="53"/>
      <c r="DU547" s="53"/>
      <c r="DV547" s="53"/>
      <c r="DW547" s="53"/>
      <c r="DX547" s="53"/>
      <c r="DY547" s="53"/>
      <c r="DZ547" s="53"/>
      <c r="EA547" s="53"/>
      <c r="EB547" s="53"/>
      <c r="EC547" s="53"/>
      <c r="ED547" s="53"/>
      <c r="EE547" s="53"/>
      <c r="EF547" s="53"/>
      <c r="EG547" s="53"/>
      <c r="EH547" s="53"/>
      <c r="EI547" s="53"/>
      <c r="EJ547" s="53"/>
      <c r="EK547" s="53"/>
      <c r="EL547" s="53"/>
      <c r="EM547" s="53"/>
      <c r="EN547" s="53"/>
      <c r="EO547" s="53"/>
      <c r="EP547" s="53"/>
      <c r="EQ547" s="53"/>
      <c r="ER547" s="53"/>
      <c r="ES547" s="53"/>
      <c r="ET547" s="53"/>
      <c r="EU547" s="53"/>
    </row>
    <row r="548" spans="1:151" s="284" customFormat="1" x14ac:dyDescent="0.2">
      <c r="A548" s="539"/>
      <c r="K548" s="307"/>
      <c r="L548" s="307"/>
      <c r="O548" s="285"/>
      <c r="P548" s="285"/>
      <c r="U548" s="145"/>
      <c r="V548" s="145"/>
      <c r="W548" s="517"/>
      <c r="X548" s="517"/>
      <c r="AN548" s="53"/>
      <c r="AO548" s="53"/>
      <c r="AP548" s="53"/>
      <c r="AQ548" s="53"/>
      <c r="AR548" s="53"/>
      <c r="AS548" s="53"/>
      <c r="AT548" s="53"/>
      <c r="AU548" s="53"/>
      <c r="AV548" s="53"/>
      <c r="AW548" s="53"/>
      <c r="AX548" s="53"/>
      <c r="AY548" s="53"/>
      <c r="AZ548" s="53"/>
      <c r="BA548" s="53"/>
      <c r="BB548" s="53"/>
      <c r="BC548" s="53"/>
      <c r="BD548" s="53"/>
      <c r="BE548" s="53"/>
      <c r="BF548" s="53"/>
      <c r="BG548" s="53"/>
      <c r="BH548" s="53"/>
      <c r="BI548" s="53"/>
      <c r="BJ548" s="53"/>
      <c r="BK548" s="53"/>
      <c r="BL548" s="53"/>
      <c r="BM548" s="53"/>
      <c r="BN548" s="53"/>
      <c r="BO548" s="53"/>
      <c r="BP548" s="53"/>
      <c r="BQ548" s="53"/>
      <c r="BR548" s="53"/>
      <c r="BS548" s="53"/>
      <c r="BT548" s="53"/>
      <c r="BU548" s="53"/>
      <c r="BV548" s="53"/>
      <c r="BW548" s="53"/>
      <c r="BX548" s="53"/>
      <c r="BY548" s="53"/>
      <c r="BZ548" s="53"/>
      <c r="CA548" s="53"/>
      <c r="CB548" s="53"/>
      <c r="CC548" s="53"/>
      <c r="CD548" s="53"/>
      <c r="CE548" s="53"/>
      <c r="CF548" s="53"/>
      <c r="CG548" s="53"/>
      <c r="CH548" s="53"/>
      <c r="CI548" s="53"/>
      <c r="CJ548" s="53"/>
      <c r="CK548" s="53"/>
      <c r="CL548" s="53"/>
      <c r="CM548" s="53"/>
      <c r="CN548" s="53"/>
      <c r="CO548" s="53"/>
      <c r="CP548" s="53"/>
      <c r="CQ548" s="53"/>
      <c r="CR548" s="53"/>
      <c r="CS548" s="53"/>
      <c r="CT548" s="53"/>
      <c r="CU548" s="53"/>
      <c r="CV548" s="53"/>
      <c r="CW548" s="53"/>
      <c r="CX548" s="53"/>
      <c r="CY548" s="53"/>
      <c r="CZ548" s="53"/>
      <c r="DA548" s="53"/>
      <c r="DB548" s="53"/>
      <c r="DC548" s="53"/>
      <c r="DD548" s="53"/>
      <c r="DE548" s="53"/>
      <c r="DF548" s="53"/>
      <c r="DG548" s="53"/>
      <c r="DH548" s="53"/>
      <c r="DI548" s="53"/>
      <c r="DJ548" s="53"/>
      <c r="DK548" s="53"/>
      <c r="DL548" s="53"/>
      <c r="DM548" s="53"/>
      <c r="DN548" s="53"/>
      <c r="DO548" s="53"/>
      <c r="DP548" s="53"/>
      <c r="DQ548" s="53"/>
      <c r="DR548" s="53"/>
      <c r="DS548" s="53"/>
      <c r="DT548" s="53"/>
      <c r="DU548" s="53"/>
      <c r="DV548" s="53"/>
      <c r="DW548" s="53"/>
      <c r="DX548" s="53"/>
      <c r="DY548" s="53"/>
      <c r="DZ548" s="53"/>
      <c r="EA548" s="53"/>
      <c r="EB548" s="53"/>
      <c r="EC548" s="53"/>
      <c r="ED548" s="53"/>
      <c r="EE548" s="53"/>
      <c r="EF548" s="53"/>
      <c r="EG548" s="53"/>
      <c r="EH548" s="53"/>
      <c r="EI548" s="53"/>
      <c r="EJ548" s="53"/>
      <c r="EK548" s="53"/>
      <c r="EL548" s="53"/>
      <c r="EM548" s="53"/>
      <c r="EN548" s="53"/>
      <c r="EO548" s="53"/>
      <c r="EP548" s="53"/>
      <c r="EQ548" s="53"/>
      <c r="ER548" s="53"/>
      <c r="ES548" s="53"/>
      <c r="ET548" s="53"/>
      <c r="EU548" s="53"/>
    </row>
    <row r="549" spans="1:151" s="284" customFormat="1" x14ac:dyDescent="0.2">
      <c r="A549" s="539"/>
      <c r="K549" s="307"/>
      <c r="L549" s="307"/>
      <c r="O549" s="285"/>
      <c r="P549" s="285"/>
      <c r="U549" s="145"/>
      <c r="V549" s="145"/>
      <c r="W549" s="517"/>
      <c r="X549" s="517"/>
      <c r="AN549" s="53"/>
      <c r="AO549" s="53"/>
      <c r="AP549" s="53"/>
      <c r="AQ549" s="53"/>
      <c r="AR549" s="53"/>
      <c r="AS549" s="53"/>
      <c r="AT549" s="53"/>
      <c r="AU549" s="53"/>
      <c r="AV549" s="53"/>
      <c r="AW549" s="53"/>
      <c r="AX549" s="53"/>
      <c r="AY549" s="53"/>
      <c r="AZ549" s="53"/>
      <c r="BA549" s="53"/>
      <c r="BB549" s="53"/>
      <c r="BC549" s="53"/>
      <c r="BD549" s="53"/>
      <c r="BE549" s="53"/>
      <c r="BF549" s="53"/>
      <c r="BG549" s="53"/>
      <c r="BH549" s="53"/>
      <c r="BI549" s="53"/>
      <c r="BJ549" s="53"/>
      <c r="BK549" s="53"/>
      <c r="BL549" s="53"/>
      <c r="BM549" s="53"/>
      <c r="BN549" s="53"/>
      <c r="BO549" s="53"/>
      <c r="BP549" s="53"/>
      <c r="BQ549" s="53"/>
      <c r="BR549" s="53"/>
      <c r="BS549" s="53"/>
      <c r="BT549" s="53"/>
      <c r="BU549" s="53"/>
      <c r="BV549" s="53"/>
      <c r="BW549" s="53"/>
      <c r="BX549" s="53"/>
      <c r="BY549" s="53"/>
      <c r="BZ549" s="53"/>
      <c r="CA549" s="53"/>
      <c r="CB549" s="53"/>
      <c r="CC549" s="53"/>
      <c r="CD549" s="53"/>
      <c r="CE549" s="53"/>
      <c r="CF549" s="53"/>
      <c r="CG549" s="53"/>
      <c r="CH549" s="53"/>
      <c r="CI549" s="53"/>
      <c r="CJ549" s="53"/>
      <c r="CK549" s="53"/>
      <c r="CL549" s="53"/>
      <c r="CM549" s="53"/>
      <c r="CN549" s="53"/>
      <c r="CO549" s="53"/>
      <c r="CP549" s="53"/>
      <c r="CQ549" s="53"/>
      <c r="CR549" s="53"/>
      <c r="CS549" s="53"/>
      <c r="CT549" s="53"/>
      <c r="CU549" s="53"/>
      <c r="CV549" s="53"/>
      <c r="CW549" s="53"/>
      <c r="CX549" s="53"/>
      <c r="CY549" s="53"/>
      <c r="CZ549" s="53"/>
      <c r="DA549" s="53"/>
      <c r="DB549" s="53"/>
      <c r="DC549" s="53"/>
      <c r="DD549" s="53"/>
      <c r="DE549" s="53"/>
      <c r="DF549" s="53"/>
      <c r="DG549" s="53"/>
      <c r="DH549" s="53"/>
      <c r="DI549" s="53"/>
      <c r="DJ549" s="53"/>
      <c r="DK549" s="53"/>
      <c r="DL549" s="53"/>
      <c r="DM549" s="53"/>
      <c r="DN549" s="53"/>
      <c r="DO549" s="53"/>
      <c r="DP549" s="53"/>
      <c r="DQ549" s="53"/>
      <c r="DR549" s="53"/>
      <c r="DS549" s="53"/>
      <c r="DT549" s="53"/>
      <c r="DU549" s="53"/>
      <c r="DV549" s="53"/>
      <c r="DW549" s="53"/>
      <c r="DX549" s="53"/>
      <c r="DY549" s="53"/>
      <c r="DZ549" s="53"/>
      <c r="EA549" s="53"/>
      <c r="EB549" s="53"/>
      <c r="EC549" s="53"/>
      <c r="ED549" s="53"/>
      <c r="EE549" s="53"/>
      <c r="EF549" s="53"/>
      <c r="EG549" s="53"/>
      <c r="EH549" s="53"/>
      <c r="EI549" s="53"/>
      <c r="EJ549" s="53"/>
      <c r="EK549" s="53"/>
      <c r="EL549" s="53"/>
      <c r="EM549" s="53"/>
      <c r="EN549" s="53"/>
      <c r="EO549" s="53"/>
      <c r="EP549" s="53"/>
      <c r="EQ549" s="53"/>
      <c r="ER549" s="53"/>
      <c r="ES549" s="53"/>
      <c r="ET549" s="53"/>
      <c r="EU549" s="53"/>
    </row>
    <row r="550" spans="1:151" s="284" customFormat="1" x14ac:dyDescent="0.2">
      <c r="A550" s="539"/>
      <c r="K550" s="307"/>
      <c r="L550" s="307"/>
      <c r="O550" s="285"/>
      <c r="P550" s="285"/>
      <c r="U550" s="145"/>
      <c r="V550" s="145"/>
      <c r="W550" s="517"/>
      <c r="X550" s="517"/>
      <c r="AN550" s="53"/>
      <c r="AO550" s="53"/>
      <c r="AP550" s="53"/>
      <c r="AQ550" s="53"/>
      <c r="AR550" s="53"/>
      <c r="AS550" s="53"/>
      <c r="AT550" s="53"/>
      <c r="AU550" s="53"/>
      <c r="AV550" s="53"/>
      <c r="AW550" s="53"/>
      <c r="AX550" s="53"/>
      <c r="AY550" s="53"/>
      <c r="AZ550" s="53"/>
      <c r="BA550" s="53"/>
      <c r="BB550" s="53"/>
      <c r="BC550" s="53"/>
      <c r="BD550" s="53"/>
      <c r="BE550" s="53"/>
      <c r="BF550" s="53"/>
      <c r="BG550" s="53"/>
      <c r="BH550" s="53"/>
      <c r="BI550" s="53"/>
      <c r="BJ550" s="53"/>
      <c r="BK550" s="53"/>
      <c r="BL550" s="53"/>
      <c r="BM550" s="53"/>
      <c r="BN550" s="53"/>
      <c r="BO550" s="53"/>
      <c r="BP550" s="53"/>
      <c r="BQ550" s="53"/>
      <c r="BR550" s="53"/>
      <c r="BS550" s="53"/>
      <c r="BT550" s="53"/>
      <c r="BU550" s="53"/>
      <c r="BV550" s="53"/>
      <c r="BW550" s="53"/>
      <c r="BX550" s="53"/>
      <c r="BY550" s="53"/>
      <c r="BZ550" s="53"/>
      <c r="CA550" s="53"/>
      <c r="CB550" s="53"/>
      <c r="CC550" s="53"/>
      <c r="CD550" s="53"/>
      <c r="CE550" s="53"/>
      <c r="CF550" s="53"/>
      <c r="CG550" s="53"/>
      <c r="CH550" s="53"/>
      <c r="CI550" s="53"/>
      <c r="CJ550" s="53"/>
      <c r="CK550" s="53"/>
      <c r="CL550" s="53"/>
      <c r="CM550" s="53"/>
      <c r="CN550" s="53"/>
      <c r="CO550" s="53"/>
      <c r="CP550" s="53"/>
      <c r="CQ550" s="53"/>
      <c r="CR550" s="53"/>
      <c r="CS550" s="53"/>
      <c r="CT550" s="53"/>
      <c r="CU550" s="53"/>
      <c r="CV550" s="53"/>
      <c r="CW550" s="53"/>
      <c r="CX550" s="53"/>
      <c r="CY550" s="53"/>
      <c r="CZ550" s="53"/>
      <c r="DA550" s="53"/>
      <c r="DB550" s="53"/>
      <c r="DC550" s="53"/>
      <c r="DD550" s="53"/>
      <c r="DE550" s="53"/>
      <c r="DF550" s="53"/>
      <c r="DG550" s="53"/>
      <c r="DH550" s="53"/>
      <c r="DI550" s="53"/>
      <c r="DJ550" s="53"/>
      <c r="DK550" s="53"/>
      <c r="DL550" s="53"/>
      <c r="DM550" s="53"/>
      <c r="DN550" s="53"/>
      <c r="DO550" s="53"/>
      <c r="DP550" s="53"/>
      <c r="DQ550" s="53"/>
      <c r="DR550" s="53"/>
      <c r="DS550" s="53"/>
      <c r="DT550" s="53"/>
      <c r="DU550" s="53"/>
      <c r="DV550" s="53"/>
      <c r="DW550" s="53"/>
      <c r="DX550" s="53"/>
      <c r="DY550" s="53"/>
      <c r="DZ550" s="53"/>
      <c r="EA550" s="53"/>
      <c r="EB550" s="53"/>
      <c r="EC550" s="53"/>
      <c r="ED550" s="53"/>
      <c r="EE550" s="53"/>
      <c r="EF550" s="53"/>
      <c r="EG550" s="53"/>
      <c r="EH550" s="53"/>
      <c r="EI550" s="53"/>
      <c r="EJ550" s="53"/>
      <c r="EK550" s="53"/>
      <c r="EL550" s="53"/>
      <c r="EM550" s="53"/>
      <c r="EN550" s="53"/>
      <c r="EO550" s="53"/>
      <c r="EP550" s="53"/>
      <c r="EQ550" s="53"/>
      <c r="ER550" s="53"/>
      <c r="ES550" s="53"/>
      <c r="ET550" s="53"/>
      <c r="EU550" s="53"/>
    </row>
    <row r="551" spans="1:151" s="284" customFormat="1" x14ac:dyDescent="0.2">
      <c r="A551" s="539"/>
      <c r="K551" s="307"/>
      <c r="L551" s="307"/>
      <c r="O551" s="285"/>
      <c r="P551" s="285"/>
      <c r="U551" s="145"/>
      <c r="V551" s="145"/>
      <c r="W551" s="517"/>
      <c r="X551" s="517"/>
      <c r="AN551" s="53"/>
      <c r="AO551" s="53"/>
      <c r="AP551" s="53"/>
      <c r="AQ551" s="53"/>
      <c r="AR551" s="53"/>
      <c r="AS551" s="53"/>
      <c r="AT551" s="53"/>
      <c r="AU551" s="53"/>
      <c r="AV551" s="53"/>
      <c r="AW551" s="53"/>
      <c r="AX551" s="53"/>
      <c r="AY551" s="53"/>
      <c r="AZ551" s="53"/>
      <c r="BA551" s="53"/>
      <c r="BB551" s="53"/>
      <c r="BC551" s="53"/>
      <c r="BD551" s="53"/>
      <c r="BE551" s="53"/>
      <c r="BF551" s="53"/>
      <c r="BG551" s="53"/>
      <c r="BH551" s="53"/>
      <c r="BI551" s="53"/>
      <c r="BJ551" s="53"/>
      <c r="BK551" s="53"/>
      <c r="BL551" s="53"/>
      <c r="BM551" s="53"/>
      <c r="BN551" s="53"/>
      <c r="BO551" s="53"/>
      <c r="BP551" s="53"/>
      <c r="BQ551" s="53"/>
      <c r="BR551" s="53"/>
      <c r="BS551" s="53"/>
      <c r="BT551" s="53"/>
      <c r="BU551" s="53"/>
      <c r="BV551" s="53"/>
      <c r="BW551" s="53"/>
      <c r="BX551" s="53"/>
      <c r="BY551" s="53"/>
      <c r="BZ551" s="53"/>
      <c r="CA551" s="53"/>
      <c r="CB551" s="53"/>
      <c r="CC551" s="53"/>
      <c r="CD551" s="53"/>
      <c r="CE551" s="53"/>
      <c r="CF551" s="53"/>
      <c r="CG551" s="53"/>
      <c r="CH551" s="53"/>
      <c r="CI551" s="53"/>
      <c r="CJ551" s="53"/>
      <c r="CK551" s="53"/>
      <c r="CL551" s="53"/>
      <c r="CM551" s="53"/>
      <c r="CN551" s="53"/>
      <c r="CO551" s="53"/>
      <c r="CP551" s="53"/>
      <c r="CQ551" s="53"/>
      <c r="CR551" s="53"/>
      <c r="CS551" s="53"/>
      <c r="CT551" s="53"/>
      <c r="CU551" s="53"/>
      <c r="CV551" s="53"/>
      <c r="CW551" s="53"/>
      <c r="CX551" s="53"/>
      <c r="CY551" s="53"/>
      <c r="CZ551" s="53"/>
      <c r="DA551" s="53"/>
      <c r="DB551" s="53"/>
      <c r="DC551" s="53"/>
      <c r="DD551" s="53"/>
      <c r="DE551" s="53"/>
      <c r="DF551" s="53"/>
      <c r="DG551" s="53"/>
      <c r="DH551" s="53"/>
      <c r="DI551" s="53"/>
      <c r="DJ551" s="53"/>
      <c r="DK551" s="53"/>
      <c r="DL551" s="53"/>
      <c r="DM551" s="53"/>
      <c r="DN551" s="53"/>
      <c r="DO551" s="53"/>
      <c r="DP551" s="53"/>
      <c r="DQ551" s="53"/>
      <c r="DR551" s="53"/>
      <c r="DS551" s="53"/>
      <c r="DT551" s="53"/>
      <c r="DU551" s="53"/>
      <c r="DV551" s="53"/>
      <c r="DW551" s="53"/>
      <c r="DX551" s="53"/>
      <c r="DY551" s="53"/>
      <c r="DZ551" s="53"/>
      <c r="EA551" s="53"/>
      <c r="EB551" s="53"/>
      <c r="EC551" s="53"/>
      <c r="ED551" s="53"/>
      <c r="EE551" s="53"/>
      <c r="EF551" s="53"/>
      <c r="EG551" s="53"/>
      <c r="EH551" s="53"/>
      <c r="EI551" s="53"/>
      <c r="EJ551" s="53"/>
      <c r="EK551" s="53"/>
      <c r="EL551" s="53"/>
      <c r="EM551" s="53"/>
      <c r="EN551" s="53"/>
      <c r="EO551" s="53"/>
      <c r="EP551" s="53"/>
      <c r="EQ551" s="53"/>
      <c r="ER551" s="53"/>
      <c r="ES551" s="53"/>
      <c r="ET551" s="53"/>
      <c r="EU551" s="53"/>
    </row>
    <row r="552" spans="1:151" s="284" customFormat="1" x14ac:dyDescent="0.2">
      <c r="A552" s="539"/>
      <c r="K552" s="307"/>
      <c r="L552" s="307"/>
      <c r="O552" s="285"/>
      <c r="P552" s="285"/>
      <c r="U552" s="145"/>
      <c r="V552" s="145"/>
      <c r="W552" s="517"/>
      <c r="X552" s="517"/>
      <c r="AN552" s="53"/>
      <c r="AO552" s="53"/>
      <c r="AP552" s="53"/>
      <c r="AQ552" s="53"/>
      <c r="AR552" s="53"/>
      <c r="AS552" s="53"/>
      <c r="AT552" s="53"/>
      <c r="AU552" s="53"/>
      <c r="AV552" s="53"/>
      <c r="AW552" s="53"/>
      <c r="AX552" s="53"/>
      <c r="AY552" s="53"/>
      <c r="AZ552" s="53"/>
      <c r="BA552" s="53"/>
      <c r="BB552" s="53"/>
      <c r="BC552" s="53"/>
      <c r="BD552" s="53"/>
      <c r="BE552" s="53"/>
      <c r="BF552" s="53"/>
      <c r="BG552" s="53"/>
      <c r="BH552" s="53"/>
      <c r="BI552" s="53"/>
      <c r="BJ552" s="53"/>
      <c r="BK552" s="53"/>
      <c r="BL552" s="53"/>
      <c r="BM552" s="53"/>
      <c r="BN552" s="53"/>
      <c r="BO552" s="53"/>
      <c r="BP552" s="53"/>
      <c r="BQ552" s="53"/>
      <c r="BR552" s="53"/>
      <c r="BS552" s="53"/>
      <c r="BT552" s="53"/>
      <c r="BU552" s="53"/>
      <c r="BV552" s="53"/>
      <c r="BW552" s="53"/>
      <c r="BX552" s="53"/>
      <c r="BY552" s="53"/>
      <c r="BZ552" s="53"/>
      <c r="CA552" s="53"/>
      <c r="CB552" s="53"/>
      <c r="CC552" s="53"/>
      <c r="CD552" s="53"/>
      <c r="CE552" s="53"/>
      <c r="CF552" s="53"/>
      <c r="CG552" s="53"/>
      <c r="CH552" s="53"/>
      <c r="CI552" s="53"/>
      <c r="CJ552" s="53"/>
      <c r="CK552" s="53"/>
      <c r="CL552" s="53"/>
      <c r="CM552" s="53"/>
      <c r="CN552" s="53"/>
      <c r="CO552" s="53"/>
      <c r="CP552" s="53"/>
      <c r="CQ552" s="53"/>
      <c r="CR552" s="53"/>
      <c r="CS552" s="53"/>
      <c r="CT552" s="53"/>
      <c r="CU552" s="53"/>
      <c r="CV552" s="53"/>
      <c r="CW552" s="53"/>
      <c r="CX552" s="53"/>
      <c r="CY552" s="53"/>
      <c r="CZ552" s="53"/>
      <c r="DA552" s="53"/>
      <c r="DB552" s="53"/>
      <c r="DC552" s="53"/>
      <c r="DD552" s="53"/>
      <c r="DE552" s="53"/>
      <c r="DF552" s="53"/>
      <c r="DG552" s="53"/>
      <c r="DH552" s="53"/>
      <c r="DI552" s="53"/>
      <c r="DJ552" s="53"/>
      <c r="DK552" s="53"/>
      <c r="DL552" s="53"/>
      <c r="DM552" s="53"/>
      <c r="DN552" s="53"/>
      <c r="DO552" s="53"/>
      <c r="DP552" s="53"/>
      <c r="DQ552" s="53"/>
      <c r="DR552" s="53"/>
      <c r="DS552" s="53"/>
      <c r="DT552" s="53"/>
      <c r="DU552" s="53"/>
      <c r="DV552" s="53"/>
      <c r="DW552" s="53"/>
      <c r="DX552" s="53"/>
      <c r="DY552" s="53"/>
      <c r="DZ552" s="53"/>
      <c r="EA552" s="53"/>
      <c r="EB552" s="53"/>
      <c r="EC552" s="53"/>
      <c r="ED552" s="53"/>
      <c r="EE552" s="53"/>
      <c r="EF552" s="53"/>
      <c r="EG552" s="53"/>
      <c r="EH552" s="53"/>
      <c r="EI552" s="53"/>
      <c r="EJ552" s="53"/>
      <c r="EK552" s="53"/>
      <c r="EL552" s="53"/>
      <c r="EM552" s="53"/>
      <c r="EN552" s="53"/>
      <c r="EO552" s="53"/>
      <c r="EP552" s="53"/>
      <c r="EQ552" s="53"/>
      <c r="ER552" s="53"/>
      <c r="ES552" s="53"/>
      <c r="ET552" s="53"/>
      <c r="EU552" s="53"/>
    </row>
    <row r="553" spans="1:151" s="284" customFormat="1" x14ac:dyDescent="0.2">
      <c r="A553" s="539"/>
      <c r="K553" s="307"/>
      <c r="L553" s="307"/>
      <c r="O553" s="285"/>
      <c r="P553" s="285"/>
      <c r="U553" s="145"/>
      <c r="V553" s="145"/>
      <c r="W553" s="517"/>
      <c r="X553" s="517"/>
      <c r="AN553" s="53"/>
      <c r="AO553" s="53"/>
      <c r="AP553" s="53"/>
      <c r="AQ553" s="53"/>
      <c r="AR553" s="53"/>
      <c r="AS553" s="53"/>
      <c r="AT553" s="53"/>
      <c r="AU553" s="53"/>
      <c r="AV553" s="53"/>
      <c r="AW553" s="53"/>
      <c r="AX553" s="53"/>
      <c r="AY553" s="53"/>
      <c r="AZ553" s="53"/>
      <c r="BA553" s="53"/>
      <c r="BB553" s="53"/>
      <c r="BC553" s="53"/>
      <c r="BD553" s="53"/>
      <c r="BE553" s="53"/>
      <c r="BF553" s="53"/>
      <c r="BG553" s="53"/>
      <c r="BH553" s="53"/>
      <c r="BI553" s="53"/>
      <c r="BJ553" s="53"/>
      <c r="BK553" s="53"/>
      <c r="BL553" s="53"/>
      <c r="BM553" s="53"/>
      <c r="BN553" s="53"/>
      <c r="BO553" s="53"/>
      <c r="BP553" s="53"/>
      <c r="BQ553" s="53"/>
      <c r="BR553" s="53"/>
      <c r="BS553" s="53"/>
      <c r="BT553" s="53"/>
      <c r="BU553" s="53"/>
      <c r="BV553" s="53"/>
      <c r="BW553" s="53"/>
      <c r="BX553" s="53"/>
      <c r="BY553" s="53"/>
      <c r="BZ553" s="53"/>
      <c r="CA553" s="53"/>
      <c r="CB553" s="53"/>
      <c r="CC553" s="53"/>
      <c r="CD553" s="53"/>
      <c r="CE553" s="53"/>
      <c r="CF553" s="53"/>
      <c r="CG553" s="53"/>
      <c r="CH553" s="53"/>
      <c r="CI553" s="53"/>
      <c r="CJ553" s="53"/>
      <c r="CK553" s="53"/>
      <c r="CL553" s="53"/>
      <c r="CM553" s="53"/>
      <c r="CN553" s="53"/>
      <c r="CO553" s="53"/>
      <c r="CP553" s="53"/>
      <c r="CQ553" s="53"/>
      <c r="CR553" s="53"/>
      <c r="CS553" s="53"/>
      <c r="CT553" s="53"/>
      <c r="CU553" s="53"/>
      <c r="CV553" s="53"/>
      <c r="CW553" s="53"/>
      <c r="CX553" s="53"/>
      <c r="CY553" s="53"/>
      <c r="CZ553" s="53"/>
      <c r="DA553" s="53"/>
      <c r="DB553" s="53"/>
      <c r="DC553" s="53"/>
      <c r="DD553" s="53"/>
      <c r="DE553" s="53"/>
      <c r="DF553" s="53"/>
      <c r="DG553" s="53"/>
      <c r="DH553" s="53"/>
      <c r="DI553" s="53"/>
      <c r="DJ553" s="53"/>
      <c r="DK553" s="53"/>
      <c r="DL553" s="53"/>
      <c r="DM553" s="53"/>
      <c r="DN553" s="53"/>
      <c r="DO553" s="53"/>
      <c r="DP553" s="53"/>
      <c r="DQ553" s="53"/>
      <c r="DR553" s="53"/>
      <c r="DS553" s="53"/>
      <c r="DT553" s="53"/>
      <c r="DU553" s="53"/>
      <c r="DV553" s="53"/>
      <c r="DW553" s="53"/>
      <c r="DX553" s="53"/>
      <c r="DY553" s="53"/>
      <c r="DZ553" s="53"/>
      <c r="EA553" s="53"/>
      <c r="EB553" s="53"/>
      <c r="EC553" s="53"/>
      <c r="ED553" s="53"/>
      <c r="EE553" s="53"/>
      <c r="EF553" s="53"/>
      <c r="EG553" s="53"/>
      <c r="EH553" s="53"/>
      <c r="EI553" s="53"/>
      <c r="EJ553" s="53"/>
      <c r="EK553" s="53"/>
      <c r="EL553" s="53"/>
      <c r="EM553" s="53"/>
      <c r="EN553" s="53"/>
      <c r="EO553" s="53"/>
      <c r="EP553" s="53"/>
      <c r="EQ553" s="53"/>
      <c r="ER553" s="53"/>
      <c r="ES553" s="53"/>
      <c r="ET553" s="53"/>
      <c r="EU553" s="53"/>
    </row>
    <row r="554" spans="1:151" s="284" customFormat="1" x14ac:dyDescent="0.2">
      <c r="A554" s="539"/>
      <c r="K554" s="307"/>
      <c r="L554" s="307"/>
      <c r="O554" s="285"/>
      <c r="P554" s="285"/>
      <c r="U554" s="145"/>
      <c r="V554" s="145"/>
      <c r="W554" s="517"/>
      <c r="X554" s="517"/>
      <c r="AN554" s="53"/>
      <c r="AO554" s="53"/>
      <c r="AP554" s="53"/>
      <c r="AQ554" s="53"/>
      <c r="AR554" s="53"/>
      <c r="AS554" s="53"/>
      <c r="AT554" s="53"/>
      <c r="AU554" s="53"/>
      <c r="AV554" s="53"/>
      <c r="AW554" s="53"/>
      <c r="AX554" s="53"/>
      <c r="AY554" s="53"/>
      <c r="AZ554" s="53"/>
      <c r="BA554" s="53"/>
      <c r="BB554" s="53"/>
      <c r="BC554" s="53"/>
      <c r="BD554" s="53"/>
      <c r="BE554" s="53"/>
      <c r="BF554" s="53"/>
      <c r="BG554" s="53"/>
      <c r="BH554" s="53"/>
      <c r="BI554" s="53"/>
      <c r="BJ554" s="53"/>
      <c r="BK554" s="53"/>
      <c r="BL554" s="53"/>
      <c r="BM554" s="53"/>
      <c r="BN554" s="53"/>
      <c r="BO554" s="53"/>
      <c r="BP554" s="53"/>
      <c r="BQ554" s="53"/>
      <c r="BR554" s="53"/>
      <c r="BS554" s="53"/>
      <c r="BT554" s="53"/>
      <c r="BU554" s="53"/>
      <c r="BV554" s="53"/>
      <c r="BW554" s="53"/>
      <c r="BX554" s="53"/>
      <c r="BY554" s="53"/>
      <c r="BZ554" s="53"/>
      <c r="CA554" s="53"/>
      <c r="CB554" s="53"/>
      <c r="CC554" s="53"/>
      <c r="CD554" s="53"/>
      <c r="CE554" s="53"/>
      <c r="CF554" s="53"/>
      <c r="CG554" s="53"/>
      <c r="CH554" s="53"/>
      <c r="CI554" s="53"/>
      <c r="CJ554" s="53"/>
      <c r="CK554" s="53"/>
      <c r="CL554" s="53"/>
      <c r="CM554" s="53"/>
      <c r="CN554" s="53"/>
      <c r="CO554" s="53"/>
      <c r="CP554" s="53"/>
      <c r="CQ554" s="53"/>
      <c r="CR554" s="53"/>
      <c r="CS554" s="53"/>
      <c r="CT554" s="53"/>
      <c r="CU554" s="53"/>
      <c r="CV554" s="53"/>
      <c r="CW554" s="53"/>
      <c r="CX554" s="53"/>
      <c r="CY554" s="53"/>
      <c r="CZ554" s="53"/>
      <c r="DA554" s="53"/>
      <c r="DB554" s="53"/>
      <c r="DC554" s="53"/>
      <c r="DD554" s="53"/>
      <c r="DE554" s="53"/>
      <c r="DF554" s="53"/>
      <c r="DG554" s="53"/>
      <c r="DH554" s="53"/>
      <c r="DI554" s="53"/>
      <c r="DJ554" s="53"/>
      <c r="DK554" s="53"/>
      <c r="DL554" s="53"/>
      <c r="DM554" s="53"/>
      <c r="DN554" s="53"/>
      <c r="DO554" s="53"/>
      <c r="DP554" s="53"/>
      <c r="DQ554" s="53"/>
      <c r="DR554" s="53"/>
      <c r="DS554" s="53"/>
      <c r="DT554" s="53"/>
      <c r="DU554" s="53"/>
      <c r="DV554" s="53"/>
      <c r="DW554" s="53"/>
      <c r="DX554" s="53"/>
      <c r="DY554" s="53"/>
      <c r="DZ554" s="53"/>
      <c r="EA554" s="53"/>
      <c r="EB554" s="53"/>
      <c r="EC554" s="53"/>
      <c r="ED554" s="53"/>
      <c r="EE554" s="53"/>
      <c r="EF554" s="53"/>
      <c r="EG554" s="53"/>
      <c r="EH554" s="53"/>
      <c r="EI554" s="53"/>
      <c r="EJ554" s="53"/>
      <c r="EK554" s="53"/>
      <c r="EL554" s="53"/>
      <c r="EM554" s="53"/>
      <c r="EN554" s="53"/>
      <c r="EO554" s="53"/>
      <c r="EP554" s="53"/>
      <c r="EQ554" s="53"/>
      <c r="ER554" s="53"/>
      <c r="ES554" s="53"/>
      <c r="ET554" s="53"/>
      <c r="EU554" s="53"/>
    </row>
    <row r="555" spans="1:151" s="284" customFormat="1" x14ac:dyDescent="0.2">
      <c r="A555" s="539"/>
      <c r="K555" s="307"/>
      <c r="L555" s="307"/>
      <c r="O555" s="285"/>
      <c r="P555" s="285"/>
      <c r="U555" s="145"/>
      <c r="V555" s="145"/>
      <c r="W555" s="517"/>
      <c r="X555" s="517"/>
      <c r="AN555" s="53"/>
      <c r="AO555" s="53"/>
      <c r="AP555" s="53"/>
      <c r="AQ555" s="53"/>
      <c r="AR555" s="53"/>
      <c r="AS555" s="53"/>
      <c r="AT555" s="53"/>
      <c r="AU555" s="53"/>
      <c r="AV555" s="53"/>
      <c r="AW555" s="53"/>
      <c r="AX555" s="53"/>
      <c r="AY555" s="53"/>
      <c r="AZ555" s="53"/>
      <c r="BA555" s="53"/>
      <c r="BB555" s="53"/>
      <c r="BC555" s="53"/>
      <c r="BD555" s="53"/>
      <c r="BE555" s="53"/>
      <c r="BF555" s="53"/>
      <c r="BG555" s="53"/>
      <c r="BH555" s="53"/>
      <c r="BI555" s="53"/>
      <c r="BJ555" s="53"/>
      <c r="BK555" s="53"/>
      <c r="BL555" s="53"/>
      <c r="BM555" s="53"/>
      <c r="BN555" s="53"/>
      <c r="BO555" s="53"/>
      <c r="BP555" s="53"/>
      <c r="BQ555" s="53"/>
      <c r="BR555" s="53"/>
      <c r="BS555" s="53"/>
      <c r="BT555" s="53"/>
      <c r="BU555" s="53"/>
      <c r="BV555" s="53"/>
      <c r="BW555" s="53"/>
      <c r="BX555" s="53"/>
      <c r="BY555" s="53"/>
      <c r="BZ555" s="53"/>
      <c r="CA555" s="53"/>
      <c r="CB555" s="53"/>
      <c r="CC555" s="53"/>
      <c r="CD555" s="53"/>
      <c r="CE555" s="53"/>
      <c r="CF555" s="53"/>
      <c r="CG555" s="53"/>
      <c r="CH555" s="53"/>
      <c r="CI555" s="53"/>
      <c r="CJ555" s="53"/>
      <c r="CK555" s="53"/>
      <c r="CL555" s="53"/>
      <c r="CM555" s="53"/>
      <c r="CN555" s="53"/>
      <c r="CO555" s="53"/>
      <c r="CP555" s="53"/>
      <c r="CQ555" s="53"/>
      <c r="CR555" s="53"/>
      <c r="CS555" s="53"/>
      <c r="CT555" s="53"/>
      <c r="CU555" s="53"/>
      <c r="CV555" s="53"/>
      <c r="CW555" s="53"/>
      <c r="CX555" s="53"/>
      <c r="CY555" s="53"/>
      <c r="CZ555" s="53"/>
      <c r="DA555" s="53"/>
      <c r="DB555" s="53"/>
      <c r="DC555" s="53"/>
      <c r="DD555" s="53"/>
      <c r="DE555" s="53"/>
      <c r="DF555" s="53"/>
      <c r="DG555" s="53"/>
      <c r="DH555" s="53"/>
      <c r="DI555" s="53"/>
      <c r="DJ555" s="53"/>
      <c r="DK555" s="53"/>
      <c r="DL555" s="53"/>
      <c r="DM555" s="53"/>
      <c r="DN555" s="53"/>
      <c r="DO555" s="53"/>
      <c r="DP555" s="53"/>
      <c r="DQ555" s="53"/>
      <c r="DR555" s="53"/>
      <c r="DS555" s="53"/>
      <c r="DT555" s="53"/>
      <c r="DU555" s="53"/>
      <c r="DV555" s="53"/>
      <c r="DW555" s="53"/>
      <c r="DX555" s="53"/>
      <c r="DY555" s="53"/>
      <c r="DZ555" s="53"/>
      <c r="EA555" s="53"/>
      <c r="EB555" s="53"/>
      <c r="EC555" s="53"/>
      <c r="ED555" s="53"/>
      <c r="EE555" s="53"/>
      <c r="EF555" s="53"/>
      <c r="EG555" s="53"/>
      <c r="EH555" s="53"/>
      <c r="EI555" s="53"/>
      <c r="EJ555" s="53"/>
      <c r="EK555" s="53"/>
      <c r="EL555" s="53"/>
      <c r="EM555" s="53"/>
      <c r="EN555" s="53"/>
      <c r="EO555" s="53"/>
      <c r="EP555" s="53"/>
      <c r="EQ555" s="53"/>
      <c r="ER555" s="53"/>
      <c r="ES555" s="53"/>
      <c r="ET555" s="53"/>
      <c r="EU555" s="53"/>
    </row>
    <row r="556" spans="1:151" s="284" customFormat="1" x14ac:dyDescent="0.2">
      <c r="A556" s="539"/>
      <c r="K556" s="307"/>
      <c r="L556" s="307"/>
      <c r="O556" s="285"/>
      <c r="P556" s="285"/>
      <c r="U556" s="145"/>
      <c r="V556" s="145"/>
      <c r="W556" s="517"/>
      <c r="X556" s="517"/>
      <c r="AN556" s="53"/>
      <c r="AO556" s="53"/>
      <c r="AP556" s="53"/>
      <c r="AQ556" s="53"/>
      <c r="AR556" s="53"/>
      <c r="AS556" s="53"/>
      <c r="AT556" s="53"/>
      <c r="AU556" s="53"/>
      <c r="AV556" s="53"/>
      <c r="AW556" s="53"/>
      <c r="AX556" s="53"/>
      <c r="AY556" s="53"/>
      <c r="AZ556" s="53"/>
      <c r="BA556" s="53"/>
      <c r="BB556" s="53"/>
      <c r="BC556" s="53"/>
      <c r="BD556" s="53"/>
      <c r="BE556" s="53"/>
      <c r="BF556" s="53"/>
      <c r="BG556" s="53"/>
      <c r="BH556" s="53"/>
      <c r="BI556" s="53"/>
      <c r="BJ556" s="53"/>
      <c r="BK556" s="53"/>
      <c r="BL556" s="53"/>
      <c r="BM556" s="53"/>
      <c r="BN556" s="53"/>
      <c r="BO556" s="53"/>
      <c r="BP556" s="53"/>
      <c r="BQ556" s="53"/>
      <c r="BR556" s="53"/>
      <c r="BS556" s="53"/>
      <c r="BT556" s="53"/>
      <c r="BU556" s="53"/>
      <c r="BV556" s="53"/>
      <c r="BW556" s="53"/>
      <c r="BX556" s="53"/>
      <c r="BY556" s="53"/>
      <c r="BZ556" s="53"/>
      <c r="CA556" s="53"/>
      <c r="CB556" s="53"/>
      <c r="CC556" s="53"/>
      <c r="CD556" s="53"/>
      <c r="CE556" s="53"/>
      <c r="CF556" s="53"/>
      <c r="CG556" s="53"/>
      <c r="CH556" s="53"/>
      <c r="CI556" s="53"/>
      <c r="CJ556" s="53"/>
      <c r="CK556" s="53"/>
      <c r="CL556" s="53"/>
      <c r="CM556" s="53"/>
      <c r="CN556" s="53"/>
      <c r="CO556" s="53"/>
      <c r="CP556" s="53"/>
      <c r="CQ556" s="53"/>
      <c r="CR556" s="53"/>
      <c r="CS556" s="53"/>
      <c r="CT556" s="53"/>
      <c r="CU556" s="53"/>
      <c r="CV556" s="53"/>
      <c r="CW556" s="53"/>
      <c r="CX556" s="53"/>
      <c r="CY556" s="53"/>
      <c r="CZ556" s="53"/>
      <c r="DA556" s="53"/>
      <c r="DB556" s="53"/>
      <c r="DC556" s="53"/>
      <c r="DD556" s="53"/>
      <c r="DE556" s="53"/>
      <c r="DF556" s="53"/>
      <c r="DG556" s="53"/>
      <c r="DH556" s="53"/>
      <c r="DI556" s="53"/>
      <c r="DJ556" s="53"/>
      <c r="DK556" s="53"/>
      <c r="DL556" s="53"/>
      <c r="DM556" s="53"/>
      <c r="DN556" s="53"/>
      <c r="DO556" s="53"/>
      <c r="DP556" s="53"/>
      <c r="DQ556" s="53"/>
      <c r="DR556" s="53"/>
      <c r="DS556" s="53"/>
      <c r="DT556" s="53"/>
      <c r="DU556" s="53"/>
      <c r="DV556" s="53"/>
      <c r="DW556" s="53"/>
      <c r="DX556" s="53"/>
      <c r="DY556" s="53"/>
      <c r="DZ556" s="53"/>
      <c r="EA556" s="53"/>
      <c r="EB556" s="53"/>
      <c r="EC556" s="53"/>
      <c r="ED556" s="53"/>
      <c r="EE556" s="53"/>
      <c r="EF556" s="53"/>
      <c r="EG556" s="53"/>
      <c r="EH556" s="53"/>
      <c r="EI556" s="53"/>
      <c r="EJ556" s="53"/>
      <c r="EK556" s="53"/>
      <c r="EL556" s="53"/>
      <c r="EM556" s="53"/>
      <c r="EN556" s="53"/>
      <c r="EO556" s="53"/>
      <c r="EP556" s="53"/>
      <c r="EQ556" s="53"/>
      <c r="ER556" s="53"/>
      <c r="ES556" s="53"/>
      <c r="ET556" s="53"/>
      <c r="EU556" s="53"/>
    </row>
    <row r="557" spans="1:151" s="284" customFormat="1" x14ac:dyDescent="0.2">
      <c r="A557" s="539"/>
      <c r="K557" s="307"/>
      <c r="L557" s="307"/>
      <c r="O557" s="285"/>
      <c r="P557" s="285"/>
      <c r="U557" s="145"/>
      <c r="V557" s="145"/>
      <c r="W557" s="517"/>
      <c r="X557" s="517"/>
      <c r="AN557" s="53"/>
      <c r="AO557" s="53"/>
      <c r="AP557" s="53"/>
      <c r="AQ557" s="53"/>
      <c r="AR557" s="53"/>
      <c r="AS557" s="53"/>
      <c r="AT557" s="53"/>
      <c r="AU557" s="53"/>
      <c r="AV557" s="53"/>
      <c r="AW557" s="53"/>
      <c r="AX557" s="53"/>
      <c r="AY557" s="53"/>
      <c r="AZ557" s="53"/>
      <c r="BA557" s="53"/>
      <c r="BB557" s="53"/>
      <c r="BC557" s="53"/>
      <c r="BD557" s="53"/>
      <c r="BE557" s="53"/>
      <c r="BF557" s="53"/>
      <c r="BG557" s="53"/>
      <c r="BH557" s="53"/>
      <c r="BI557" s="53"/>
      <c r="BJ557" s="53"/>
      <c r="BK557" s="53"/>
      <c r="BL557" s="53"/>
      <c r="BM557" s="53"/>
      <c r="BN557" s="53"/>
      <c r="BO557" s="53"/>
      <c r="BP557" s="53"/>
      <c r="BQ557" s="53"/>
      <c r="BR557" s="53"/>
      <c r="BS557" s="53"/>
      <c r="BT557" s="53"/>
      <c r="BU557" s="53"/>
      <c r="BV557" s="53"/>
      <c r="BW557" s="53"/>
      <c r="BX557" s="53"/>
      <c r="BY557" s="53"/>
      <c r="BZ557" s="53"/>
      <c r="CA557" s="53"/>
      <c r="CB557" s="53"/>
      <c r="CC557" s="53"/>
      <c r="CD557" s="53"/>
      <c r="CE557" s="53"/>
      <c r="CF557" s="53"/>
      <c r="CG557" s="53"/>
      <c r="CH557" s="53"/>
      <c r="CI557" s="53"/>
      <c r="CJ557" s="53"/>
      <c r="CK557" s="53"/>
      <c r="CL557" s="53"/>
      <c r="CM557" s="53"/>
      <c r="CN557" s="53"/>
      <c r="CO557" s="53"/>
      <c r="CP557" s="53"/>
      <c r="CQ557" s="53"/>
      <c r="CR557" s="53"/>
      <c r="CS557" s="53"/>
      <c r="CT557" s="53"/>
      <c r="CU557" s="53"/>
      <c r="CV557" s="53"/>
      <c r="CW557" s="53"/>
      <c r="CX557" s="53"/>
      <c r="CY557" s="53"/>
      <c r="CZ557" s="53"/>
      <c r="DA557" s="53"/>
      <c r="DB557" s="53"/>
      <c r="DC557" s="53"/>
      <c r="DD557" s="53"/>
      <c r="DE557" s="53"/>
      <c r="DF557" s="53"/>
      <c r="DG557" s="53"/>
      <c r="DH557" s="53"/>
      <c r="DI557" s="53"/>
      <c r="DJ557" s="53"/>
      <c r="DK557" s="53"/>
      <c r="DL557" s="53"/>
      <c r="DM557" s="53"/>
      <c r="DN557" s="53"/>
      <c r="DO557" s="53"/>
      <c r="DP557" s="53"/>
      <c r="DQ557" s="53"/>
      <c r="DR557" s="53"/>
      <c r="DS557" s="53"/>
      <c r="DT557" s="53"/>
      <c r="DU557" s="53"/>
      <c r="DV557" s="53"/>
      <c r="DW557" s="53"/>
      <c r="DX557" s="53"/>
      <c r="DY557" s="53"/>
      <c r="DZ557" s="53"/>
      <c r="EA557" s="53"/>
      <c r="EB557" s="53"/>
      <c r="EC557" s="53"/>
      <c r="ED557" s="53"/>
      <c r="EE557" s="53"/>
      <c r="EF557" s="53"/>
      <c r="EG557" s="53"/>
      <c r="EH557" s="53"/>
      <c r="EI557" s="53"/>
      <c r="EJ557" s="53"/>
      <c r="EK557" s="53"/>
      <c r="EL557" s="53"/>
      <c r="EM557" s="53"/>
      <c r="EN557" s="53"/>
      <c r="EO557" s="53"/>
      <c r="EP557" s="53"/>
      <c r="EQ557" s="53"/>
      <c r="ER557" s="53"/>
      <c r="ES557" s="53"/>
      <c r="ET557" s="53"/>
      <c r="EU557" s="53"/>
    </row>
    <row r="558" spans="1:151" s="284" customFormat="1" x14ac:dyDescent="0.2">
      <c r="A558" s="539"/>
      <c r="K558" s="307"/>
      <c r="L558" s="307"/>
      <c r="O558" s="285"/>
      <c r="P558" s="285"/>
      <c r="U558" s="145"/>
      <c r="V558" s="145"/>
      <c r="W558" s="517"/>
      <c r="X558" s="517"/>
      <c r="AN558" s="53"/>
      <c r="AO558" s="53"/>
      <c r="AP558" s="53"/>
      <c r="AQ558" s="53"/>
      <c r="AR558" s="53"/>
      <c r="AS558" s="53"/>
      <c r="AT558" s="53"/>
      <c r="AU558" s="53"/>
      <c r="AV558" s="53"/>
      <c r="AW558" s="53"/>
      <c r="AX558" s="53"/>
      <c r="AY558" s="53"/>
      <c r="AZ558" s="53"/>
      <c r="BA558" s="53"/>
      <c r="BB558" s="53"/>
      <c r="BC558" s="53"/>
      <c r="BD558" s="53"/>
      <c r="BE558" s="53"/>
      <c r="BF558" s="53"/>
      <c r="BG558" s="53"/>
      <c r="BH558" s="53"/>
      <c r="BI558" s="53"/>
      <c r="BJ558" s="53"/>
      <c r="BK558" s="53"/>
      <c r="BL558" s="53"/>
      <c r="BM558" s="53"/>
      <c r="BN558" s="53"/>
      <c r="BO558" s="53"/>
      <c r="BP558" s="53"/>
      <c r="BQ558" s="53"/>
      <c r="BR558" s="53"/>
      <c r="BS558" s="53"/>
      <c r="BT558" s="53"/>
      <c r="BU558" s="53"/>
      <c r="BV558" s="53"/>
      <c r="BW558" s="53"/>
      <c r="BX558" s="53"/>
      <c r="BY558" s="53"/>
      <c r="BZ558" s="53"/>
      <c r="CA558" s="53"/>
      <c r="CB558" s="53"/>
      <c r="CC558" s="53"/>
      <c r="CD558" s="53"/>
      <c r="CE558" s="53"/>
      <c r="CF558" s="53"/>
      <c r="CG558" s="53"/>
      <c r="CH558" s="53"/>
      <c r="CI558" s="53"/>
      <c r="CJ558" s="53"/>
      <c r="CK558" s="53"/>
      <c r="CL558" s="53"/>
      <c r="CM558" s="53"/>
      <c r="CN558" s="53"/>
      <c r="CO558" s="53"/>
      <c r="CP558" s="53"/>
      <c r="CQ558" s="53"/>
      <c r="CR558" s="53"/>
      <c r="CS558" s="53"/>
      <c r="CT558" s="53"/>
      <c r="CU558" s="53"/>
      <c r="CV558" s="53"/>
      <c r="CW558" s="53"/>
      <c r="CX558" s="53"/>
      <c r="CY558" s="53"/>
      <c r="CZ558" s="53"/>
      <c r="DA558" s="53"/>
      <c r="DB558" s="53"/>
      <c r="DC558" s="53"/>
      <c r="DD558" s="53"/>
      <c r="DE558" s="53"/>
      <c r="DF558" s="53"/>
      <c r="DG558" s="53"/>
      <c r="DH558" s="53"/>
      <c r="DI558" s="53"/>
      <c r="DJ558" s="53"/>
      <c r="DK558" s="53"/>
      <c r="DL558" s="53"/>
      <c r="DM558" s="53"/>
      <c r="DN558" s="53"/>
      <c r="DO558" s="53"/>
      <c r="DP558" s="53"/>
      <c r="DQ558" s="53"/>
      <c r="DR558" s="53"/>
      <c r="DS558" s="53"/>
      <c r="DT558" s="53"/>
      <c r="DU558" s="53"/>
      <c r="DV558" s="53"/>
      <c r="DW558" s="53"/>
      <c r="DX558" s="53"/>
      <c r="DY558" s="53"/>
      <c r="DZ558" s="53"/>
      <c r="EA558" s="53"/>
      <c r="EB558" s="53"/>
      <c r="EC558" s="53"/>
      <c r="ED558" s="53"/>
      <c r="EE558" s="53"/>
      <c r="EF558" s="53"/>
      <c r="EG558" s="53"/>
      <c r="EH558" s="53"/>
      <c r="EI558" s="53"/>
      <c r="EJ558" s="53"/>
      <c r="EK558" s="53"/>
      <c r="EL558" s="53"/>
      <c r="EM558" s="53"/>
      <c r="EN558" s="53"/>
      <c r="EO558" s="53"/>
      <c r="EP558" s="53"/>
      <c r="EQ558" s="53"/>
      <c r="ER558" s="53"/>
      <c r="ES558" s="53"/>
      <c r="ET558" s="53"/>
      <c r="EU558" s="53"/>
    </row>
    <row r="559" spans="1:151" s="284" customFormat="1" x14ac:dyDescent="0.2">
      <c r="A559" s="539"/>
      <c r="K559" s="307"/>
      <c r="L559" s="307"/>
      <c r="O559" s="285"/>
      <c r="P559" s="285"/>
      <c r="U559" s="145"/>
      <c r="V559" s="145"/>
      <c r="W559" s="517"/>
      <c r="X559" s="517"/>
      <c r="AN559" s="53"/>
      <c r="AO559" s="53"/>
      <c r="AP559" s="53"/>
      <c r="AQ559" s="53"/>
      <c r="AR559" s="53"/>
      <c r="AS559" s="53"/>
      <c r="AT559" s="53"/>
      <c r="AU559" s="53"/>
      <c r="AV559" s="53"/>
      <c r="AW559" s="53"/>
      <c r="AX559" s="53"/>
      <c r="AY559" s="53"/>
      <c r="AZ559" s="53"/>
      <c r="BA559" s="53"/>
      <c r="BB559" s="53"/>
      <c r="BC559" s="53"/>
      <c r="BD559" s="53"/>
      <c r="BE559" s="53"/>
      <c r="BF559" s="53"/>
      <c r="BG559" s="53"/>
      <c r="BH559" s="53"/>
      <c r="BI559" s="53"/>
      <c r="BJ559" s="53"/>
      <c r="BK559" s="53"/>
      <c r="BL559" s="53"/>
      <c r="BM559" s="53"/>
      <c r="BN559" s="53"/>
      <c r="BO559" s="53"/>
      <c r="BP559" s="53"/>
      <c r="BQ559" s="53"/>
      <c r="BR559" s="53"/>
      <c r="BS559" s="53"/>
      <c r="BT559" s="53"/>
      <c r="BU559" s="53"/>
      <c r="BV559" s="53"/>
      <c r="BW559" s="53"/>
      <c r="BX559" s="53"/>
      <c r="BY559" s="53"/>
      <c r="BZ559" s="53"/>
      <c r="CA559" s="53"/>
      <c r="CB559" s="53"/>
      <c r="CC559" s="53"/>
      <c r="CD559" s="53"/>
      <c r="CE559" s="53"/>
      <c r="CF559" s="53"/>
      <c r="CG559" s="53"/>
      <c r="CH559" s="53"/>
      <c r="CI559" s="53"/>
      <c r="CJ559" s="53"/>
      <c r="CK559" s="53"/>
      <c r="CL559" s="53"/>
      <c r="CM559" s="53"/>
      <c r="CN559" s="53"/>
      <c r="CO559" s="53"/>
      <c r="CP559" s="53"/>
      <c r="CQ559" s="53"/>
      <c r="CR559" s="53"/>
      <c r="CS559" s="53"/>
      <c r="CT559" s="53"/>
      <c r="CU559" s="53"/>
      <c r="CV559" s="53"/>
      <c r="CW559" s="53"/>
      <c r="CX559" s="53"/>
      <c r="CY559" s="53"/>
      <c r="CZ559" s="53"/>
      <c r="DA559" s="53"/>
      <c r="DB559" s="53"/>
      <c r="DC559" s="53"/>
      <c r="DD559" s="53"/>
      <c r="DE559" s="53"/>
      <c r="DF559" s="53"/>
      <c r="DG559" s="53"/>
      <c r="DH559" s="53"/>
      <c r="DI559" s="53"/>
      <c r="DJ559" s="53"/>
      <c r="DK559" s="53"/>
      <c r="DL559" s="53"/>
      <c r="DM559" s="53"/>
      <c r="DN559" s="53"/>
      <c r="DO559" s="53"/>
      <c r="DP559" s="53"/>
      <c r="DQ559" s="53"/>
      <c r="DR559" s="53"/>
      <c r="DS559" s="53"/>
      <c r="DT559" s="53"/>
      <c r="DU559" s="53"/>
      <c r="DV559" s="53"/>
      <c r="DW559" s="53"/>
      <c r="DX559" s="53"/>
      <c r="DY559" s="53"/>
      <c r="DZ559" s="53"/>
      <c r="EA559" s="53"/>
      <c r="EB559" s="53"/>
      <c r="EC559" s="53"/>
      <c r="ED559" s="53"/>
      <c r="EE559" s="53"/>
      <c r="EF559" s="53"/>
      <c r="EG559" s="53"/>
      <c r="EH559" s="53"/>
      <c r="EI559" s="53"/>
      <c r="EJ559" s="53"/>
      <c r="EK559" s="53"/>
      <c r="EL559" s="53"/>
      <c r="EM559" s="53"/>
      <c r="EN559" s="53"/>
      <c r="EO559" s="53"/>
      <c r="EP559" s="53"/>
      <c r="EQ559" s="53"/>
      <c r="ER559" s="53"/>
      <c r="ES559" s="53"/>
      <c r="ET559" s="53"/>
      <c r="EU559" s="53"/>
    </row>
    <row r="560" spans="1:151" s="284" customFormat="1" x14ac:dyDescent="0.2">
      <c r="A560" s="539"/>
      <c r="K560" s="307"/>
      <c r="L560" s="307"/>
      <c r="O560" s="285"/>
      <c r="P560" s="285"/>
      <c r="U560" s="145"/>
      <c r="V560" s="145"/>
      <c r="W560" s="517"/>
      <c r="X560" s="517"/>
      <c r="AN560" s="53"/>
      <c r="AO560" s="53"/>
      <c r="AP560" s="53"/>
      <c r="AQ560" s="53"/>
      <c r="AR560" s="53"/>
      <c r="AS560" s="53"/>
      <c r="AT560" s="53"/>
      <c r="AU560" s="53"/>
      <c r="AV560" s="53"/>
      <c r="AW560" s="53"/>
      <c r="AX560" s="53"/>
      <c r="AY560" s="53"/>
      <c r="AZ560" s="53"/>
      <c r="BA560" s="53"/>
      <c r="BB560" s="53"/>
      <c r="BC560" s="53"/>
      <c r="BD560" s="53"/>
      <c r="BE560" s="53"/>
      <c r="BF560" s="53"/>
      <c r="BG560" s="53"/>
      <c r="BH560" s="53"/>
      <c r="BI560" s="53"/>
      <c r="BJ560" s="53"/>
      <c r="BK560" s="53"/>
      <c r="BL560" s="53"/>
      <c r="BM560" s="53"/>
      <c r="BN560" s="53"/>
      <c r="BO560" s="53"/>
      <c r="BP560" s="53"/>
      <c r="BQ560" s="53"/>
      <c r="BR560" s="53"/>
      <c r="BS560" s="53"/>
      <c r="BT560" s="53"/>
      <c r="BU560" s="53"/>
      <c r="BV560" s="53"/>
      <c r="BW560" s="53"/>
      <c r="BX560" s="53"/>
      <c r="BY560" s="53"/>
      <c r="BZ560" s="53"/>
      <c r="CA560" s="53"/>
      <c r="CB560" s="53"/>
      <c r="CC560" s="53"/>
      <c r="CD560" s="53"/>
      <c r="CE560" s="53"/>
      <c r="CF560" s="53"/>
      <c r="CG560" s="53"/>
      <c r="CH560" s="53"/>
      <c r="CI560" s="53"/>
      <c r="CJ560" s="53"/>
      <c r="CK560" s="53"/>
      <c r="CL560" s="53"/>
      <c r="CM560" s="53"/>
      <c r="CN560" s="53"/>
      <c r="CO560" s="53"/>
      <c r="CP560" s="53"/>
      <c r="CQ560" s="53"/>
      <c r="CR560" s="53"/>
      <c r="CS560" s="53"/>
      <c r="CT560" s="53"/>
      <c r="CU560" s="53"/>
      <c r="CV560" s="53"/>
      <c r="CW560" s="53"/>
      <c r="CX560" s="53"/>
      <c r="CY560" s="53"/>
      <c r="CZ560" s="53"/>
      <c r="DA560" s="53"/>
      <c r="DB560" s="53"/>
      <c r="DC560" s="53"/>
      <c r="DD560" s="53"/>
      <c r="DE560" s="53"/>
      <c r="DF560" s="53"/>
      <c r="DG560" s="53"/>
      <c r="DH560" s="53"/>
      <c r="DI560" s="53"/>
      <c r="DJ560" s="53"/>
      <c r="DK560" s="53"/>
      <c r="DL560" s="53"/>
      <c r="DM560" s="53"/>
      <c r="DN560" s="53"/>
      <c r="DO560" s="53"/>
      <c r="DP560" s="53"/>
      <c r="DQ560" s="53"/>
      <c r="DR560" s="53"/>
      <c r="DS560" s="53"/>
      <c r="DT560" s="53"/>
      <c r="DU560" s="53"/>
      <c r="DV560" s="53"/>
      <c r="DW560" s="53"/>
      <c r="DX560" s="53"/>
      <c r="DY560" s="53"/>
      <c r="DZ560" s="53"/>
      <c r="EA560" s="53"/>
      <c r="EB560" s="53"/>
      <c r="EC560" s="53"/>
      <c r="ED560" s="53"/>
      <c r="EE560" s="53"/>
      <c r="EF560" s="53"/>
      <c r="EG560" s="53"/>
      <c r="EH560" s="53"/>
      <c r="EI560" s="53"/>
      <c r="EJ560" s="53"/>
      <c r="EK560" s="53"/>
      <c r="EL560" s="53"/>
      <c r="EM560" s="53"/>
      <c r="EN560" s="53"/>
      <c r="EO560" s="53"/>
      <c r="EP560" s="53"/>
      <c r="EQ560" s="53"/>
      <c r="ER560" s="53"/>
      <c r="ES560" s="53"/>
      <c r="ET560" s="53"/>
      <c r="EU560" s="53"/>
    </row>
    <row r="561" spans="1:151" s="284" customFormat="1" x14ac:dyDescent="0.2">
      <c r="A561" s="539"/>
      <c r="K561" s="307"/>
      <c r="L561" s="307"/>
      <c r="O561" s="285"/>
      <c r="P561" s="285"/>
      <c r="U561" s="145"/>
      <c r="V561" s="145"/>
      <c r="W561" s="517"/>
      <c r="X561" s="517"/>
      <c r="AN561" s="53"/>
      <c r="AO561" s="53"/>
      <c r="AP561" s="53"/>
      <c r="AQ561" s="53"/>
      <c r="AR561" s="53"/>
      <c r="AS561" s="53"/>
      <c r="AT561" s="53"/>
      <c r="AU561" s="53"/>
      <c r="AV561" s="53"/>
      <c r="AW561" s="53"/>
      <c r="AX561" s="53"/>
      <c r="AY561" s="53"/>
      <c r="AZ561" s="53"/>
      <c r="BA561" s="53"/>
      <c r="BB561" s="53"/>
      <c r="BC561" s="53"/>
      <c r="BD561" s="53"/>
      <c r="BE561" s="53"/>
      <c r="BF561" s="53"/>
      <c r="BG561" s="53"/>
      <c r="BH561" s="53"/>
      <c r="BI561" s="53"/>
      <c r="BJ561" s="53"/>
      <c r="BK561" s="53"/>
      <c r="BL561" s="53"/>
      <c r="BM561" s="53"/>
      <c r="BN561" s="53"/>
      <c r="BO561" s="53"/>
      <c r="BP561" s="53"/>
      <c r="BQ561" s="53"/>
      <c r="BR561" s="53"/>
      <c r="BS561" s="53"/>
      <c r="BT561" s="53"/>
      <c r="BU561" s="53"/>
      <c r="BV561" s="53"/>
      <c r="BW561" s="53"/>
      <c r="BX561" s="53"/>
      <c r="BY561" s="53"/>
      <c r="BZ561" s="53"/>
      <c r="CA561" s="53"/>
      <c r="CB561" s="53"/>
      <c r="CC561" s="53"/>
      <c r="CD561" s="53"/>
      <c r="CE561" s="53"/>
      <c r="CF561" s="53"/>
      <c r="CG561" s="53"/>
      <c r="CH561" s="53"/>
      <c r="CI561" s="53"/>
      <c r="CJ561" s="53"/>
      <c r="CK561" s="53"/>
      <c r="CL561" s="53"/>
      <c r="CM561" s="53"/>
      <c r="CN561" s="53"/>
      <c r="CO561" s="53"/>
      <c r="CP561" s="53"/>
      <c r="CQ561" s="53"/>
      <c r="CR561" s="53"/>
      <c r="CS561" s="53"/>
      <c r="CT561" s="53"/>
      <c r="CU561" s="53"/>
      <c r="CV561" s="53"/>
      <c r="CW561" s="53"/>
      <c r="CX561" s="53"/>
      <c r="CY561" s="53"/>
      <c r="CZ561" s="53"/>
      <c r="DA561" s="53"/>
      <c r="DB561" s="53"/>
      <c r="DC561" s="53"/>
      <c r="DD561" s="53"/>
      <c r="DE561" s="53"/>
      <c r="DF561" s="53"/>
      <c r="DG561" s="53"/>
      <c r="DH561" s="53"/>
      <c r="DI561" s="53"/>
      <c r="DJ561" s="53"/>
      <c r="DK561" s="53"/>
      <c r="DL561" s="53"/>
      <c r="DM561" s="53"/>
      <c r="DN561" s="53"/>
      <c r="DO561" s="53"/>
      <c r="DP561" s="53"/>
      <c r="DQ561" s="53"/>
      <c r="DR561" s="53"/>
      <c r="DS561" s="53"/>
      <c r="DT561" s="53"/>
      <c r="DU561" s="53"/>
      <c r="DV561" s="53"/>
      <c r="DW561" s="53"/>
      <c r="DX561" s="53"/>
      <c r="DY561" s="53"/>
      <c r="DZ561" s="53"/>
      <c r="EA561" s="53"/>
      <c r="EB561" s="53"/>
      <c r="EC561" s="53"/>
      <c r="ED561" s="53"/>
      <c r="EE561" s="53"/>
      <c r="EF561" s="53"/>
      <c r="EG561" s="53"/>
      <c r="EH561" s="53"/>
      <c r="EI561" s="53"/>
      <c r="EJ561" s="53"/>
      <c r="EK561" s="53"/>
      <c r="EL561" s="53"/>
      <c r="EM561" s="53"/>
      <c r="EN561" s="53"/>
      <c r="EO561" s="53"/>
      <c r="EP561" s="53"/>
      <c r="EQ561" s="53"/>
      <c r="ER561" s="53"/>
      <c r="ES561" s="53"/>
      <c r="ET561" s="53"/>
      <c r="EU561" s="53"/>
    </row>
    <row r="562" spans="1:151" s="284" customFormat="1" x14ac:dyDescent="0.2">
      <c r="A562" s="539"/>
      <c r="K562" s="307"/>
      <c r="L562" s="307"/>
      <c r="O562" s="285"/>
      <c r="P562" s="285"/>
      <c r="U562" s="145"/>
      <c r="V562" s="145"/>
      <c r="W562" s="517"/>
      <c r="X562" s="517"/>
      <c r="AN562" s="53"/>
      <c r="AO562" s="53"/>
      <c r="AP562" s="53"/>
      <c r="AQ562" s="53"/>
      <c r="AR562" s="53"/>
      <c r="AS562" s="53"/>
      <c r="AT562" s="53"/>
      <c r="AU562" s="53"/>
      <c r="AV562" s="53"/>
      <c r="AW562" s="53"/>
      <c r="AX562" s="53"/>
      <c r="AY562" s="53"/>
      <c r="AZ562" s="53"/>
      <c r="BA562" s="53"/>
      <c r="BB562" s="53"/>
      <c r="BC562" s="53"/>
      <c r="BD562" s="53"/>
      <c r="BE562" s="53"/>
      <c r="BF562" s="53"/>
      <c r="BG562" s="53"/>
      <c r="BH562" s="53"/>
      <c r="BI562" s="53"/>
      <c r="BJ562" s="53"/>
      <c r="BK562" s="53"/>
      <c r="BL562" s="53"/>
      <c r="BM562" s="53"/>
      <c r="BN562" s="53"/>
      <c r="BO562" s="53"/>
      <c r="BP562" s="53"/>
      <c r="BQ562" s="53"/>
      <c r="BR562" s="53"/>
      <c r="BS562" s="53"/>
      <c r="BT562" s="53"/>
      <c r="BU562" s="53"/>
      <c r="BV562" s="53"/>
      <c r="BW562" s="53"/>
      <c r="BX562" s="53"/>
      <c r="BY562" s="53"/>
      <c r="BZ562" s="53"/>
      <c r="CA562" s="53"/>
      <c r="CB562" s="53"/>
      <c r="CC562" s="53"/>
      <c r="CD562" s="53"/>
      <c r="CE562" s="53"/>
      <c r="CF562" s="53"/>
      <c r="CG562" s="53"/>
      <c r="CH562" s="53"/>
      <c r="CI562" s="53"/>
      <c r="CJ562" s="53"/>
      <c r="CK562" s="53"/>
      <c r="CL562" s="53"/>
      <c r="CM562" s="53"/>
      <c r="CN562" s="53"/>
      <c r="CO562" s="53"/>
      <c r="CP562" s="53"/>
      <c r="CQ562" s="53"/>
      <c r="CR562" s="53"/>
      <c r="CS562" s="53"/>
      <c r="CT562" s="53"/>
      <c r="CU562" s="53"/>
      <c r="CV562" s="53"/>
      <c r="CW562" s="53"/>
      <c r="CX562" s="53"/>
      <c r="CY562" s="53"/>
      <c r="CZ562" s="53"/>
      <c r="DA562" s="53"/>
      <c r="DB562" s="53"/>
      <c r="DC562" s="53"/>
      <c r="DD562" s="53"/>
      <c r="DE562" s="53"/>
      <c r="DF562" s="53"/>
      <c r="DG562" s="53"/>
      <c r="DH562" s="53"/>
      <c r="DI562" s="53"/>
      <c r="DJ562" s="53"/>
      <c r="DK562" s="53"/>
      <c r="DL562" s="53"/>
      <c r="DM562" s="53"/>
      <c r="DN562" s="53"/>
      <c r="DO562" s="53"/>
      <c r="DP562" s="53"/>
      <c r="DQ562" s="53"/>
      <c r="DR562" s="53"/>
      <c r="DS562" s="53"/>
      <c r="DT562" s="53"/>
      <c r="DU562" s="53"/>
      <c r="DV562" s="53"/>
      <c r="DW562" s="53"/>
      <c r="DX562" s="53"/>
      <c r="DY562" s="53"/>
      <c r="DZ562" s="53"/>
      <c r="EA562" s="53"/>
      <c r="EB562" s="53"/>
      <c r="EC562" s="53"/>
      <c r="ED562" s="53"/>
      <c r="EE562" s="53"/>
      <c r="EF562" s="53"/>
      <c r="EG562" s="53"/>
      <c r="EH562" s="53"/>
      <c r="EI562" s="53"/>
      <c r="EJ562" s="53"/>
      <c r="EK562" s="53"/>
      <c r="EL562" s="53"/>
      <c r="EM562" s="53"/>
      <c r="EN562" s="53"/>
      <c r="EO562" s="53"/>
      <c r="EP562" s="53"/>
      <c r="EQ562" s="53"/>
      <c r="ER562" s="53"/>
      <c r="ES562" s="53"/>
      <c r="ET562" s="53"/>
      <c r="EU562" s="53"/>
    </row>
    <row r="563" spans="1:151" s="284" customFormat="1" x14ac:dyDescent="0.2">
      <c r="A563" s="539"/>
      <c r="K563" s="307"/>
      <c r="L563" s="307"/>
      <c r="O563" s="285"/>
      <c r="P563" s="285"/>
      <c r="U563" s="145"/>
      <c r="V563" s="145"/>
      <c r="W563" s="517"/>
      <c r="X563" s="517"/>
      <c r="AN563" s="53"/>
      <c r="AO563" s="53"/>
      <c r="AP563" s="53"/>
      <c r="AQ563" s="53"/>
      <c r="AR563" s="53"/>
      <c r="AS563" s="53"/>
      <c r="AT563" s="53"/>
      <c r="AU563" s="53"/>
      <c r="AV563" s="53"/>
      <c r="AW563" s="53"/>
      <c r="AX563" s="53"/>
      <c r="AY563" s="53"/>
      <c r="AZ563" s="53"/>
      <c r="BA563" s="53"/>
      <c r="BB563" s="53"/>
      <c r="BC563" s="53"/>
      <c r="BD563" s="53"/>
      <c r="BE563" s="53"/>
      <c r="BF563" s="53"/>
      <c r="BG563" s="53"/>
      <c r="BH563" s="53"/>
      <c r="BI563" s="53"/>
      <c r="BJ563" s="53"/>
      <c r="BK563" s="53"/>
      <c r="BL563" s="53"/>
      <c r="BM563" s="53"/>
      <c r="BN563" s="53"/>
      <c r="BO563" s="53"/>
      <c r="BP563" s="53"/>
      <c r="BQ563" s="53"/>
      <c r="BR563" s="53"/>
      <c r="BS563" s="53"/>
      <c r="BT563" s="53"/>
      <c r="BU563" s="53"/>
      <c r="BV563" s="53"/>
      <c r="BW563" s="53"/>
      <c r="BX563" s="53"/>
      <c r="BY563" s="53"/>
      <c r="BZ563" s="53"/>
      <c r="CA563" s="53"/>
      <c r="CB563" s="53"/>
      <c r="CC563" s="53"/>
      <c r="CD563" s="53"/>
      <c r="CE563" s="53"/>
      <c r="CF563" s="53"/>
      <c r="CG563" s="53"/>
      <c r="CH563" s="53"/>
      <c r="CI563" s="53"/>
      <c r="CJ563" s="53"/>
      <c r="CK563" s="53"/>
      <c r="CL563" s="53"/>
      <c r="CM563" s="53"/>
      <c r="CN563" s="53"/>
      <c r="CO563" s="53"/>
      <c r="CP563" s="53"/>
      <c r="CQ563" s="53"/>
      <c r="CR563" s="53"/>
      <c r="CS563" s="53"/>
      <c r="CT563" s="53"/>
      <c r="CU563" s="53"/>
      <c r="CV563" s="53"/>
      <c r="CW563" s="53"/>
      <c r="CX563" s="53"/>
      <c r="CY563" s="53"/>
      <c r="CZ563" s="53"/>
      <c r="DA563" s="53"/>
      <c r="DB563" s="53"/>
      <c r="DC563" s="53"/>
      <c r="DD563" s="53"/>
      <c r="DE563" s="53"/>
      <c r="DF563" s="53"/>
      <c r="DG563" s="53"/>
      <c r="DH563" s="53"/>
      <c r="DI563" s="53"/>
      <c r="DJ563" s="53"/>
      <c r="DK563" s="53"/>
      <c r="DL563" s="53"/>
      <c r="DM563" s="53"/>
      <c r="DN563" s="53"/>
      <c r="DO563" s="53"/>
      <c r="DP563" s="53"/>
      <c r="DQ563" s="53"/>
      <c r="DR563" s="53"/>
      <c r="DS563" s="53"/>
      <c r="DT563" s="53"/>
      <c r="DU563" s="53"/>
      <c r="DV563" s="53"/>
      <c r="DW563" s="53"/>
      <c r="DX563" s="53"/>
      <c r="DY563" s="53"/>
      <c r="DZ563" s="53"/>
      <c r="EA563" s="53"/>
      <c r="EB563" s="53"/>
      <c r="EC563" s="53"/>
      <c r="ED563" s="53"/>
      <c r="EE563" s="53"/>
      <c r="EF563" s="53"/>
      <c r="EG563" s="53"/>
      <c r="EH563" s="53"/>
      <c r="EI563" s="53"/>
      <c r="EJ563" s="53"/>
      <c r="EK563" s="53"/>
      <c r="EL563" s="53"/>
      <c r="EM563" s="53"/>
      <c r="EN563" s="53"/>
      <c r="EO563" s="53"/>
      <c r="EP563" s="53"/>
      <c r="EQ563" s="53"/>
      <c r="ER563" s="53"/>
      <c r="ES563" s="53"/>
      <c r="ET563" s="53"/>
      <c r="EU563" s="53"/>
    </row>
    <row r="564" spans="1:151" s="284" customFormat="1" x14ac:dyDescent="0.2">
      <c r="A564" s="539"/>
      <c r="K564" s="307"/>
      <c r="L564" s="307"/>
      <c r="O564" s="285"/>
      <c r="P564" s="285"/>
      <c r="U564" s="145"/>
      <c r="V564" s="145"/>
      <c r="W564" s="517"/>
      <c r="X564" s="517"/>
      <c r="AN564" s="53"/>
      <c r="AO564" s="53"/>
      <c r="AP564" s="53"/>
      <c r="AQ564" s="53"/>
      <c r="AR564" s="53"/>
      <c r="AS564" s="53"/>
      <c r="AT564" s="53"/>
      <c r="AU564" s="53"/>
      <c r="AV564" s="53"/>
      <c r="AW564" s="53"/>
      <c r="AX564" s="53"/>
      <c r="AY564" s="53"/>
      <c r="AZ564" s="53"/>
      <c r="BA564" s="53"/>
      <c r="BB564" s="53"/>
      <c r="BC564" s="53"/>
      <c r="BD564" s="53"/>
      <c r="BE564" s="53"/>
      <c r="BF564" s="53"/>
      <c r="BG564" s="53"/>
      <c r="BH564" s="53"/>
      <c r="BI564" s="53"/>
      <c r="BJ564" s="53"/>
      <c r="BK564" s="53"/>
      <c r="BL564" s="53"/>
      <c r="BM564" s="53"/>
      <c r="BN564" s="53"/>
      <c r="BO564" s="53"/>
      <c r="BP564" s="53"/>
      <c r="BQ564" s="53"/>
      <c r="BR564" s="53"/>
      <c r="BS564" s="53"/>
      <c r="BT564" s="53"/>
      <c r="BU564" s="53"/>
      <c r="BV564" s="53"/>
      <c r="BW564" s="53"/>
      <c r="BX564" s="53"/>
      <c r="BY564" s="53"/>
      <c r="BZ564" s="53"/>
      <c r="CA564" s="53"/>
      <c r="CB564" s="53"/>
      <c r="CC564" s="53"/>
      <c r="CD564" s="53"/>
      <c r="CE564" s="53"/>
      <c r="CF564" s="53"/>
      <c r="CG564" s="53"/>
      <c r="CH564" s="53"/>
      <c r="CI564" s="53"/>
      <c r="CJ564" s="53"/>
      <c r="CK564" s="53"/>
      <c r="CL564" s="53"/>
      <c r="CM564" s="53"/>
      <c r="CN564" s="53"/>
      <c r="CO564" s="53"/>
      <c r="CP564" s="53"/>
      <c r="CQ564" s="53"/>
      <c r="CR564" s="53"/>
      <c r="CS564" s="53"/>
      <c r="CT564" s="53"/>
      <c r="CU564" s="53"/>
      <c r="CV564" s="53"/>
      <c r="CW564" s="53"/>
      <c r="CX564" s="53"/>
      <c r="CY564" s="53"/>
      <c r="CZ564" s="53"/>
      <c r="DA564" s="53"/>
      <c r="DB564" s="53"/>
      <c r="DC564" s="53"/>
      <c r="DD564" s="53"/>
      <c r="DE564" s="53"/>
      <c r="DF564" s="53"/>
      <c r="DG564" s="53"/>
      <c r="DH564" s="53"/>
      <c r="DI564" s="53"/>
      <c r="DJ564" s="53"/>
      <c r="DK564" s="53"/>
      <c r="DL564" s="53"/>
      <c r="DM564" s="53"/>
      <c r="DN564" s="53"/>
      <c r="DO564" s="53"/>
      <c r="DP564" s="53"/>
      <c r="DQ564" s="53"/>
      <c r="DR564" s="53"/>
      <c r="DS564" s="53"/>
      <c r="DT564" s="53"/>
      <c r="DU564" s="53"/>
      <c r="DV564" s="53"/>
      <c r="DW564" s="53"/>
      <c r="DX564" s="53"/>
      <c r="DY564" s="53"/>
      <c r="DZ564" s="53"/>
      <c r="EA564" s="53"/>
      <c r="EB564" s="53"/>
      <c r="EC564" s="53"/>
      <c r="ED564" s="53"/>
      <c r="EE564" s="53"/>
      <c r="EF564" s="53"/>
      <c r="EG564" s="53"/>
      <c r="EH564" s="53"/>
      <c r="EI564" s="53"/>
      <c r="EJ564" s="53"/>
      <c r="EK564" s="53"/>
      <c r="EL564" s="53"/>
      <c r="EM564" s="53"/>
      <c r="EN564" s="53"/>
      <c r="EO564" s="53"/>
      <c r="EP564" s="53"/>
      <c r="EQ564" s="53"/>
      <c r="ER564" s="53"/>
      <c r="ES564" s="53"/>
      <c r="ET564" s="53"/>
      <c r="EU564" s="53"/>
    </row>
    <row r="565" spans="1:151" s="284" customFormat="1" x14ac:dyDescent="0.2">
      <c r="A565" s="539"/>
      <c r="K565" s="307"/>
      <c r="L565" s="307"/>
      <c r="O565" s="285"/>
      <c r="P565" s="285"/>
      <c r="U565" s="145"/>
      <c r="V565" s="145"/>
      <c r="W565" s="517"/>
      <c r="X565" s="517"/>
      <c r="AN565" s="53"/>
      <c r="AO565" s="53"/>
      <c r="AP565" s="53"/>
      <c r="AQ565" s="53"/>
      <c r="AR565" s="53"/>
      <c r="AS565" s="53"/>
      <c r="AT565" s="53"/>
      <c r="AU565" s="53"/>
      <c r="AV565" s="53"/>
      <c r="AW565" s="53"/>
      <c r="AX565" s="53"/>
      <c r="AY565" s="53"/>
      <c r="AZ565" s="53"/>
      <c r="BA565" s="53"/>
      <c r="BB565" s="53"/>
      <c r="BC565" s="53"/>
      <c r="BD565" s="53"/>
      <c r="BE565" s="53"/>
      <c r="BF565" s="53"/>
      <c r="BG565" s="53"/>
      <c r="BH565" s="53"/>
      <c r="BI565" s="53"/>
      <c r="BJ565" s="53"/>
      <c r="BK565" s="53"/>
      <c r="BL565" s="53"/>
      <c r="BM565" s="53"/>
      <c r="BN565" s="53"/>
      <c r="BO565" s="53"/>
      <c r="BP565" s="53"/>
      <c r="BQ565" s="53"/>
      <c r="BR565" s="53"/>
      <c r="BS565" s="53"/>
      <c r="BT565" s="53"/>
      <c r="BU565" s="53"/>
      <c r="BV565" s="53"/>
      <c r="BW565" s="53"/>
      <c r="BX565" s="53"/>
      <c r="BY565" s="53"/>
      <c r="BZ565" s="53"/>
      <c r="CA565" s="53"/>
      <c r="CB565" s="53"/>
      <c r="CC565" s="53"/>
      <c r="CD565" s="53"/>
      <c r="CE565" s="53"/>
      <c r="CF565" s="53"/>
      <c r="CG565" s="53"/>
      <c r="CH565" s="53"/>
      <c r="CI565" s="53"/>
      <c r="CJ565" s="53"/>
      <c r="CK565" s="53"/>
      <c r="CL565" s="53"/>
      <c r="CM565" s="53"/>
      <c r="CN565" s="53"/>
      <c r="CO565" s="53"/>
      <c r="CP565" s="53"/>
      <c r="CQ565" s="53"/>
      <c r="CR565" s="53"/>
      <c r="CS565" s="53"/>
      <c r="CT565" s="53"/>
      <c r="CU565" s="53"/>
      <c r="CV565" s="53"/>
      <c r="CW565" s="53"/>
      <c r="CX565" s="53"/>
      <c r="CY565" s="53"/>
      <c r="CZ565" s="53"/>
      <c r="DA565" s="53"/>
      <c r="DB565" s="53"/>
      <c r="DC565" s="53"/>
      <c r="DD565" s="53"/>
      <c r="DE565" s="53"/>
      <c r="DF565" s="53"/>
      <c r="DG565" s="53"/>
      <c r="DH565" s="53"/>
      <c r="DI565" s="53"/>
      <c r="DJ565" s="53"/>
      <c r="DK565" s="53"/>
      <c r="DL565" s="53"/>
      <c r="DM565" s="53"/>
      <c r="DN565" s="53"/>
      <c r="DO565" s="53"/>
      <c r="DP565" s="53"/>
      <c r="DQ565" s="53"/>
      <c r="DR565" s="53"/>
      <c r="DS565" s="53"/>
      <c r="DT565" s="53"/>
      <c r="DU565" s="53"/>
      <c r="DV565" s="53"/>
      <c r="DW565" s="53"/>
      <c r="DX565" s="53"/>
      <c r="DY565" s="53"/>
      <c r="DZ565" s="53"/>
      <c r="EA565" s="53"/>
      <c r="EB565" s="53"/>
      <c r="EC565" s="53"/>
      <c r="ED565" s="53"/>
      <c r="EE565" s="53"/>
      <c r="EF565" s="53"/>
      <c r="EG565" s="53"/>
      <c r="EH565" s="53"/>
      <c r="EI565" s="53"/>
      <c r="EJ565" s="53"/>
      <c r="EK565" s="53"/>
      <c r="EL565" s="53"/>
      <c r="EM565" s="53"/>
      <c r="EN565" s="53"/>
      <c r="EO565" s="53"/>
      <c r="EP565" s="53"/>
      <c r="EQ565" s="53"/>
      <c r="ER565" s="53"/>
      <c r="ES565" s="53"/>
      <c r="ET565" s="53"/>
      <c r="EU565" s="53"/>
    </row>
    <row r="566" spans="1:151" s="284" customFormat="1" x14ac:dyDescent="0.2">
      <c r="A566" s="539"/>
      <c r="K566" s="307"/>
      <c r="L566" s="307"/>
      <c r="O566" s="285"/>
      <c r="P566" s="285"/>
      <c r="U566" s="145"/>
      <c r="V566" s="145"/>
      <c r="W566" s="517"/>
      <c r="X566" s="517"/>
      <c r="AN566" s="53"/>
      <c r="AO566" s="53"/>
      <c r="AP566" s="53"/>
      <c r="AQ566" s="53"/>
      <c r="AR566" s="53"/>
      <c r="AS566" s="53"/>
      <c r="AT566" s="53"/>
      <c r="AU566" s="53"/>
      <c r="AV566" s="53"/>
      <c r="AW566" s="53"/>
      <c r="AX566" s="53"/>
      <c r="AY566" s="53"/>
      <c r="AZ566" s="53"/>
      <c r="BA566" s="53"/>
      <c r="BB566" s="53"/>
      <c r="BC566" s="53"/>
      <c r="BD566" s="53"/>
      <c r="BE566" s="53"/>
      <c r="BF566" s="53"/>
      <c r="BG566" s="53"/>
      <c r="BH566" s="53"/>
      <c r="BI566" s="53"/>
      <c r="BJ566" s="53"/>
      <c r="BK566" s="53"/>
      <c r="BL566" s="53"/>
      <c r="BM566" s="53"/>
      <c r="BN566" s="53"/>
      <c r="BO566" s="53"/>
      <c r="BP566" s="53"/>
      <c r="BQ566" s="53"/>
      <c r="BR566" s="53"/>
      <c r="BS566" s="53"/>
      <c r="BT566" s="53"/>
      <c r="BU566" s="53"/>
      <c r="BV566" s="53"/>
      <c r="BW566" s="53"/>
      <c r="BX566" s="53"/>
      <c r="BY566" s="53"/>
      <c r="BZ566" s="53"/>
      <c r="CA566" s="53"/>
      <c r="CB566" s="53"/>
      <c r="CC566" s="53"/>
      <c r="CD566" s="53"/>
      <c r="CE566" s="53"/>
      <c r="CF566" s="53"/>
      <c r="CG566" s="53"/>
      <c r="CH566" s="53"/>
      <c r="CI566" s="53"/>
      <c r="CJ566" s="53"/>
      <c r="CK566" s="53"/>
      <c r="CL566" s="53"/>
      <c r="CM566" s="53"/>
      <c r="CN566" s="53"/>
      <c r="CO566" s="53"/>
      <c r="CP566" s="53"/>
      <c r="CQ566" s="53"/>
      <c r="CR566" s="53"/>
      <c r="CS566" s="53"/>
      <c r="CT566" s="53"/>
      <c r="CU566" s="53"/>
      <c r="CV566" s="53"/>
      <c r="CW566" s="53"/>
      <c r="CX566" s="53"/>
      <c r="CY566" s="53"/>
      <c r="CZ566" s="53"/>
      <c r="DA566" s="53"/>
      <c r="DB566" s="53"/>
      <c r="DC566" s="53"/>
      <c r="DD566" s="53"/>
      <c r="DE566" s="53"/>
      <c r="DF566" s="53"/>
      <c r="DG566" s="53"/>
      <c r="DH566" s="53"/>
      <c r="DI566" s="53"/>
      <c r="DJ566" s="53"/>
      <c r="DK566" s="53"/>
      <c r="DL566" s="53"/>
      <c r="DM566" s="53"/>
      <c r="DN566" s="53"/>
      <c r="DO566" s="53"/>
      <c r="DP566" s="53"/>
      <c r="DQ566" s="53"/>
      <c r="DR566" s="53"/>
      <c r="DS566" s="53"/>
      <c r="DT566" s="53"/>
      <c r="DU566" s="53"/>
      <c r="DV566" s="53"/>
      <c r="DW566" s="53"/>
      <c r="DX566" s="53"/>
      <c r="DY566" s="53"/>
      <c r="DZ566" s="53"/>
      <c r="EA566" s="53"/>
      <c r="EB566" s="53"/>
      <c r="EC566" s="53"/>
      <c r="ED566" s="53"/>
      <c r="EE566" s="53"/>
      <c r="EF566" s="53"/>
      <c r="EG566" s="53"/>
      <c r="EH566" s="53"/>
      <c r="EI566" s="53"/>
      <c r="EJ566" s="53"/>
      <c r="EK566" s="53"/>
      <c r="EL566" s="53"/>
      <c r="EM566" s="53"/>
      <c r="EN566" s="53"/>
      <c r="EO566" s="53"/>
      <c r="EP566" s="53"/>
      <c r="EQ566" s="53"/>
      <c r="ER566" s="53"/>
      <c r="ES566" s="53"/>
      <c r="ET566" s="53"/>
      <c r="EU566" s="53"/>
    </row>
    <row r="567" spans="1:151" s="284" customFormat="1" x14ac:dyDescent="0.2">
      <c r="A567" s="539"/>
      <c r="K567" s="307"/>
      <c r="L567" s="307"/>
      <c r="O567" s="285"/>
      <c r="P567" s="285"/>
      <c r="U567" s="145"/>
      <c r="V567" s="145"/>
      <c r="W567" s="517"/>
      <c r="X567" s="517"/>
      <c r="AN567" s="53"/>
      <c r="AO567" s="53"/>
      <c r="AP567" s="53"/>
      <c r="AQ567" s="53"/>
      <c r="AR567" s="53"/>
      <c r="AS567" s="53"/>
      <c r="AT567" s="53"/>
      <c r="AU567" s="53"/>
      <c r="AV567" s="53"/>
      <c r="AW567" s="53"/>
      <c r="AX567" s="53"/>
      <c r="AY567" s="53"/>
      <c r="AZ567" s="53"/>
      <c r="BA567" s="53"/>
      <c r="BB567" s="53"/>
      <c r="BC567" s="53"/>
      <c r="BD567" s="53"/>
      <c r="BE567" s="53"/>
      <c r="BF567" s="53"/>
      <c r="BG567" s="53"/>
      <c r="BH567" s="53"/>
      <c r="BI567" s="53"/>
      <c r="BJ567" s="53"/>
      <c r="BK567" s="53"/>
      <c r="BL567" s="53"/>
      <c r="BM567" s="53"/>
      <c r="BN567" s="53"/>
      <c r="BO567" s="53"/>
      <c r="BP567" s="53"/>
      <c r="BQ567" s="53"/>
      <c r="BR567" s="53"/>
      <c r="BS567" s="53"/>
      <c r="BT567" s="53"/>
      <c r="BU567" s="53"/>
      <c r="BV567" s="53"/>
      <c r="BW567" s="53"/>
      <c r="BX567" s="53"/>
      <c r="BY567" s="53"/>
      <c r="BZ567" s="53"/>
      <c r="CA567" s="53"/>
      <c r="CB567" s="53"/>
      <c r="CC567" s="53"/>
      <c r="CD567" s="53"/>
      <c r="CE567" s="53"/>
      <c r="CF567" s="53"/>
      <c r="CG567" s="53"/>
      <c r="CH567" s="53"/>
      <c r="CI567" s="53"/>
      <c r="CJ567" s="53"/>
      <c r="CK567" s="53"/>
      <c r="CL567" s="53"/>
      <c r="CM567" s="53"/>
      <c r="CN567" s="53"/>
      <c r="CO567" s="53"/>
      <c r="CP567" s="53"/>
      <c r="CQ567" s="53"/>
      <c r="CR567" s="53"/>
      <c r="CS567" s="53"/>
      <c r="CT567" s="53"/>
      <c r="CU567" s="53"/>
      <c r="CV567" s="53"/>
      <c r="CW567" s="53"/>
      <c r="CX567" s="53"/>
      <c r="CY567" s="53"/>
      <c r="CZ567" s="53"/>
      <c r="DA567" s="53"/>
      <c r="DB567" s="53"/>
      <c r="DC567" s="53"/>
      <c r="DD567" s="53"/>
      <c r="DE567" s="53"/>
      <c r="DF567" s="53"/>
      <c r="DG567" s="53"/>
      <c r="DH567" s="53"/>
      <c r="DI567" s="53"/>
      <c r="DJ567" s="53"/>
      <c r="DK567" s="53"/>
      <c r="DL567" s="53"/>
      <c r="DM567" s="53"/>
      <c r="DN567" s="53"/>
      <c r="DO567" s="53"/>
      <c r="DP567" s="53"/>
      <c r="DQ567" s="53"/>
      <c r="DR567" s="53"/>
      <c r="DS567" s="53"/>
      <c r="DT567" s="53"/>
      <c r="DU567" s="53"/>
      <c r="DV567" s="53"/>
      <c r="DW567" s="53"/>
      <c r="DX567" s="53"/>
      <c r="DY567" s="53"/>
      <c r="DZ567" s="53"/>
      <c r="EA567" s="53"/>
      <c r="EB567" s="53"/>
      <c r="EC567" s="53"/>
      <c r="ED567" s="53"/>
      <c r="EE567" s="53"/>
      <c r="EF567" s="53"/>
      <c r="EG567" s="53"/>
      <c r="EH567" s="53"/>
      <c r="EI567" s="53"/>
      <c r="EJ567" s="53"/>
      <c r="EK567" s="53"/>
      <c r="EL567" s="53"/>
      <c r="EM567" s="53"/>
      <c r="EN567" s="53"/>
      <c r="EO567" s="53"/>
      <c r="EP567" s="53"/>
      <c r="EQ567" s="53"/>
      <c r="ER567" s="53"/>
      <c r="ES567" s="53"/>
      <c r="ET567" s="53"/>
      <c r="EU567" s="53"/>
    </row>
    <row r="568" spans="1:151" s="284" customFormat="1" x14ac:dyDescent="0.2">
      <c r="A568" s="539"/>
      <c r="K568" s="307"/>
      <c r="L568" s="307"/>
      <c r="O568" s="285"/>
      <c r="P568" s="285"/>
      <c r="U568" s="145"/>
      <c r="V568" s="145"/>
      <c r="W568" s="517"/>
      <c r="X568" s="517"/>
      <c r="AN568" s="53"/>
      <c r="AO568" s="53"/>
      <c r="AP568" s="53"/>
      <c r="AQ568" s="53"/>
      <c r="AR568" s="53"/>
      <c r="AS568" s="53"/>
      <c r="AT568" s="53"/>
      <c r="AU568" s="53"/>
      <c r="AV568" s="53"/>
      <c r="AW568" s="53"/>
      <c r="AX568" s="53"/>
      <c r="AY568" s="53"/>
      <c r="AZ568" s="53"/>
      <c r="BA568" s="53"/>
      <c r="BB568" s="53"/>
      <c r="BC568" s="53"/>
      <c r="BD568" s="53"/>
      <c r="BE568" s="53"/>
      <c r="BF568" s="53"/>
      <c r="BG568" s="53"/>
      <c r="BH568" s="53"/>
      <c r="BI568" s="53"/>
      <c r="BJ568" s="53"/>
      <c r="BK568" s="53"/>
      <c r="BL568" s="53"/>
      <c r="BM568" s="53"/>
      <c r="BN568" s="53"/>
      <c r="BO568" s="53"/>
      <c r="BP568" s="53"/>
      <c r="BQ568" s="53"/>
      <c r="BR568" s="53"/>
      <c r="BS568" s="53"/>
      <c r="BT568" s="53"/>
      <c r="BU568" s="53"/>
      <c r="BV568" s="53"/>
      <c r="BW568" s="53"/>
      <c r="BX568" s="53"/>
      <c r="BY568" s="53"/>
      <c r="BZ568" s="53"/>
      <c r="CA568" s="53"/>
      <c r="CB568" s="53"/>
      <c r="CC568" s="53"/>
      <c r="CD568" s="53"/>
      <c r="CE568" s="53"/>
      <c r="CF568" s="53"/>
      <c r="CG568" s="53"/>
      <c r="CH568" s="53"/>
      <c r="CI568" s="53"/>
      <c r="CJ568" s="53"/>
      <c r="CK568" s="53"/>
      <c r="CL568" s="53"/>
      <c r="CM568" s="53"/>
      <c r="CN568" s="53"/>
      <c r="CO568" s="53"/>
      <c r="CP568" s="53"/>
      <c r="CQ568" s="53"/>
      <c r="CR568" s="53"/>
      <c r="CS568" s="53"/>
      <c r="CT568" s="53"/>
      <c r="CU568" s="53"/>
      <c r="CV568" s="53"/>
      <c r="CW568" s="53"/>
      <c r="CX568" s="53"/>
      <c r="CY568" s="53"/>
      <c r="CZ568" s="53"/>
      <c r="DA568" s="53"/>
      <c r="DB568" s="53"/>
      <c r="DC568" s="53"/>
      <c r="DD568" s="53"/>
      <c r="DE568" s="53"/>
      <c r="DF568" s="53"/>
      <c r="DG568" s="53"/>
      <c r="DH568" s="53"/>
      <c r="DI568" s="53"/>
      <c r="DJ568" s="53"/>
      <c r="DK568" s="53"/>
      <c r="DL568" s="53"/>
      <c r="DM568" s="53"/>
      <c r="DN568" s="53"/>
      <c r="DO568" s="53"/>
      <c r="DP568" s="53"/>
      <c r="DQ568" s="53"/>
      <c r="DR568" s="53"/>
      <c r="DS568" s="53"/>
      <c r="DT568" s="53"/>
      <c r="DU568" s="53"/>
      <c r="DV568" s="53"/>
      <c r="DW568" s="53"/>
      <c r="DX568" s="53"/>
      <c r="DY568" s="53"/>
      <c r="DZ568" s="53"/>
      <c r="EA568" s="53"/>
      <c r="EB568" s="53"/>
      <c r="EC568" s="53"/>
      <c r="ED568" s="53"/>
      <c r="EE568" s="53"/>
      <c r="EF568" s="53"/>
      <c r="EG568" s="53"/>
      <c r="EH568" s="53"/>
      <c r="EI568" s="53"/>
      <c r="EJ568" s="53"/>
      <c r="EK568" s="53"/>
      <c r="EL568" s="53"/>
      <c r="EM568" s="53"/>
      <c r="EN568" s="53"/>
      <c r="EO568" s="53"/>
      <c r="EP568" s="53"/>
      <c r="EQ568" s="53"/>
      <c r="ER568" s="53"/>
      <c r="ES568" s="53"/>
      <c r="ET568" s="53"/>
      <c r="EU568" s="53"/>
    </row>
    <row r="569" spans="1:151" s="284" customFormat="1" x14ac:dyDescent="0.2">
      <c r="A569" s="539"/>
      <c r="K569" s="307"/>
      <c r="L569" s="307"/>
      <c r="O569" s="285"/>
      <c r="P569" s="285"/>
      <c r="U569" s="145"/>
      <c r="V569" s="145"/>
      <c r="W569" s="517"/>
      <c r="X569" s="517"/>
      <c r="AN569" s="53"/>
      <c r="AO569" s="53"/>
      <c r="AP569" s="53"/>
      <c r="AQ569" s="53"/>
      <c r="AR569" s="53"/>
      <c r="AS569" s="53"/>
      <c r="AT569" s="53"/>
      <c r="AU569" s="53"/>
      <c r="AV569" s="53"/>
      <c r="AW569" s="53"/>
      <c r="AX569" s="53"/>
      <c r="AY569" s="53"/>
      <c r="AZ569" s="53"/>
      <c r="BA569" s="53"/>
      <c r="BB569" s="53"/>
      <c r="BC569" s="53"/>
      <c r="BD569" s="53"/>
      <c r="BE569" s="53"/>
      <c r="BF569" s="53"/>
      <c r="BG569" s="53"/>
      <c r="BH569" s="53"/>
      <c r="BI569" s="53"/>
      <c r="BJ569" s="53"/>
      <c r="BK569" s="53"/>
      <c r="BL569" s="53"/>
      <c r="BM569" s="53"/>
      <c r="BN569" s="53"/>
      <c r="BO569" s="53"/>
      <c r="BP569" s="53"/>
      <c r="BQ569" s="53"/>
      <c r="BR569" s="53"/>
      <c r="BS569" s="53"/>
      <c r="BT569" s="53"/>
      <c r="BU569" s="53"/>
      <c r="BV569" s="53"/>
      <c r="BW569" s="53"/>
      <c r="BX569" s="53"/>
      <c r="BY569" s="53"/>
      <c r="BZ569" s="53"/>
      <c r="CA569" s="53"/>
      <c r="CB569" s="53"/>
      <c r="CC569" s="53"/>
      <c r="CD569" s="53"/>
      <c r="CE569" s="53"/>
      <c r="CF569" s="53"/>
      <c r="CG569" s="53"/>
      <c r="CH569" s="53"/>
      <c r="CI569" s="53"/>
      <c r="CJ569" s="53"/>
      <c r="CK569" s="53"/>
      <c r="CL569" s="53"/>
      <c r="CM569" s="53"/>
      <c r="CN569" s="53"/>
      <c r="CO569" s="53"/>
      <c r="CP569" s="53"/>
      <c r="CQ569" s="53"/>
      <c r="CR569" s="53"/>
      <c r="CS569" s="53"/>
      <c r="CT569" s="53"/>
      <c r="CU569" s="53"/>
      <c r="CV569" s="53"/>
      <c r="CW569" s="53"/>
      <c r="CX569" s="53"/>
      <c r="CY569" s="53"/>
      <c r="CZ569" s="53"/>
      <c r="DA569" s="53"/>
      <c r="DB569" s="53"/>
      <c r="DC569" s="53"/>
      <c r="DD569" s="53"/>
      <c r="DE569" s="53"/>
      <c r="DF569" s="53"/>
      <c r="DG569" s="53"/>
      <c r="DH569" s="53"/>
      <c r="DI569" s="53"/>
      <c r="DJ569" s="53"/>
      <c r="DK569" s="53"/>
      <c r="DL569" s="53"/>
      <c r="DM569" s="53"/>
      <c r="DN569" s="53"/>
      <c r="DO569" s="53"/>
      <c r="DP569" s="53"/>
      <c r="DQ569" s="53"/>
      <c r="DR569" s="53"/>
      <c r="DS569" s="53"/>
      <c r="DT569" s="53"/>
      <c r="DU569" s="53"/>
      <c r="DV569" s="53"/>
      <c r="DW569" s="53"/>
      <c r="DX569" s="53"/>
      <c r="DY569" s="53"/>
      <c r="DZ569" s="53"/>
      <c r="EA569" s="53"/>
      <c r="EB569" s="53"/>
      <c r="EC569" s="53"/>
      <c r="ED569" s="53"/>
      <c r="EE569" s="53"/>
      <c r="EF569" s="53"/>
      <c r="EG569" s="53"/>
      <c r="EH569" s="53"/>
      <c r="EI569" s="53"/>
      <c r="EJ569" s="53"/>
      <c r="EK569" s="53"/>
      <c r="EL569" s="53"/>
      <c r="EM569" s="53"/>
      <c r="EN569" s="53"/>
      <c r="EO569" s="53"/>
      <c r="EP569" s="53"/>
      <c r="EQ569" s="53"/>
      <c r="ER569" s="53"/>
      <c r="ES569" s="53"/>
      <c r="ET569" s="53"/>
      <c r="EU569" s="53"/>
    </row>
    <row r="570" spans="1:151" s="284" customFormat="1" x14ac:dyDescent="0.2">
      <c r="A570" s="539"/>
      <c r="K570" s="307"/>
      <c r="L570" s="307"/>
      <c r="O570" s="285"/>
      <c r="P570" s="285"/>
      <c r="U570" s="145"/>
      <c r="V570" s="145"/>
      <c r="W570" s="517"/>
      <c r="X570" s="517"/>
      <c r="AN570" s="53"/>
      <c r="AO570" s="53"/>
      <c r="AP570" s="53"/>
      <c r="AQ570" s="53"/>
      <c r="AR570" s="53"/>
      <c r="AS570" s="53"/>
      <c r="AT570" s="53"/>
      <c r="AU570" s="53"/>
      <c r="AV570" s="53"/>
      <c r="AW570" s="53"/>
      <c r="AX570" s="53"/>
      <c r="AY570" s="53"/>
      <c r="AZ570" s="53"/>
      <c r="BA570" s="53"/>
      <c r="BB570" s="53"/>
      <c r="BC570" s="53"/>
      <c r="BD570" s="53"/>
      <c r="BE570" s="53"/>
      <c r="BF570" s="53"/>
      <c r="BG570" s="53"/>
      <c r="BH570" s="53"/>
      <c r="BI570" s="53"/>
      <c r="BJ570" s="53"/>
      <c r="BK570" s="53"/>
      <c r="BL570" s="53"/>
      <c r="BM570" s="53"/>
      <c r="BN570" s="53"/>
      <c r="BO570" s="53"/>
      <c r="BP570" s="53"/>
      <c r="BQ570" s="53"/>
      <c r="BR570" s="53"/>
      <c r="BS570" s="53"/>
      <c r="BT570" s="53"/>
      <c r="BU570" s="53"/>
      <c r="BV570" s="53"/>
      <c r="BW570" s="53"/>
      <c r="BX570" s="53"/>
      <c r="BY570" s="53"/>
      <c r="BZ570" s="53"/>
      <c r="CA570" s="53"/>
      <c r="CB570" s="53"/>
      <c r="CC570" s="53"/>
      <c r="CD570" s="53"/>
      <c r="CE570" s="53"/>
      <c r="CF570" s="53"/>
      <c r="CG570" s="53"/>
      <c r="CH570" s="53"/>
      <c r="CI570" s="53"/>
      <c r="CJ570" s="53"/>
      <c r="CK570" s="53"/>
      <c r="CL570" s="53"/>
      <c r="CM570" s="53"/>
      <c r="CN570" s="53"/>
      <c r="CO570" s="53"/>
      <c r="CP570" s="53"/>
      <c r="CQ570" s="53"/>
      <c r="CR570" s="53"/>
      <c r="CS570" s="53"/>
      <c r="CT570" s="53"/>
      <c r="CU570" s="53"/>
      <c r="CV570" s="53"/>
      <c r="CW570" s="53"/>
      <c r="CX570" s="53"/>
      <c r="CY570" s="53"/>
      <c r="CZ570" s="53"/>
      <c r="DA570" s="53"/>
      <c r="DB570" s="53"/>
      <c r="DC570" s="53"/>
      <c r="DD570" s="53"/>
      <c r="DE570" s="53"/>
      <c r="DF570" s="53"/>
      <c r="DG570" s="53"/>
      <c r="DH570" s="53"/>
      <c r="DI570" s="53"/>
      <c r="DJ570" s="53"/>
      <c r="DK570" s="53"/>
      <c r="DL570" s="53"/>
      <c r="DM570" s="53"/>
      <c r="DN570" s="53"/>
      <c r="DO570" s="53"/>
      <c r="DP570" s="53"/>
      <c r="DQ570" s="53"/>
      <c r="DR570" s="53"/>
      <c r="DS570" s="53"/>
      <c r="DT570" s="53"/>
      <c r="DU570" s="53"/>
      <c r="DV570" s="53"/>
      <c r="DW570" s="53"/>
      <c r="DX570" s="53"/>
      <c r="DY570" s="53"/>
      <c r="DZ570" s="53"/>
      <c r="EA570" s="53"/>
      <c r="EB570" s="53"/>
      <c r="EC570" s="53"/>
      <c r="ED570" s="53"/>
      <c r="EE570" s="53"/>
      <c r="EF570" s="53"/>
      <c r="EG570" s="53"/>
      <c r="EH570" s="53"/>
      <c r="EI570" s="53"/>
      <c r="EJ570" s="53"/>
      <c r="EK570" s="53"/>
      <c r="EL570" s="53"/>
      <c r="EM570" s="53"/>
      <c r="EN570" s="53"/>
      <c r="EO570" s="53"/>
      <c r="EP570" s="53"/>
      <c r="EQ570" s="53"/>
      <c r="ER570" s="53"/>
      <c r="ES570" s="53"/>
      <c r="ET570" s="53"/>
      <c r="EU570" s="53"/>
    </row>
    <row r="571" spans="1:151" s="284" customFormat="1" x14ac:dyDescent="0.2">
      <c r="A571" s="539"/>
      <c r="K571" s="307"/>
      <c r="L571" s="307"/>
      <c r="O571" s="285"/>
      <c r="P571" s="285"/>
      <c r="U571" s="145"/>
      <c r="V571" s="145"/>
      <c r="W571" s="517"/>
      <c r="X571" s="517"/>
      <c r="AN571" s="53"/>
      <c r="AO571" s="53"/>
      <c r="AP571" s="53"/>
      <c r="AQ571" s="53"/>
      <c r="AR571" s="53"/>
      <c r="AS571" s="53"/>
      <c r="AT571" s="53"/>
      <c r="AU571" s="53"/>
      <c r="AV571" s="53"/>
      <c r="AW571" s="53"/>
      <c r="AX571" s="53"/>
      <c r="AY571" s="53"/>
      <c r="AZ571" s="53"/>
      <c r="BA571" s="53"/>
      <c r="BB571" s="53"/>
      <c r="BC571" s="53"/>
      <c r="BD571" s="53"/>
      <c r="BE571" s="53"/>
      <c r="BF571" s="53"/>
      <c r="BG571" s="53"/>
      <c r="BH571" s="53"/>
      <c r="BI571" s="53"/>
      <c r="BJ571" s="53"/>
      <c r="BK571" s="53"/>
      <c r="BL571" s="53"/>
      <c r="BM571" s="53"/>
      <c r="BN571" s="53"/>
      <c r="BO571" s="53"/>
      <c r="BP571" s="53"/>
      <c r="BQ571" s="53"/>
      <c r="BR571" s="53"/>
      <c r="BS571" s="53"/>
      <c r="BT571" s="53"/>
      <c r="BU571" s="53"/>
      <c r="BV571" s="53"/>
      <c r="BW571" s="53"/>
      <c r="BX571" s="53"/>
      <c r="BY571" s="53"/>
      <c r="BZ571" s="53"/>
      <c r="CA571" s="53"/>
      <c r="CB571" s="53"/>
      <c r="CC571" s="53"/>
      <c r="CD571" s="53"/>
      <c r="CE571" s="53"/>
      <c r="CF571" s="53"/>
      <c r="CG571" s="53"/>
      <c r="CH571" s="53"/>
      <c r="CI571" s="53"/>
      <c r="CJ571" s="53"/>
      <c r="CK571" s="53"/>
      <c r="CL571" s="53"/>
      <c r="CM571" s="53"/>
      <c r="CN571" s="53"/>
      <c r="CO571" s="53"/>
      <c r="CP571" s="53"/>
      <c r="CQ571" s="53"/>
      <c r="CR571" s="53"/>
      <c r="CS571" s="53"/>
      <c r="CT571" s="53"/>
      <c r="CU571" s="53"/>
      <c r="CV571" s="53"/>
      <c r="CW571" s="53"/>
      <c r="CX571" s="53"/>
      <c r="CY571" s="53"/>
      <c r="CZ571" s="53"/>
      <c r="DA571" s="53"/>
      <c r="DB571" s="53"/>
      <c r="DC571" s="53"/>
      <c r="DD571" s="53"/>
      <c r="DE571" s="53"/>
      <c r="DF571" s="53"/>
      <c r="DG571" s="53"/>
      <c r="DH571" s="53"/>
      <c r="DI571" s="53"/>
      <c r="DJ571" s="53"/>
      <c r="DK571" s="53"/>
      <c r="DL571" s="53"/>
      <c r="DM571" s="53"/>
      <c r="DN571" s="53"/>
      <c r="DO571" s="53"/>
      <c r="DP571" s="53"/>
      <c r="DQ571" s="53"/>
      <c r="DR571" s="53"/>
      <c r="DS571" s="53"/>
      <c r="DT571" s="53"/>
      <c r="DU571" s="53"/>
      <c r="DV571" s="53"/>
      <c r="DW571" s="53"/>
      <c r="DX571" s="53"/>
      <c r="DY571" s="53"/>
      <c r="DZ571" s="53"/>
      <c r="EA571" s="53"/>
      <c r="EB571" s="53"/>
      <c r="EC571" s="53"/>
      <c r="ED571" s="53"/>
      <c r="EE571" s="53"/>
      <c r="EF571" s="53"/>
      <c r="EG571" s="53"/>
      <c r="EH571" s="53"/>
      <c r="EI571" s="53"/>
      <c r="EJ571" s="53"/>
      <c r="EK571" s="53"/>
      <c r="EL571" s="53"/>
      <c r="EM571" s="53"/>
      <c r="EN571" s="53"/>
      <c r="EO571" s="53"/>
      <c r="EP571" s="53"/>
      <c r="EQ571" s="53"/>
      <c r="ER571" s="53"/>
      <c r="ES571" s="53"/>
      <c r="ET571" s="53"/>
      <c r="EU571" s="53"/>
    </row>
    <row r="572" spans="1:151" s="284" customFormat="1" x14ac:dyDescent="0.2">
      <c r="A572" s="539"/>
      <c r="K572" s="307"/>
      <c r="L572" s="307"/>
      <c r="O572" s="285"/>
      <c r="P572" s="285"/>
      <c r="U572" s="145"/>
      <c r="V572" s="145"/>
      <c r="W572" s="517"/>
      <c r="X572" s="517"/>
      <c r="AN572" s="53"/>
      <c r="AO572" s="53"/>
      <c r="AP572" s="53"/>
      <c r="AQ572" s="53"/>
      <c r="AR572" s="53"/>
      <c r="AS572" s="53"/>
      <c r="AT572" s="53"/>
      <c r="AU572" s="53"/>
      <c r="AV572" s="53"/>
      <c r="AW572" s="53"/>
      <c r="AX572" s="53"/>
      <c r="AY572" s="53"/>
      <c r="AZ572" s="53"/>
      <c r="BA572" s="53"/>
      <c r="BB572" s="53"/>
      <c r="BC572" s="53"/>
      <c r="BD572" s="53"/>
      <c r="BE572" s="53"/>
      <c r="BF572" s="53"/>
      <c r="BG572" s="53"/>
      <c r="BH572" s="53"/>
      <c r="BI572" s="53"/>
      <c r="BJ572" s="53"/>
      <c r="BK572" s="53"/>
      <c r="BL572" s="53"/>
      <c r="BM572" s="53"/>
      <c r="BN572" s="53"/>
      <c r="BO572" s="53"/>
      <c r="BP572" s="53"/>
      <c r="BQ572" s="53"/>
      <c r="BR572" s="53"/>
      <c r="BS572" s="53"/>
      <c r="BT572" s="53"/>
      <c r="BU572" s="53"/>
      <c r="BV572" s="53"/>
      <c r="BW572" s="53"/>
      <c r="BX572" s="53"/>
      <c r="BY572" s="53"/>
      <c r="BZ572" s="53"/>
      <c r="CA572" s="53"/>
      <c r="CB572" s="53"/>
      <c r="CC572" s="53"/>
      <c r="CD572" s="53"/>
      <c r="CE572" s="53"/>
      <c r="CF572" s="53"/>
      <c r="CG572" s="53"/>
      <c r="CH572" s="53"/>
      <c r="CI572" s="53"/>
      <c r="CJ572" s="53"/>
      <c r="CK572" s="53"/>
      <c r="CL572" s="53"/>
      <c r="CM572" s="53"/>
      <c r="CN572" s="53"/>
      <c r="CO572" s="53"/>
      <c r="CP572" s="53"/>
      <c r="CQ572" s="53"/>
      <c r="CR572" s="53"/>
      <c r="CS572" s="53"/>
      <c r="CT572" s="53"/>
      <c r="CU572" s="53"/>
      <c r="CV572" s="53"/>
      <c r="CW572" s="53"/>
      <c r="CX572" s="53"/>
      <c r="CY572" s="53"/>
      <c r="CZ572" s="53"/>
      <c r="DA572" s="53"/>
      <c r="DB572" s="53"/>
      <c r="DC572" s="53"/>
      <c r="DD572" s="53"/>
      <c r="DE572" s="53"/>
      <c r="DF572" s="53"/>
      <c r="DG572" s="53"/>
      <c r="DH572" s="53"/>
      <c r="DI572" s="53"/>
      <c r="DJ572" s="53"/>
      <c r="DK572" s="53"/>
      <c r="DL572" s="53"/>
      <c r="DM572" s="53"/>
      <c r="DN572" s="53"/>
      <c r="DO572" s="53"/>
      <c r="DP572" s="53"/>
      <c r="DQ572" s="53"/>
      <c r="DR572" s="53"/>
      <c r="DS572" s="53"/>
      <c r="DT572" s="53"/>
      <c r="DU572" s="53"/>
      <c r="DV572" s="53"/>
      <c r="DW572" s="53"/>
      <c r="DX572" s="53"/>
      <c r="DY572" s="53"/>
      <c r="DZ572" s="53"/>
      <c r="EA572" s="53"/>
      <c r="EB572" s="53"/>
      <c r="EC572" s="53"/>
      <c r="ED572" s="53"/>
      <c r="EE572" s="53"/>
      <c r="EF572" s="53"/>
      <c r="EG572" s="53"/>
      <c r="EH572" s="53"/>
      <c r="EI572" s="53"/>
      <c r="EJ572" s="53"/>
      <c r="EK572" s="53"/>
      <c r="EL572" s="53"/>
      <c r="EM572" s="53"/>
      <c r="EN572" s="53"/>
      <c r="EO572" s="53"/>
      <c r="EP572" s="53"/>
      <c r="EQ572" s="53"/>
      <c r="ER572" s="53"/>
      <c r="ES572" s="53"/>
      <c r="ET572" s="53"/>
      <c r="EU572" s="53"/>
    </row>
    <row r="573" spans="1:151" s="284" customFormat="1" x14ac:dyDescent="0.2">
      <c r="A573" s="539"/>
      <c r="K573" s="307"/>
      <c r="L573" s="307"/>
      <c r="O573" s="285"/>
      <c r="P573" s="285"/>
      <c r="U573" s="145"/>
      <c r="V573" s="145"/>
      <c r="W573" s="517"/>
      <c r="X573" s="517"/>
      <c r="AN573" s="53"/>
      <c r="AO573" s="53"/>
      <c r="AP573" s="53"/>
      <c r="AQ573" s="53"/>
      <c r="AR573" s="53"/>
      <c r="AS573" s="53"/>
      <c r="AT573" s="53"/>
      <c r="AU573" s="53"/>
      <c r="AV573" s="53"/>
      <c r="AW573" s="53"/>
      <c r="AX573" s="53"/>
      <c r="AY573" s="53"/>
      <c r="AZ573" s="53"/>
      <c r="BA573" s="53"/>
      <c r="BB573" s="53"/>
      <c r="BC573" s="53"/>
      <c r="BD573" s="53"/>
      <c r="BE573" s="53"/>
      <c r="BF573" s="53"/>
      <c r="BG573" s="53"/>
      <c r="BH573" s="53"/>
      <c r="BI573" s="53"/>
      <c r="BJ573" s="53"/>
      <c r="BK573" s="53"/>
      <c r="BL573" s="53"/>
      <c r="BM573" s="53"/>
      <c r="BN573" s="53"/>
      <c r="BO573" s="53"/>
      <c r="BP573" s="53"/>
      <c r="BQ573" s="53"/>
      <c r="BR573" s="53"/>
      <c r="BS573" s="53"/>
      <c r="BT573" s="53"/>
      <c r="BU573" s="53"/>
      <c r="BV573" s="53"/>
      <c r="BW573" s="53"/>
      <c r="BX573" s="53"/>
      <c r="BY573" s="53"/>
      <c r="BZ573" s="53"/>
      <c r="CA573" s="53"/>
      <c r="CB573" s="53"/>
      <c r="CC573" s="53"/>
      <c r="CD573" s="53"/>
      <c r="CE573" s="53"/>
      <c r="CF573" s="53"/>
      <c r="CG573" s="53"/>
      <c r="CH573" s="53"/>
      <c r="CI573" s="53"/>
      <c r="CJ573" s="53"/>
      <c r="CK573" s="53"/>
      <c r="CL573" s="53"/>
      <c r="CM573" s="53"/>
      <c r="CN573" s="53"/>
      <c r="CO573" s="53"/>
      <c r="CP573" s="53"/>
      <c r="CQ573" s="53"/>
      <c r="CR573" s="53"/>
      <c r="CS573" s="53"/>
      <c r="CT573" s="53"/>
      <c r="CU573" s="53"/>
      <c r="CV573" s="53"/>
      <c r="CW573" s="53"/>
      <c r="CX573" s="53"/>
      <c r="CY573" s="53"/>
      <c r="CZ573" s="53"/>
      <c r="DA573" s="53"/>
      <c r="DB573" s="53"/>
      <c r="DC573" s="53"/>
      <c r="DD573" s="53"/>
      <c r="DE573" s="53"/>
      <c r="DF573" s="53"/>
      <c r="DG573" s="53"/>
      <c r="DH573" s="53"/>
      <c r="DI573" s="53"/>
      <c r="DJ573" s="53"/>
      <c r="DK573" s="53"/>
      <c r="DL573" s="53"/>
      <c r="DM573" s="53"/>
      <c r="DN573" s="53"/>
      <c r="DO573" s="53"/>
      <c r="DP573" s="53"/>
      <c r="DQ573" s="53"/>
      <c r="DR573" s="53"/>
      <c r="DS573" s="53"/>
      <c r="DT573" s="53"/>
      <c r="DU573" s="53"/>
      <c r="DV573" s="53"/>
      <c r="DW573" s="53"/>
      <c r="DX573" s="53"/>
      <c r="DY573" s="53"/>
      <c r="DZ573" s="53"/>
      <c r="EA573" s="53"/>
      <c r="EB573" s="53"/>
      <c r="EC573" s="53"/>
      <c r="ED573" s="53"/>
      <c r="EE573" s="53"/>
      <c r="EF573" s="53"/>
      <c r="EG573" s="53"/>
      <c r="EH573" s="53"/>
      <c r="EI573" s="53"/>
      <c r="EJ573" s="53"/>
      <c r="EK573" s="53"/>
      <c r="EL573" s="53"/>
      <c r="EM573" s="53"/>
      <c r="EN573" s="53"/>
      <c r="EO573" s="53"/>
      <c r="EP573" s="53"/>
      <c r="EQ573" s="53"/>
      <c r="ER573" s="53"/>
      <c r="ES573" s="53"/>
      <c r="ET573" s="53"/>
      <c r="EU573" s="53"/>
    </row>
    <row r="574" spans="1:151" s="284" customFormat="1" x14ac:dyDescent="0.2">
      <c r="A574" s="539"/>
      <c r="K574" s="307"/>
      <c r="L574" s="307"/>
      <c r="O574" s="285"/>
      <c r="P574" s="285"/>
      <c r="U574" s="145"/>
      <c r="V574" s="145"/>
      <c r="W574" s="517"/>
      <c r="X574" s="517"/>
      <c r="AN574" s="53"/>
      <c r="AO574" s="53"/>
      <c r="AP574" s="53"/>
      <c r="AQ574" s="53"/>
      <c r="AR574" s="53"/>
      <c r="AS574" s="53"/>
      <c r="AT574" s="53"/>
      <c r="AU574" s="53"/>
      <c r="AV574" s="53"/>
      <c r="AW574" s="53"/>
      <c r="AX574" s="53"/>
      <c r="AY574" s="53"/>
      <c r="AZ574" s="53"/>
      <c r="BA574" s="53"/>
      <c r="BB574" s="53"/>
      <c r="BC574" s="53"/>
      <c r="BD574" s="53"/>
      <c r="BE574" s="53"/>
      <c r="BF574" s="53"/>
      <c r="BG574" s="53"/>
      <c r="BH574" s="53"/>
      <c r="BI574" s="53"/>
      <c r="BJ574" s="53"/>
      <c r="BK574" s="53"/>
      <c r="BL574" s="53"/>
      <c r="BM574" s="53"/>
      <c r="BN574" s="53"/>
      <c r="BO574" s="53"/>
      <c r="BP574" s="53"/>
      <c r="BQ574" s="53"/>
      <c r="BR574" s="53"/>
      <c r="BS574" s="53"/>
      <c r="BT574" s="53"/>
      <c r="BU574" s="53"/>
      <c r="BV574" s="53"/>
      <c r="BW574" s="53"/>
      <c r="BX574" s="53"/>
      <c r="BY574" s="53"/>
      <c r="BZ574" s="53"/>
      <c r="CA574" s="53"/>
      <c r="CB574" s="53"/>
      <c r="CC574" s="53"/>
      <c r="CD574" s="53"/>
      <c r="CE574" s="53"/>
      <c r="CF574" s="53"/>
      <c r="CG574" s="53"/>
      <c r="CH574" s="53"/>
      <c r="CI574" s="53"/>
      <c r="CJ574" s="53"/>
      <c r="CK574" s="53"/>
      <c r="CL574" s="53"/>
      <c r="CM574" s="53"/>
      <c r="CN574" s="53"/>
      <c r="CO574" s="53"/>
      <c r="CP574" s="53"/>
      <c r="CQ574" s="53"/>
      <c r="CR574" s="53"/>
      <c r="CS574" s="53"/>
      <c r="CT574" s="53"/>
      <c r="CU574" s="53"/>
      <c r="CV574" s="53"/>
      <c r="CW574" s="53"/>
      <c r="CX574" s="53"/>
      <c r="CY574" s="53"/>
      <c r="CZ574" s="53"/>
      <c r="DA574" s="53"/>
      <c r="DB574" s="53"/>
      <c r="DC574" s="53"/>
      <c r="DD574" s="53"/>
      <c r="DE574" s="53"/>
      <c r="DF574" s="53"/>
      <c r="DG574" s="53"/>
      <c r="DH574" s="53"/>
      <c r="DI574" s="53"/>
      <c r="DJ574" s="53"/>
      <c r="DK574" s="53"/>
      <c r="DL574" s="53"/>
      <c r="DM574" s="53"/>
      <c r="DN574" s="53"/>
      <c r="DO574" s="53"/>
      <c r="DP574" s="53"/>
      <c r="DQ574" s="53"/>
      <c r="DR574" s="53"/>
      <c r="DS574" s="53"/>
      <c r="DT574" s="53"/>
      <c r="DU574" s="53"/>
      <c r="DV574" s="53"/>
      <c r="DW574" s="53"/>
      <c r="DX574" s="53"/>
      <c r="DY574" s="53"/>
      <c r="DZ574" s="53"/>
      <c r="EA574" s="53"/>
      <c r="EB574" s="53"/>
      <c r="EC574" s="53"/>
      <c r="ED574" s="53"/>
      <c r="EE574" s="53"/>
      <c r="EF574" s="53"/>
      <c r="EG574" s="53"/>
      <c r="EH574" s="53"/>
      <c r="EI574" s="53"/>
      <c r="EJ574" s="53"/>
      <c r="EK574" s="53"/>
      <c r="EL574" s="53"/>
      <c r="EM574" s="53"/>
      <c r="EN574" s="53"/>
      <c r="EO574" s="53"/>
      <c r="EP574" s="53"/>
      <c r="EQ574" s="53"/>
      <c r="ER574" s="53"/>
      <c r="ES574" s="53"/>
      <c r="ET574" s="53"/>
      <c r="EU574" s="53"/>
    </row>
    <row r="575" spans="1:151" s="284" customFormat="1" x14ac:dyDescent="0.2">
      <c r="A575" s="539"/>
      <c r="K575" s="307"/>
      <c r="L575" s="307"/>
      <c r="O575" s="285"/>
      <c r="P575" s="285"/>
      <c r="U575" s="145"/>
      <c r="V575" s="145"/>
      <c r="W575" s="517"/>
      <c r="X575" s="517"/>
      <c r="AN575" s="53"/>
      <c r="AO575" s="53"/>
      <c r="AP575" s="53"/>
      <c r="AQ575" s="53"/>
      <c r="AR575" s="53"/>
      <c r="AS575" s="53"/>
      <c r="AT575" s="53"/>
      <c r="AU575" s="53"/>
      <c r="AV575" s="53"/>
      <c r="AW575" s="53"/>
      <c r="AX575" s="53"/>
      <c r="AY575" s="53"/>
      <c r="AZ575" s="53"/>
      <c r="BA575" s="53"/>
      <c r="BB575" s="53"/>
      <c r="BC575" s="53"/>
      <c r="BD575" s="53"/>
      <c r="BE575" s="53"/>
      <c r="BF575" s="53"/>
      <c r="BG575" s="53"/>
      <c r="BH575" s="53"/>
      <c r="BI575" s="53"/>
      <c r="BJ575" s="53"/>
      <c r="BK575" s="53"/>
      <c r="BL575" s="53"/>
      <c r="BM575" s="53"/>
      <c r="BN575" s="53"/>
      <c r="BO575" s="53"/>
      <c r="BP575" s="53"/>
      <c r="BQ575" s="53"/>
      <c r="BR575" s="53"/>
      <c r="BS575" s="53"/>
      <c r="BT575" s="53"/>
      <c r="BU575" s="53"/>
      <c r="BV575" s="53"/>
      <c r="BW575" s="53"/>
      <c r="BX575" s="53"/>
      <c r="BY575" s="53"/>
      <c r="BZ575" s="53"/>
      <c r="CA575" s="53"/>
      <c r="CB575" s="53"/>
      <c r="CC575" s="53"/>
      <c r="CD575" s="53"/>
      <c r="CE575" s="53"/>
      <c r="CF575" s="53"/>
      <c r="CG575" s="53"/>
      <c r="CH575" s="53"/>
      <c r="CI575" s="53"/>
      <c r="CJ575" s="53"/>
      <c r="CK575" s="53"/>
      <c r="CL575" s="53"/>
      <c r="CM575" s="53"/>
      <c r="CN575" s="53"/>
      <c r="CO575" s="53"/>
      <c r="CP575" s="53"/>
      <c r="CQ575" s="53"/>
      <c r="CR575" s="53"/>
      <c r="CS575" s="53"/>
      <c r="CT575" s="53"/>
      <c r="CU575" s="53"/>
      <c r="CV575" s="53"/>
      <c r="CW575" s="53"/>
      <c r="CX575" s="53"/>
      <c r="CY575" s="53"/>
      <c r="CZ575" s="53"/>
      <c r="DA575" s="53"/>
      <c r="DB575" s="53"/>
      <c r="DC575" s="53"/>
      <c r="DD575" s="53"/>
      <c r="DE575" s="53"/>
      <c r="DF575" s="53"/>
      <c r="DG575" s="53"/>
      <c r="DH575" s="53"/>
      <c r="DI575" s="53"/>
      <c r="DJ575" s="53"/>
      <c r="DK575" s="53"/>
      <c r="DL575" s="53"/>
      <c r="DM575" s="53"/>
      <c r="DN575" s="53"/>
      <c r="DO575" s="53"/>
      <c r="DP575" s="53"/>
      <c r="DQ575" s="53"/>
      <c r="DR575" s="53"/>
      <c r="DS575" s="53"/>
      <c r="DT575" s="53"/>
      <c r="DU575" s="53"/>
      <c r="DV575" s="53"/>
      <c r="DW575" s="53"/>
      <c r="DX575" s="53"/>
      <c r="DY575" s="53"/>
      <c r="DZ575" s="53"/>
      <c r="EA575" s="53"/>
      <c r="EB575" s="53"/>
      <c r="EC575" s="53"/>
      <c r="ED575" s="53"/>
      <c r="EE575" s="53"/>
      <c r="EF575" s="53"/>
      <c r="EG575" s="53"/>
      <c r="EH575" s="53"/>
      <c r="EI575" s="53"/>
      <c r="EJ575" s="53"/>
      <c r="EK575" s="53"/>
      <c r="EL575" s="53"/>
      <c r="EM575" s="53"/>
      <c r="EN575" s="53"/>
      <c r="EO575" s="53"/>
      <c r="EP575" s="53"/>
      <c r="EQ575" s="53"/>
      <c r="ER575" s="53"/>
      <c r="ES575" s="53"/>
      <c r="ET575" s="53"/>
      <c r="EU575" s="53"/>
    </row>
    <row r="576" spans="1:151" s="284" customFormat="1" x14ac:dyDescent="0.2">
      <c r="A576" s="539"/>
      <c r="K576" s="307"/>
      <c r="L576" s="307"/>
      <c r="O576" s="285"/>
      <c r="P576" s="285"/>
      <c r="U576" s="145"/>
      <c r="V576" s="145"/>
      <c r="W576" s="517"/>
      <c r="X576" s="517"/>
      <c r="AN576" s="53"/>
      <c r="AO576" s="53"/>
      <c r="AP576" s="53"/>
      <c r="AQ576" s="53"/>
      <c r="AR576" s="53"/>
      <c r="AS576" s="53"/>
      <c r="AT576" s="53"/>
      <c r="AU576" s="53"/>
      <c r="AV576" s="53"/>
      <c r="AW576" s="53"/>
      <c r="AX576" s="53"/>
      <c r="AY576" s="53"/>
      <c r="AZ576" s="53"/>
      <c r="BA576" s="53"/>
      <c r="BB576" s="53"/>
      <c r="BC576" s="53"/>
      <c r="BD576" s="53"/>
      <c r="BE576" s="53"/>
      <c r="BF576" s="53"/>
      <c r="BG576" s="53"/>
      <c r="BH576" s="53"/>
      <c r="BI576" s="53"/>
      <c r="BJ576" s="53"/>
      <c r="BK576" s="53"/>
      <c r="BL576" s="53"/>
      <c r="BM576" s="53"/>
      <c r="BN576" s="53"/>
      <c r="BO576" s="53"/>
      <c r="BP576" s="53"/>
      <c r="BQ576" s="53"/>
      <c r="BR576" s="53"/>
      <c r="BS576" s="53"/>
      <c r="BT576" s="53"/>
      <c r="BU576" s="53"/>
      <c r="BV576" s="53"/>
      <c r="BW576" s="53"/>
      <c r="BX576" s="53"/>
      <c r="BY576" s="53"/>
      <c r="BZ576" s="53"/>
      <c r="CA576" s="53"/>
      <c r="CB576" s="53"/>
      <c r="CC576" s="53"/>
      <c r="CD576" s="53"/>
      <c r="CE576" s="53"/>
      <c r="CF576" s="53"/>
      <c r="CG576" s="53"/>
      <c r="CH576" s="53"/>
      <c r="CI576" s="53"/>
      <c r="CJ576" s="53"/>
      <c r="CK576" s="53"/>
      <c r="CL576" s="53"/>
      <c r="CM576" s="53"/>
      <c r="CN576" s="53"/>
      <c r="CO576" s="53"/>
      <c r="CP576" s="53"/>
      <c r="CQ576" s="53"/>
      <c r="CR576" s="53"/>
      <c r="CS576" s="53"/>
      <c r="CT576" s="53"/>
      <c r="CU576" s="53"/>
      <c r="CV576" s="53"/>
      <c r="CW576" s="53"/>
      <c r="CX576" s="53"/>
      <c r="CY576" s="53"/>
      <c r="CZ576" s="53"/>
      <c r="DA576" s="53"/>
      <c r="DB576" s="53"/>
      <c r="DC576" s="53"/>
      <c r="DD576" s="53"/>
      <c r="DE576" s="53"/>
      <c r="DF576" s="53"/>
      <c r="DG576" s="53"/>
      <c r="DH576" s="53"/>
      <c r="DI576" s="53"/>
      <c r="DJ576" s="53"/>
      <c r="DK576" s="53"/>
      <c r="DL576" s="53"/>
      <c r="DM576" s="53"/>
      <c r="DN576" s="53"/>
      <c r="DO576" s="53"/>
      <c r="DP576" s="53"/>
      <c r="DQ576" s="53"/>
      <c r="DR576" s="53"/>
      <c r="DS576" s="53"/>
      <c r="DT576" s="53"/>
      <c r="DU576" s="53"/>
      <c r="DV576" s="53"/>
      <c r="DW576" s="53"/>
      <c r="DX576" s="53"/>
      <c r="DY576" s="53"/>
      <c r="DZ576" s="53"/>
      <c r="EA576" s="53"/>
      <c r="EB576" s="53"/>
      <c r="EC576" s="53"/>
      <c r="ED576" s="53"/>
      <c r="EE576" s="53"/>
      <c r="EF576" s="53"/>
      <c r="EG576" s="53"/>
      <c r="EH576" s="53"/>
      <c r="EI576" s="53"/>
      <c r="EJ576" s="53"/>
      <c r="EK576" s="53"/>
      <c r="EL576" s="53"/>
      <c r="EM576" s="53"/>
      <c r="EN576" s="53"/>
      <c r="EO576" s="53"/>
      <c r="EP576" s="53"/>
      <c r="EQ576" s="53"/>
      <c r="ER576" s="53"/>
      <c r="ES576" s="53"/>
      <c r="ET576" s="53"/>
      <c r="EU576" s="53"/>
    </row>
    <row r="577" spans="1:151" s="284" customFormat="1" x14ac:dyDescent="0.2">
      <c r="A577" s="539"/>
      <c r="K577" s="307"/>
      <c r="L577" s="307"/>
      <c r="O577" s="285"/>
      <c r="P577" s="285"/>
      <c r="U577" s="145"/>
      <c r="V577" s="145"/>
      <c r="W577" s="517"/>
      <c r="X577" s="517"/>
      <c r="AN577" s="53"/>
      <c r="AO577" s="53"/>
      <c r="AP577" s="53"/>
      <c r="AQ577" s="53"/>
      <c r="AR577" s="53"/>
      <c r="AS577" s="53"/>
      <c r="AT577" s="53"/>
      <c r="AU577" s="53"/>
      <c r="AV577" s="53"/>
      <c r="AW577" s="53"/>
      <c r="AX577" s="53"/>
      <c r="AY577" s="53"/>
      <c r="AZ577" s="53"/>
      <c r="BA577" s="53"/>
      <c r="BB577" s="53"/>
      <c r="BC577" s="53"/>
      <c r="BD577" s="53"/>
      <c r="BE577" s="53"/>
      <c r="BF577" s="53"/>
      <c r="BG577" s="53"/>
      <c r="BH577" s="53"/>
      <c r="BI577" s="53"/>
      <c r="BJ577" s="53"/>
      <c r="BK577" s="53"/>
      <c r="BL577" s="53"/>
      <c r="BM577" s="53"/>
      <c r="BN577" s="53"/>
      <c r="BO577" s="53"/>
      <c r="BP577" s="53"/>
      <c r="BQ577" s="53"/>
      <c r="BR577" s="53"/>
      <c r="BS577" s="53"/>
      <c r="BT577" s="53"/>
      <c r="BU577" s="53"/>
      <c r="BV577" s="53"/>
      <c r="BW577" s="53"/>
      <c r="BX577" s="53"/>
      <c r="BY577" s="53"/>
      <c r="BZ577" s="53"/>
      <c r="CA577" s="53"/>
      <c r="CB577" s="53"/>
      <c r="CC577" s="53"/>
      <c r="CD577" s="53"/>
      <c r="CE577" s="53"/>
      <c r="CF577" s="53"/>
      <c r="CG577" s="53"/>
      <c r="CH577" s="53"/>
      <c r="CI577" s="53"/>
      <c r="CJ577" s="53"/>
      <c r="CK577" s="53"/>
      <c r="CL577" s="53"/>
      <c r="CM577" s="53"/>
      <c r="CN577" s="53"/>
      <c r="CO577" s="53"/>
      <c r="CP577" s="53"/>
      <c r="CQ577" s="53"/>
      <c r="CR577" s="53"/>
      <c r="CS577" s="53"/>
      <c r="CT577" s="53"/>
      <c r="CU577" s="53"/>
      <c r="CV577" s="53"/>
      <c r="CW577" s="53"/>
      <c r="CX577" s="53"/>
      <c r="CY577" s="53"/>
      <c r="CZ577" s="53"/>
      <c r="DA577" s="53"/>
      <c r="DB577" s="53"/>
      <c r="DC577" s="53"/>
      <c r="DD577" s="53"/>
      <c r="DE577" s="53"/>
      <c r="DF577" s="53"/>
      <c r="DG577" s="53"/>
      <c r="DH577" s="53"/>
      <c r="DI577" s="53"/>
      <c r="DJ577" s="53"/>
      <c r="DK577" s="53"/>
      <c r="DL577" s="53"/>
      <c r="DM577" s="53"/>
      <c r="DN577" s="53"/>
      <c r="DO577" s="53"/>
      <c r="DP577" s="53"/>
      <c r="DQ577" s="53"/>
      <c r="DR577" s="53"/>
      <c r="DS577" s="53"/>
      <c r="DT577" s="53"/>
      <c r="DU577" s="53"/>
      <c r="DV577" s="53"/>
      <c r="DW577" s="53"/>
      <c r="DX577" s="53"/>
      <c r="DY577" s="53"/>
      <c r="DZ577" s="53"/>
      <c r="EA577" s="53"/>
      <c r="EB577" s="53"/>
      <c r="EC577" s="53"/>
      <c r="ED577" s="53"/>
      <c r="EE577" s="53"/>
      <c r="EF577" s="53"/>
      <c r="EG577" s="53"/>
      <c r="EH577" s="53"/>
      <c r="EI577" s="53"/>
      <c r="EJ577" s="53"/>
      <c r="EK577" s="53"/>
      <c r="EL577" s="53"/>
      <c r="EM577" s="53"/>
      <c r="EN577" s="53"/>
      <c r="EO577" s="53"/>
      <c r="EP577" s="53"/>
      <c r="EQ577" s="53"/>
      <c r="ER577" s="53"/>
      <c r="ES577" s="53"/>
      <c r="ET577" s="53"/>
      <c r="EU577" s="53"/>
    </row>
    <row r="578" spans="1:151" s="284" customFormat="1" x14ac:dyDescent="0.2">
      <c r="A578" s="539"/>
      <c r="K578" s="307"/>
      <c r="L578" s="307"/>
      <c r="O578" s="285"/>
      <c r="P578" s="285"/>
      <c r="U578" s="145"/>
      <c r="V578" s="145"/>
      <c r="W578" s="517"/>
      <c r="X578" s="517"/>
      <c r="AN578" s="53"/>
      <c r="AO578" s="53"/>
      <c r="AP578" s="53"/>
      <c r="AQ578" s="53"/>
      <c r="AR578" s="53"/>
      <c r="AS578" s="53"/>
      <c r="AT578" s="53"/>
      <c r="AU578" s="53"/>
      <c r="AV578" s="53"/>
      <c r="AW578" s="53"/>
      <c r="AX578" s="53"/>
      <c r="AY578" s="53"/>
      <c r="AZ578" s="53"/>
      <c r="BA578" s="53"/>
      <c r="BB578" s="53"/>
      <c r="BC578" s="53"/>
      <c r="BD578" s="53"/>
      <c r="BE578" s="53"/>
      <c r="BF578" s="53"/>
      <c r="BG578" s="53"/>
      <c r="BH578" s="53"/>
      <c r="BI578" s="53"/>
      <c r="BJ578" s="53"/>
      <c r="BK578" s="53"/>
      <c r="BL578" s="53"/>
      <c r="BM578" s="53"/>
      <c r="BN578" s="53"/>
      <c r="BO578" s="53"/>
      <c r="BP578" s="53"/>
      <c r="BQ578" s="53"/>
      <c r="BR578" s="53"/>
      <c r="BS578" s="53"/>
      <c r="BT578" s="53"/>
      <c r="BU578" s="53"/>
      <c r="BV578" s="53"/>
      <c r="BW578" s="53"/>
      <c r="BX578" s="53"/>
      <c r="BY578" s="53"/>
      <c r="BZ578" s="53"/>
      <c r="CA578" s="53"/>
      <c r="CB578" s="53"/>
      <c r="CC578" s="53"/>
      <c r="CD578" s="53"/>
      <c r="CE578" s="53"/>
      <c r="CF578" s="53"/>
      <c r="CG578" s="53"/>
      <c r="CH578" s="53"/>
      <c r="CI578" s="53"/>
      <c r="CJ578" s="53"/>
      <c r="CK578" s="53"/>
      <c r="CL578" s="53"/>
      <c r="CM578" s="53"/>
      <c r="CN578" s="53"/>
      <c r="CO578" s="53"/>
      <c r="CP578" s="53"/>
      <c r="CQ578" s="53"/>
      <c r="CR578" s="53"/>
      <c r="CS578" s="53"/>
      <c r="CT578" s="53"/>
      <c r="CU578" s="53"/>
      <c r="CV578" s="53"/>
      <c r="CW578" s="53"/>
      <c r="CX578" s="53"/>
      <c r="CY578" s="53"/>
      <c r="CZ578" s="53"/>
      <c r="DA578" s="53"/>
      <c r="DB578" s="53"/>
      <c r="DC578" s="53"/>
      <c r="DD578" s="53"/>
      <c r="DE578" s="53"/>
      <c r="DF578" s="53"/>
      <c r="DG578" s="53"/>
      <c r="DH578" s="53"/>
      <c r="DI578" s="53"/>
      <c r="DJ578" s="53"/>
      <c r="DK578" s="53"/>
      <c r="DL578" s="53"/>
      <c r="DM578" s="53"/>
      <c r="DN578" s="53"/>
      <c r="DO578" s="53"/>
      <c r="DP578" s="53"/>
      <c r="DQ578" s="53"/>
      <c r="DR578" s="53"/>
      <c r="DS578" s="53"/>
      <c r="DT578" s="53"/>
      <c r="DU578" s="53"/>
      <c r="DV578" s="53"/>
      <c r="DW578" s="53"/>
      <c r="DX578" s="53"/>
      <c r="DY578" s="53"/>
      <c r="DZ578" s="53"/>
      <c r="EA578" s="53"/>
      <c r="EB578" s="53"/>
      <c r="EC578" s="53"/>
      <c r="ED578" s="53"/>
      <c r="EE578" s="53"/>
      <c r="EF578" s="53"/>
      <c r="EG578" s="53"/>
      <c r="EH578" s="53"/>
      <c r="EI578" s="53"/>
      <c r="EJ578" s="53"/>
      <c r="EK578" s="53"/>
      <c r="EL578" s="53"/>
      <c r="EM578" s="53"/>
      <c r="EN578" s="53"/>
      <c r="EO578" s="53"/>
      <c r="EP578" s="53"/>
      <c r="EQ578" s="53"/>
      <c r="ER578" s="53"/>
      <c r="ES578" s="53"/>
      <c r="ET578" s="53"/>
      <c r="EU578" s="53"/>
    </row>
    <row r="579" spans="1:151" s="284" customFormat="1" x14ac:dyDescent="0.2">
      <c r="A579" s="539"/>
      <c r="K579" s="307"/>
      <c r="L579" s="307"/>
      <c r="O579" s="285"/>
      <c r="P579" s="285"/>
      <c r="U579" s="145"/>
      <c r="V579" s="145"/>
      <c r="W579" s="517"/>
      <c r="X579" s="517"/>
      <c r="AN579" s="53"/>
      <c r="AO579" s="53"/>
      <c r="AP579" s="53"/>
      <c r="AQ579" s="53"/>
      <c r="AR579" s="53"/>
      <c r="AS579" s="53"/>
      <c r="AT579" s="53"/>
      <c r="AU579" s="53"/>
      <c r="AV579" s="53"/>
      <c r="AW579" s="53"/>
      <c r="AX579" s="53"/>
      <c r="AY579" s="53"/>
      <c r="AZ579" s="53"/>
      <c r="BA579" s="53"/>
      <c r="BB579" s="53"/>
      <c r="BC579" s="53"/>
      <c r="BD579" s="53"/>
      <c r="BE579" s="53"/>
      <c r="BF579" s="53"/>
      <c r="BG579" s="53"/>
      <c r="BH579" s="53"/>
      <c r="BI579" s="53"/>
      <c r="BJ579" s="53"/>
      <c r="BK579" s="53"/>
      <c r="BL579" s="53"/>
      <c r="BM579" s="53"/>
      <c r="BN579" s="53"/>
      <c r="BO579" s="53"/>
      <c r="BP579" s="53"/>
      <c r="BQ579" s="53"/>
      <c r="BR579" s="53"/>
      <c r="BS579" s="53"/>
      <c r="BT579" s="53"/>
      <c r="BU579" s="53"/>
      <c r="BV579" s="53"/>
      <c r="BW579" s="53"/>
      <c r="BX579" s="53"/>
      <c r="BY579" s="53"/>
      <c r="BZ579" s="53"/>
      <c r="CA579" s="53"/>
      <c r="CB579" s="53"/>
      <c r="CC579" s="53"/>
      <c r="CD579" s="53"/>
      <c r="CE579" s="53"/>
      <c r="CF579" s="53"/>
      <c r="CG579" s="53"/>
      <c r="CH579" s="53"/>
      <c r="CI579" s="53"/>
      <c r="CJ579" s="53"/>
      <c r="CK579" s="53"/>
      <c r="CL579" s="53"/>
      <c r="CM579" s="53"/>
      <c r="CN579" s="53"/>
      <c r="CO579" s="53"/>
      <c r="CP579" s="53"/>
      <c r="CQ579" s="53"/>
      <c r="CR579" s="53"/>
      <c r="CS579" s="53"/>
      <c r="CT579" s="53"/>
      <c r="CU579" s="53"/>
      <c r="CV579" s="53"/>
      <c r="CW579" s="53"/>
      <c r="CX579" s="53"/>
      <c r="CY579" s="53"/>
      <c r="CZ579" s="53"/>
      <c r="DA579" s="53"/>
      <c r="DB579" s="53"/>
      <c r="DC579" s="53"/>
      <c r="DD579" s="53"/>
      <c r="DE579" s="53"/>
      <c r="DF579" s="53"/>
      <c r="DG579" s="53"/>
      <c r="DH579" s="53"/>
      <c r="DI579" s="53"/>
      <c r="DJ579" s="53"/>
      <c r="DK579" s="53"/>
      <c r="DL579" s="53"/>
      <c r="DM579" s="53"/>
      <c r="DN579" s="53"/>
      <c r="DO579" s="53"/>
      <c r="DP579" s="53"/>
      <c r="DQ579" s="53"/>
      <c r="DR579" s="53"/>
      <c r="DS579" s="53"/>
      <c r="DT579" s="53"/>
      <c r="DU579" s="53"/>
      <c r="DV579" s="53"/>
      <c r="DW579" s="53"/>
      <c r="DX579" s="53"/>
      <c r="DY579" s="53"/>
      <c r="DZ579" s="53"/>
      <c r="EA579" s="53"/>
      <c r="EB579" s="53"/>
      <c r="EC579" s="53"/>
      <c r="ED579" s="53"/>
      <c r="EE579" s="53"/>
      <c r="EF579" s="53"/>
      <c r="EG579" s="53"/>
      <c r="EH579" s="53"/>
      <c r="EI579" s="53"/>
      <c r="EJ579" s="53"/>
      <c r="EK579" s="53"/>
      <c r="EL579" s="53"/>
      <c r="EM579" s="53"/>
      <c r="EN579" s="53"/>
      <c r="EO579" s="53"/>
      <c r="EP579" s="53"/>
      <c r="EQ579" s="53"/>
      <c r="ER579" s="53"/>
      <c r="ES579" s="53"/>
      <c r="ET579" s="53"/>
      <c r="EU579" s="53"/>
    </row>
    <row r="580" spans="1:151" s="284" customFormat="1" x14ac:dyDescent="0.2">
      <c r="A580" s="539"/>
      <c r="K580" s="307"/>
      <c r="L580" s="307"/>
      <c r="O580" s="285"/>
      <c r="P580" s="285"/>
      <c r="U580" s="145"/>
      <c r="V580" s="145"/>
      <c r="W580" s="517"/>
      <c r="X580" s="517"/>
      <c r="AN580" s="53"/>
      <c r="AO580" s="53"/>
      <c r="AP580" s="53"/>
      <c r="AQ580" s="53"/>
      <c r="AR580" s="53"/>
      <c r="AS580" s="53"/>
      <c r="AT580" s="53"/>
      <c r="AU580" s="53"/>
      <c r="AV580" s="53"/>
      <c r="AW580" s="53"/>
      <c r="AX580" s="53"/>
      <c r="AY580" s="53"/>
      <c r="AZ580" s="53"/>
      <c r="BA580" s="53"/>
      <c r="BB580" s="53"/>
      <c r="BC580" s="53"/>
      <c r="BD580" s="53"/>
      <c r="BE580" s="53"/>
      <c r="BF580" s="53"/>
      <c r="BG580" s="53"/>
      <c r="BH580" s="53"/>
      <c r="BI580" s="53"/>
      <c r="BJ580" s="53"/>
      <c r="BK580" s="53"/>
      <c r="BL580" s="53"/>
      <c r="BM580" s="53"/>
      <c r="BN580" s="53"/>
      <c r="BO580" s="53"/>
      <c r="BP580" s="53"/>
      <c r="BQ580" s="53"/>
      <c r="BR580" s="53"/>
      <c r="BS580" s="53"/>
      <c r="BT580" s="53"/>
      <c r="BU580" s="53"/>
      <c r="BV580" s="53"/>
      <c r="BW580" s="53"/>
      <c r="BX580" s="53"/>
      <c r="BY580" s="53"/>
      <c r="BZ580" s="53"/>
      <c r="CA580" s="53"/>
      <c r="CB580" s="53"/>
      <c r="CC580" s="53"/>
      <c r="CD580" s="53"/>
      <c r="CE580" s="53"/>
      <c r="CF580" s="53"/>
      <c r="CG580" s="53"/>
      <c r="CH580" s="53"/>
      <c r="CI580" s="53"/>
      <c r="CJ580" s="53"/>
      <c r="CK580" s="53"/>
      <c r="CL580" s="53"/>
      <c r="CM580" s="53"/>
      <c r="CN580" s="53"/>
      <c r="CO580" s="53"/>
      <c r="CP580" s="53"/>
      <c r="CQ580" s="53"/>
      <c r="CR580" s="53"/>
      <c r="CS580" s="53"/>
      <c r="CT580" s="53"/>
      <c r="CU580" s="53"/>
      <c r="CV580" s="53"/>
      <c r="CW580" s="53"/>
      <c r="CX580" s="53"/>
      <c r="CY580" s="53"/>
      <c r="CZ580" s="53"/>
      <c r="DA580" s="53"/>
      <c r="DB580" s="53"/>
      <c r="DC580" s="53"/>
      <c r="DD580" s="53"/>
      <c r="DE580" s="53"/>
      <c r="DF580" s="53"/>
      <c r="DG580" s="53"/>
      <c r="DH580" s="53"/>
      <c r="DI580" s="53"/>
      <c r="DJ580" s="53"/>
      <c r="DK580" s="53"/>
      <c r="DL580" s="53"/>
      <c r="DM580" s="53"/>
      <c r="DN580" s="53"/>
      <c r="DO580" s="53"/>
      <c r="DP580" s="53"/>
      <c r="DQ580" s="53"/>
      <c r="DR580" s="53"/>
      <c r="DS580" s="53"/>
      <c r="DT580" s="53"/>
      <c r="DU580" s="53"/>
      <c r="DV580" s="53"/>
      <c r="DW580" s="53"/>
      <c r="DX580" s="53"/>
      <c r="DY580" s="53"/>
      <c r="DZ580" s="53"/>
      <c r="EA580" s="53"/>
      <c r="EB580" s="53"/>
      <c r="EC580" s="53"/>
      <c r="ED580" s="53"/>
      <c r="EE580" s="53"/>
      <c r="EF580" s="53"/>
      <c r="EG580" s="53"/>
      <c r="EH580" s="53"/>
      <c r="EI580" s="53"/>
      <c r="EJ580" s="53"/>
      <c r="EK580" s="53"/>
      <c r="EL580" s="53"/>
      <c r="EM580" s="53"/>
      <c r="EN580" s="53"/>
      <c r="EO580" s="53"/>
      <c r="EP580" s="53"/>
      <c r="EQ580" s="53"/>
      <c r="ER580" s="53"/>
      <c r="ES580" s="53"/>
      <c r="ET580" s="53"/>
      <c r="EU580" s="53"/>
    </row>
    <row r="581" spans="1:151" s="284" customFormat="1" x14ac:dyDescent="0.2">
      <c r="A581" s="539"/>
      <c r="K581" s="307"/>
      <c r="L581" s="307"/>
      <c r="O581" s="285"/>
      <c r="P581" s="285"/>
      <c r="U581" s="145"/>
      <c r="V581" s="145"/>
      <c r="W581" s="517"/>
      <c r="X581" s="517"/>
      <c r="AN581" s="53"/>
      <c r="AO581" s="53"/>
      <c r="AP581" s="53"/>
      <c r="AQ581" s="53"/>
      <c r="AR581" s="53"/>
      <c r="AS581" s="53"/>
      <c r="AT581" s="53"/>
      <c r="AU581" s="53"/>
      <c r="AV581" s="53"/>
      <c r="AW581" s="53"/>
      <c r="AX581" s="53"/>
      <c r="AY581" s="53"/>
      <c r="AZ581" s="53"/>
      <c r="BA581" s="53"/>
      <c r="BB581" s="53"/>
      <c r="BC581" s="53"/>
      <c r="BD581" s="53"/>
      <c r="BE581" s="53"/>
      <c r="BF581" s="53"/>
      <c r="BG581" s="53"/>
      <c r="BH581" s="53"/>
      <c r="BI581" s="53"/>
      <c r="BJ581" s="53"/>
      <c r="BK581" s="53"/>
      <c r="BL581" s="53"/>
      <c r="BM581" s="53"/>
      <c r="BN581" s="53"/>
      <c r="BO581" s="53"/>
      <c r="BP581" s="53"/>
      <c r="BQ581" s="53"/>
      <c r="BR581" s="53"/>
      <c r="BS581" s="53"/>
      <c r="BT581" s="53"/>
      <c r="BU581" s="53"/>
      <c r="BV581" s="53"/>
      <c r="BW581" s="53"/>
      <c r="BX581" s="53"/>
      <c r="BY581" s="53"/>
      <c r="BZ581" s="53"/>
      <c r="CA581" s="53"/>
      <c r="CB581" s="53"/>
      <c r="CC581" s="53"/>
      <c r="CD581" s="53"/>
      <c r="CE581" s="53"/>
      <c r="CF581" s="53"/>
      <c r="CG581" s="53"/>
      <c r="CH581" s="53"/>
      <c r="CI581" s="53"/>
      <c r="CJ581" s="53"/>
      <c r="CK581" s="53"/>
      <c r="CL581" s="53"/>
      <c r="CM581" s="53"/>
      <c r="CN581" s="53"/>
      <c r="CO581" s="53"/>
      <c r="CP581" s="53"/>
      <c r="CQ581" s="53"/>
      <c r="CR581" s="53"/>
      <c r="CS581" s="53"/>
      <c r="CT581" s="53"/>
      <c r="CU581" s="53"/>
      <c r="CV581" s="53"/>
      <c r="CW581" s="53"/>
      <c r="CX581" s="53"/>
      <c r="CY581" s="53"/>
      <c r="CZ581" s="53"/>
      <c r="DA581" s="53"/>
      <c r="DB581" s="53"/>
      <c r="DC581" s="53"/>
      <c r="DD581" s="53"/>
      <c r="DE581" s="53"/>
      <c r="DF581" s="53"/>
      <c r="DG581" s="53"/>
      <c r="DH581" s="53"/>
      <c r="DI581" s="53"/>
      <c r="DJ581" s="53"/>
      <c r="DK581" s="53"/>
      <c r="DL581" s="53"/>
      <c r="DM581" s="53"/>
      <c r="DN581" s="53"/>
      <c r="DO581" s="53"/>
      <c r="DP581" s="53"/>
      <c r="DQ581" s="53"/>
      <c r="DR581" s="53"/>
      <c r="DS581" s="53"/>
      <c r="DT581" s="53"/>
      <c r="DU581" s="53"/>
      <c r="DV581" s="53"/>
      <c r="DW581" s="53"/>
      <c r="DX581" s="53"/>
      <c r="DY581" s="53"/>
      <c r="DZ581" s="53"/>
      <c r="EA581" s="53"/>
      <c r="EB581" s="53"/>
      <c r="EC581" s="53"/>
      <c r="ED581" s="53"/>
      <c r="EE581" s="53"/>
      <c r="EF581" s="53"/>
      <c r="EG581" s="53"/>
      <c r="EH581" s="53"/>
      <c r="EI581" s="53"/>
      <c r="EJ581" s="53"/>
      <c r="EK581" s="53"/>
      <c r="EL581" s="53"/>
      <c r="EM581" s="53"/>
      <c r="EN581" s="53"/>
      <c r="EO581" s="53"/>
      <c r="EP581" s="53"/>
      <c r="EQ581" s="53"/>
      <c r="ER581" s="53"/>
      <c r="ES581" s="53"/>
      <c r="ET581" s="53"/>
      <c r="EU581" s="53"/>
    </row>
    <row r="582" spans="1:151" s="284" customFormat="1" x14ac:dyDescent="0.2">
      <c r="A582" s="539"/>
      <c r="K582" s="307"/>
      <c r="L582" s="307"/>
      <c r="O582" s="285"/>
      <c r="P582" s="285"/>
      <c r="U582" s="145"/>
      <c r="V582" s="145"/>
      <c r="W582" s="517"/>
      <c r="X582" s="517"/>
      <c r="AN582" s="53"/>
      <c r="AO582" s="53"/>
      <c r="AP582" s="53"/>
      <c r="AQ582" s="53"/>
      <c r="AR582" s="53"/>
      <c r="AS582" s="53"/>
      <c r="AT582" s="53"/>
      <c r="AU582" s="53"/>
      <c r="AV582" s="53"/>
      <c r="AW582" s="53"/>
      <c r="AX582" s="53"/>
      <c r="AY582" s="53"/>
      <c r="AZ582" s="53"/>
      <c r="BA582" s="53"/>
      <c r="BB582" s="53"/>
      <c r="BC582" s="53"/>
      <c r="BD582" s="53"/>
      <c r="BE582" s="53"/>
      <c r="BF582" s="53"/>
      <c r="BG582" s="53"/>
      <c r="BH582" s="53"/>
      <c r="BI582" s="53"/>
      <c r="BJ582" s="53"/>
      <c r="BK582" s="53"/>
      <c r="BL582" s="53"/>
      <c r="BM582" s="53"/>
      <c r="BN582" s="53"/>
      <c r="BO582" s="53"/>
      <c r="BP582" s="53"/>
      <c r="BQ582" s="53"/>
      <c r="BR582" s="53"/>
      <c r="BS582" s="53"/>
      <c r="BT582" s="53"/>
      <c r="BU582" s="53"/>
      <c r="BV582" s="53"/>
      <c r="BW582" s="53"/>
      <c r="BX582" s="53"/>
      <c r="BY582" s="53"/>
      <c r="BZ582" s="53"/>
      <c r="CA582" s="53"/>
      <c r="CB582" s="53"/>
      <c r="CC582" s="53"/>
      <c r="CD582" s="53"/>
      <c r="CE582" s="53"/>
      <c r="CF582" s="53"/>
      <c r="CG582" s="53"/>
      <c r="CH582" s="53"/>
      <c r="CI582" s="53"/>
      <c r="CJ582" s="53"/>
      <c r="CK582" s="53"/>
      <c r="CL582" s="53"/>
      <c r="CM582" s="53"/>
      <c r="CN582" s="53"/>
      <c r="CO582" s="53"/>
      <c r="CP582" s="53"/>
      <c r="CQ582" s="53"/>
      <c r="CR582" s="53"/>
      <c r="CS582" s="53"/>
      <c r="CT582" s="53"/>
      <c r="CU582" s="53"/>
      <c r="CV582" s="53"/>
      <c r="CW582" s="53"/>
      <c r="CX582" s="53"/>
      <c r="CY582" s="53"/>
      <c r="CZ582" s="53"/>
      <c r="DA582" s="53"/>
      <c r="DB582" s="53"/>
      <c r="DC582" s="53"/>
      <c r="DD582" s="53"/>
      <c r="DE582" s="53"/>
      <c r="DF582" s="53"/>
      <c r="DG582" s="53"/>
      <c r="DH582" s="53"/>
      <c r="DI582" s="53"/>
      <c r="DJ582" s="53"/>
      <c r="DK582" s="53"/>
      <c r="DL582" s="53"/>
      <c r="DM582" s="53"/>
      <c r="DN582" s="53"/>
      <c r="DO582" s="53"/>
      <c r="DP582" s="53"/>
      <c r="DQ582" s="53"/>
      <c r="DR582" s="53"/>
      <c r="DS582" s="53"/>
      <c r="DT582" s="53"/>
      <c r="DU582" s="53"/>
      <c r="DV582" s="53"/>
      <c r="DW582" s="53"/>
      <c r="DX582" s="53"/>
      <c r="DY582" s="53"/>
      <c r="DZ582" s="53"/>
      <c r="EA582" s="53"/>
      <c r="EB582" s="53"/>
      <c r="EC582" s="53"/>
      <c r="ED582" s="53"/>
      <c r="EE582" s="53"/>
      <c r="EF582" s="53"/>
      <c r="EG582" s="53"/>
      <c r="EH582" s="53"/>
      <c r="EI582" s="53"/>
      <c r="EJ582" s="53"/>
      <c r="EK582" s="53"/>
      <c r="EL582" s="53"/>
      <c r="EM582" s="53"/>
      <c r="EN582" s="53"/>
      <c r="EO582" s="53"/>
      <c r="EP582" s="53"/>
      <c r="EQ582" s="53"/>
      <c r="ER582" s="53"/>
      <c r="ES582" s="53"/>
      <c r="ET582" s="53"/>
      <c r="EU582" s="53"/>
    </row>
    <row r="583" spans="1:151" s="284" customFormat="1" x14ac:dyDescent="0.2">
      <c r="A583" s="539"/>
      <c r="K583" s="307"/>
      <c r="L583" s="307"/>
      <c r="O583" s="285"/>
      <c r="P583" s="285"/>
      <c r="U583" s="145"/>
      <c r="V583" s="145"/>
      <c r="W583" s="517"/>
      <c r="X583" s="517"/>
      <c r="AN583" s="53"/>
      <c r="AO583" s="53"/>
      <c r="AP583" s="53"/>
      <c r="AQ583" s="53"/>
      <c r="AR583" s="53"/>
      <c r="AS583" s="53"/>
      <c r="AT583" s="53"/>
      <c r="AU583" s="53"/>
      <c r="AV583" s="53"/>
      <c r="AW583" s="53"/>
      <c r="AX583" s="53"/>
      <c r="AY583" s="53"/>
      <c r="AZ583" s="53"/>
      <c r="BA583" s="53"/>
      <c r="BB583" s="53"/>
      <c r="BC583" s="53"/>
      <c r="BD583" s="53"/>
      <c r="BE583" s="53"/>
      <c r="BF583" s="53"/>
      <c r="BG583" s="53"/>
      <c r="BH583" s="53"/>
      <c r="BI583" s="53"/>
      <c r="BJ583" s="53"/>
      <c r="BK583" s="53"/>
      <c r="BL583" s="53"/>
      <c r="BM583" s="53"/>
      <c r="BN583" s="53"/>
      <c r="BO583" s="53"/>
      <c r="BP583" s="53"/>
      <c r="BQ583" s="53"/>
      <c r="BR583" s="53"/>
      <c r="BS583" s="53"/>
      <c r="BT583" s="53"/>
      <c r="BU583" s="53"/>
      <c r="BV583" s="53"/>
      <c r="BW583" s="53"/>
      <c r="BX583" s="53"/>
      <c r="BY583" s="53"/>
      <c r="BZ583" s="53"/>
      <c r="CA583" s="53"/>
      <c r="CB583" s="53"/>
      <c r="CC583" s="53"/>
      <c r="CD583" s="53"/>
      <c r="CE583" s="53"/>
      <c r="CF583" s="53"/>
      <c r="CG583" s="53"/>
      <c r="CH583" s="53"/>
      <c r="CI583" s="53"/>
      <c r="CJ583" s="53"/>
      <c r="CK583" s="53"/>
      <c r="CL583" s="53"/>
      <c r="CM583" s="53"/>
      <c r="CN583" s="53"/>
      <c r="CO583" s="53"/>
      <c r="CP583" s="53"/>
      <c r="CQ583" s="53"/>
      <c r="CR583" s="53"/>
      <c r="CS583" s="53"/>
      <c r="CT583" s="53"/>
      <c r="CU583" s="53"/>
      <c r="CV583" s="53"/>
      <c r="CW583" s="53"/>
      <c r="CX583" s="53"/>
      <c r="CY583" s="53"/>
      <c r="CZ583" s="53"/>
      <c r="DA583" s="53"/>
      <c r="DB583" s="53"/>
      <c r="DC583" s="53"/>
      <c r="DD583" s="53"/>
      <c r="DE583" s="53"/>
      <c r="DF583" s="53"/>
      <c r="DG583" s="53"/>
      <c r="DH583" s="53"/>
      <c r="DI583" s="53"/>
      <c r="DJ583" s="53"/>
      <c r="DK583" s="53"/>
      <c r="DL583" s="53"/>
      <c r="DM583" s="53"/>
      <c r="DN583" s="53"/>
      <c r="DO583" s="53"/>
      <c r="DP583" s="53"/>
      <c r="DQ583" s="53"/>
      <c r="DR583" s="53"/>
      <c r="DS583" s="53"/>
      <c r="DT583" s="53"/>
      <c r="DU583" s="53"/>
      <c r="DV583" s="53"/>
      <c r="DW583" s="53"/>
      <c r="DX583" s="53"/>
      <c r="DY583" s="53"/>
      <c r="DZ583" s="53"/>
      <c r="EA583" s="53"/>
      <c r="EB583" s="53"/>
      <c r="EC583" s="53"/>
      <c r="ED583" s="53"/>
      <c r="EE583" s="53"/>
      <c r="EF583" s="53"/>
      <c r="EG583" s="53"/>
      <c r="EH583" s="53"/>
      <c r="EI583" s="53"/>
      <c r="EJ583" s="53"/>
      <c r="EK583" s="53"/>
      <c r="EL583" s="53"/>
      <c r="EM583" s="53"/>
      <c r="EN583" s="53"/>
      <c r="EO583" s="53"/>
      <c r="EP583" s="53"/>
      <c r="EQ583" s="53"/>
      <c r="ER583" s="53"/>
      <c r="ES583" s="53"/>
      <c r="ET583" s="53"/>
      <c r="EU583" s="53"/>
    </row>
    <row r="584" spans="1:151" s="284" customFormat="1" x14ac:dyDescent="0.2">
      <c r="A584" s="539"/>
      <c r="K584" s="307"/>
      <c r="L584" s="307"/>
      <c r="O584" s="285"/>
      <c r="P584" s="285"/>
      <c r="U584" s="145"/>
      <c r="V584" s="145"/>
      <c r="W584" s="517"/>
      <c r="X584" s="517"/>
      <c r="AN584" s="53"/>
      <c r="AO584" s="53"/>
      <c r="AP584" s="53"/>
      <c r="AQ584" s="53"/>
      <c r="AR584" s="53"/>
      <c r="AS584" s="53"/>
      <c r="AT584" s="53"/>
      <c r="AU584" s="53"/>
      <c r="AV584" s="53"/>
      <c r="AW584" s="53"/>
      <c r="AX584" s="53"/>
      <c r="AY584" s="53"/>
      <c r="AZ584" s="53"/>
      <c r="BA584" s="53"/>
      <c r="BB584" s="53"/>
      <c r="BC584" s="53"/>
      <c r="BD584" s="53"/>
      <c r="BE584" s="53"/>
      <c r="BF584" s="53"/>
      <c r="BG584" s="53"/>
      <c r="BH584" s="53"/>
      <c r="BI584" s="53"/>
      <c r="BJ584" s="53"/>
      <c r="BK584" s="53"/>
      <c r="BL584" s="53"/>
      <c r="BM584" s="53"/>
      <c r="BN584" s="53"/>
      <c r="BO584" s="53"/>
      <c r="BP584" s="53"/>
      <c r="BQ584" s="53"/>
      <c r="BR584" s="53"/>
      <c r="BS584" s="53"/>
      <c r="BT584" s="53"/>
      <c r="BU584" s="53"/>
      <c r="BV584" s="53"/>
      <c r="BW584" s="53"/>
      <c r="BX584" s="53"/>
      <c r="BY584" s="53"/>
      <c r="BZ584" s="53"/>
      <c r="CA584" s="53"/>
      <c r="CB584" s="53"/>
      <c r="CC584" s="53"/>
      <c r="CD584" s="53"/>
      <c r="CE584" s="53"/>
      <c r="CF584" s="53"/>
      <c r="CG584" s="53"/>
      <c r="CH584" s="53"/>
      <c r="CI584" s="53"/>
      <c r="CJ584" s="53"/>
      <c r="CK584" s="53"/>
      <c r="CL584" s="53"/>
      <c r="CM584" s="53"/>
      <c r="CN584" s="53"/>
      <c r="CO584" s="53"/>
      <c r="CP584" s="53"/>
      <c r="CQ584" s="53"/>
      <c r="CR584" s="53"/>
      <c r="CS584" s="53"/>
      <c r="CT584" s="53"/>
      <c r="CU584" s="53"/>
      <c r="CV584" s="53"/>
      <c r="CW584" s="53"/>
      <c r="CX584" s="53"/>
      <c r="CY584" s="53"/>
      <c r="CZ584" s="53"/>
      <c r="DA584" s="53"/>
      <c r="DB584" s="53"/>
      <c r="DC584" s="53"/>
      <c r="DD584" s="53"/>
      <c r="DE584" s="53"/>
      <c r="DF584" s="53"/>
      <c r="DG584" s="53"/>
      <c r="DH584" s="53"/>
      <c r="DI584" s="53"/>
      <c r="DJ584" s="53"/>
      <c r="DK584" s="53"/>
      <c r="DL584" s="53"/>
      <c r="DM584" s="53"/>
      <c r="DN584" s="53"/>
      <c r="DO584" s="53"/>
      <c r="DP584" s="53"/>
      <c r="DQ584" s="53"/>
      <c r="DR584" s="53"/>
      <c r="DS584" s="53"/>
      <c r="DT584" s="53"/>
      <c r="DU584" s="53"/>
      <c r="DV584" s="53"/>
      <c r="DW584" s="53"/>
      <c r="DX584" s="53"/>
      <c r="DY584" s="53"/>
      <c r="DZ584" s="53"/>
      <c r="EA584" s="53"/>
      <c r="EB584" s="53"/>
      <c r="EC584" s="53"/>
      <c r="ED584" s="53"/>
      <c r="EE584" s="53"/>
      <c r="EF584" s="53"/>
      <c r="EG584" s="53"/>
      <c r="EH584" s="53"/>
      <c r="EI584" s="53"/>
      <c r="EJ584" s="53"/>
      <c r="EK584" s="53"/>
      <c r="EL584" s="53"/>
      <c r="EM584" s="53"/>
      <c r="EN584" s="53"/>
      <c r="EO584" s="53"/>
      <c r="EP584" s="53"/>
      <c r="EQ584" s="53"/>
      <c r="ER584" s="53"/>
      <c r="ES584" s="53"/>
      <c r="ET584" s="53"/>
      <c r="EU584" s="53"/>
    </row>
    <row r="585" spans="1:151" s="284" customFormat="1" x14ac:dyDescent="0.2">
      <c r="A585" s="539"/>
      <c r="K585" s="307"/>
      <c r="L585" s="307"/>
      <c r="O585" s="285"/>
      <c r="P585" s="285"/>
      <c r="U585" s="145"/>
      <c r="V585" s="145"/>
      <c r="W585" s="517"/>
      <c r="X585" s="517"/>
      <c r="AN585" s="53"/>
      <c r="AO585" s="53"/>
      <c r="AP585" s="53"/>
      <c r="AQ585" s="53"/>
      <c r="AR585" s="53"/>
      <c r="AS585" s="53"/>
      <c r="AT585" s="53"/>
      <c r="AU585" s="53"/>
      <c r="AV585" s="53"/>
      <c r="AW585" s="53"/>
      <c r="AX585" s="53"/>
      <c r="AY585" s="53"/>
      <c r="AZ585" s="53"/>
      <c r="BA585" s="53"/>
      <c r="BB585" s="53"/>
      <c r="BC585" s="53"/>
      <c r="BD585" s="53"/>
      <c r="BE585" s="53"/>
      <c r="BF585" s="53"/>
      <c r="BG585" s="53"/>
      <c r="BH585" s="53"/>
      <c r="BI585" s="53"/>
      <c r="BJ585" s="53"/>
      <c r="BK585" s="53"/>
      <c r="BL585" s="53"/>
      <c r="BM585" s="53"/>
      <c r="BN585" s="53"/>
      <c r="BO585" s="53"/>
      <c r="BP585" s="53"/>
      <c r="BQ585" s="53"/>
      <c r="BR585" s="53"/>
      <c r="BS585" s="53"/>
      <c r="BT585" s="53"/>
      <c r="BU585" s="53"/>
      <c r="BV585" s="53"/>
      <c r="BW585" s="53"/>
      <c r="BX585" s="53"/>
      <c r="BY585" s="53"/>
      <c r="BZ585" s="53"/>
      <c r="CA585" s="53"/>
      <c r="CB585" s="53"/>
      <c r="CC585" s="53"/>
      <c r="CD585" s="53"/>
      <c r="CE585" s="53"/>
      <c r="CF585" s="53"/>
      <c r="CG585" s="53"/>
      <c r="CH585" s="53"/>
      <c r="CI585" s="53"/>
      <c r="CJ585" s="53"/>
      <c r="CK585" s="53"/>
      <c r="CL585" s="53"/>
      <c r="CM585" s="53"/>
      <c r="CN585" s="53"/>
      <c r="CO585" s="53"/>
      <c r="CP585" s="53"/>
      <c r="CQ585" s="53"/>
      <c r="CR585" s="53"/>
      <c r="CS585" s="53"/>
      <c r="CT585" s="53"/>
      <c r="CU585" s="53"/>
      <c r="CV585" s="53"/>
      <c r="CW585" s="53"/>
      <c r="CX585" s="53"/>
      <c r="CY585" s="53"/>
      <c r="CZ585" s="53"/>
      <c r="DA585" s="53"/>
      <c r="DB585" s="53"/>
      <c r="DC585" s="53"/>
      <c r="DD585" s="53"/>
      <c r="DE585" s="53"/>
      <c r="DF585" s="53"/>
      <c r="DG585" s="53"/>
      <c r="DH585" s="53"/>
      <c r="DI585" s="53"/>
      <c r="DJ585" s="53"/>
      <c r="DK585" s="53"/>
      <c r="DL585" s="53"/>
      <c r="DM585" s="53"/>
      <c r="DN585" s="53"/>
      <c r="DO585" s="53"/>
      <c r="DP585" s="53"/>
      <c r="DQ585" s="53"/>
      <c r="DR585" s="53"/>
      <c r="DS585" s="53"/>
      <c r="DT585" s="53"/>
      <c r="DU585" s="53"/>
      <c r="DV585" s="53"/>
      <c r="DW585" s="53"/>
      <c r="DX585" s="53"/>
      <c r="DY585" s="53"/>
      <c r="DZ585" s="53"/>
      <c r="EA585" s="53"/>
      <c r="EB585" s="53"/>
      <c r="EC585" s="53"/>
      <c r="ED585" s="53"/>
      <c r="EE585" s="53"/>
      <c r="EF585" s="53"/>
      <c r="EG585" s="53"/>
      <c r="EH585" s="53"/>
      <c r="EI585" s="53"/>
      <c r="EJ585" s="53"/>
      <c r="EK585" s="53"/>
      <c r="EL585" s="53"/>
      <c r="EM585" s="53"/>
      <c r="EN585" s="53"/>
      <c r="EO585" s="53"/>
      <c r="EP585" s="53"/>
      <c r="EQ585" s="53"/>
      <c r="ER585" s="53"/>
      <c r="ES585" s="53"/>
      <c r="ET585" s="53"/>
      <c r="EU585" s="53"/>
    </row>
    <row r="586" spans="1:151" s="284" customFormat="1" x14ac:dyDescent="0.2">
      <c r="A586" s="539"/>
      <c r="K586" s="307"/>
      <c r="L586" s="307"/>
      <c r="O586" s="285"/>
      <c r="P586" s="285"/>
      <c r="U586" s="145"/>
      <c r="V586" s="145"/>
      <c r="W586" s="517"/>
      <c r="X586" s="517"/>
      <c r="AN586" s="53"/>
      <c r="AO586" s="53"/>
      <c r="AP586" s="53"/>
      <c r="AQ586" s="53"/>
      <c r="AR586" s="53"/>
      <c r="AS586" s="53"/>
      <c r="AT586" s="53"/>
      <c r="AU586" s="53"/>
      <c r="AV586" s="53"/>
      <c r="AW586" s="53"/>
      <c r="AX586" s="53"/>
      <c r="AY586" s="53"/>
      <c r="AZ586" s="53"/>
      <c r="BA586" s="53"/>
      <c r="BB586" s="53"/>
      <c r="BC586" s="53"/>
      <c r="BD586" s="53"/>
      <c r="BE586" s="53"/>
      <c r="BF586" s="53"/>
      <c r="BG586" s="53"/>
      <c r="BH586" s="53"/>
      <c r="BI586" s="53"/>
      <c r="BJ586" s="53"/>
      <c r="BK586" s="53"/>
      <c r="BL586" s="53"/>
      <c r="BM586" s="53"/>
      <c r="BN586" s="53"/>
      <c r="BO586" s="53"/>
      <c r="BP586" s="53"/>
      <c r="BQ586" s="53"/>
      <c r="BR586" s="53"/>
      <c r="BS586" s="53"/>
      <c r="BT586" s="53"/>
      <c r="BU586" s="53"/>
      <c r="BV586" s="53"/>
      <c r="BW586" s="53"/>
      <c r="BX586" s="53"/>
      <c r="BY586" s="53"/>
      <c r="BZ586" s="53"/>
      <c r="CA586" s="53"/>
      <c r="CB586" s="53"/>
      <c r="CC586" s="53"/>
      <c r="CD586" s="53"/>
      <c r="CE586" s="53"/>
      <c r="CF586" s="53"/>
      <c r="CG586" s="53"/>
      <c r="CH586" s="53"/>
      <c r="CI586" s="53"/>
      <c r="CJ586" s="53"/>
      <c r="CK586" s="53"/>
      <c r="CL586" s="53"/>
      <c r="CM586" s="53"/>
      <c r="CN586" s="53"/>
      <c r="CO586" s="53"/>
      <c r="CP586" s="53"/>
      <c r="CQ586" s="53"/>
      <c r="CR586" s="53"/>
      <c r="CS586" s="53"/>
      <c r="CT586" s="53"/>
      <c r="CU586" s="53"/>
      <c r="CV586" s="53"/>
      <c r="CW586" s="53"/>
      <c r="CX586" s="53"/>
      <c r="CY586" s="53"/>
      <c r="CZ586" s="53"/>
      <c r="DA586" s="53"/>
      <c r="DB586" s="53"/>
      <c r="DC586" s="53"/>
      <c r="DD586" s="53"/>
      <c r="DE586" s="53"/>
      <c r="DF586" s="53"/>
      <c r="DG586" s="53"/>
      <c r="DH586" s="53"/>
      <c r="DI586" s="53"/>
      <c r="DJ586" s="53"/>
      <c r="DK586" s="53"/>
      <c r="DL586" s="53"/>
      <c r="DM586" s="53"/>
      <c r="DN586" s="53"/>
      <c r="DO586" s="53"/>
      <c r="DP586" s="53"/>
      <c r="DQ586" s="53"/>
      <c r="DR586" s="53"/>
      <c r="DS586" s="53"/>
      <c r="DT586" s="53"/>
      <c r="DU586" s="53"/>
      <c r="DV586" s="53"/>
      <c r="DW586" s="53"/>
      <c r="DX586" s="53"/>
      <c r="DY586" s="53"/>
      <c r="DZ586" s="53"/>
      <c r="EA586" s="53"/>
      <c r="EB586" s="53"/>
      <c r="EC586" s="53"/>
      <c r="ED586" s="53"/>
      <c r="EE586" s="53"/>
      <c r="EF586" s="53"/>
      <c r="EG586" s="53"/>
      <c r="EH586" s="53"/>
      <c r="EI586" s="53"/>
      <c r="EJ586" s="53"/>
      <c r="EK586" s="53"/>
      <c r="EL586" s="53"/>
      <c r="EM586" s="53"/>
      <c r="EN586" s="53"/>
      <c r="EO586" s="53"/>
      <c r="EP586" s="53"/>
      <c r="EQ586" s="53"/>
      <c r="ER586" s="53"/>
      <c r="ES586" s="53"/>
      <c r="ET586" s="53"/>
      <c r="EU586" s="53"/>
    </row>
    <row r="587" spans="1:151" s="284" customFormat="1" x14ac:dyDescent="0.2">
      <c r="A587" s="539"/>
      <c r="K587" s="307"/>
      <c r="L587" s="307"/>
      <c r="O587" s="285"/>
      <c r="P587" s="285"/>
      <c r="U587" s="145"/>
      <c r="V587" s="145"/>
      <c r="W587" s="517"/>
      <c r="X587" s="517"/>
      <c r="AN587" s="53"/>
      <c r="AO587" s="53"/>
      <c r="AP587" s="53"/>
      <c r="AQ587" s="53"/>
      <c r="AR587" s="53"/>
      <c r="AS587" s="53"/>
      <c r="AT587" s="53"/>
      <c r="AU587" s="53"/>
      <c r="AV587" s="53"/>
      <c r="AW587" s="53"/>
      <c r="AX587" s="53"/>
      <c r="AY587" s="53"/>
      <c r="AZ587" s="53"/>
      <c r="BA587" s="53"/>
      <c r="BB587" s="53"/>
      <c r="BC587" s="53"/>
      <c r="BD587" s="53"/>
      <c r="BE587" s="53"/>
      <c r="BF587" s="53"/>
      <c r="BG587" s="53"/>
      <c r="BH587" s="53"/>
      <c r="BI587" s="53"/>
      <c r="BJ587" s="53"/>
      <c r="BK587" s="53"/>
      <c r="BL587" s="53"/>
      <c r="BM587" s="53"/>
      <c r="BN587" s="53"/>
      <c r="BO587" s="53"/>
      <c r="BP587" s="53"/>
      <c r="BQ587" s="53"/>
      <c r="BR587" s="53"/>
      <c r="BS587" s="53"/>
      <c r="BT587" s="53"/>
      <c r="BU587" s="53"/>
      <c r="BV587" s="53"/>
      <c r="BW587" s="53"/>
      <c r="BX587" s="53"/>
      <c r="BY587" s="53"/>
      <c r="BZ587" s="53"/>
      <c r="CA587" s="53"/>
      <c r="CB587" s="53"/>
      <c r="CC587" s="53"/>
      <c r="CD587" s="53"/>
      <c r="CE587" s="53"/>
      <c r="CF587" s="53"/>
      <c r="CG587" s="53"/>
      <c r="CH587" s="53"/>
      <c r="CI587" s="53"/>
      <c r="CJ587" s="53"/>
      <c r="CK587" s="53"/>
      <c r="CL587" s="53"/>
      <c r="CM587" s="53"/>
      <c r="CN587" s="53"/>
      <c r="CO587" s="53"/>
      <c r="CP587" s="53"/>
      <c r="CQ587" s="53"/>
      <c r="CR587" s="53"/>
      <c r="CS587" s="53"/>
      <c r="CT587" s="53"/>
      <c r="CU587" s="53"/>
      <c r="CV587" s="53"/>
      <c r="CW587" s="53"/>
      <c r="CX587" s="53"/>
      <c r="CY587" s="53"/>
      <c r="CZ587" s="53"/>
      <c r="DA587" s="53"/>
      <c r="DB587" s="53"/>
      <c r="DC587" s="53"/>
      <c r="DD587" s="53"/>
      <c r="DE587" s="53"/>
      <c r="DF587" s="53"/>
      <c r="DG587" s="53"/>
      <c r="DH587" s="53"/>
      <c r="DI587" s="53"/>
      <c r="DJ587" s="53"/>
      <c r="DK587" s="53"/>
      <c r="DL587" s="53"/>
      <c r="DM587" s="53"/>
      <c r="DN587" s="53"/>
      <c r="DO587" s="53"/>
      <c r="DP587" s="53"/>
      <c r="DQ587" s="53"/>
      <c r="DR587" s="53"/>
      <c r="DS587" s="53"/>
      <c r="DT587" s="53"/>
      <c r="DU587" s="53"/>
      <c r="DV587" s="53"/>
      <c r="DW587" s="53"/>
      <c r="DX587" s="53"/>
      <c r="DY587" s="53"/>
      <c r="DZ587" s="53"/>
      <c r="EA587" s="53"/>
      <c r="EB587" s="53"/>
      <c r="EC587" s="53"/>
      <c r="ED587" s="53"/>
      <c r="EE587" s="53"/>
      <c r="EF587" s="53"/>
      <c r="EG587" s="53"/>
      <c r="EH587" s="53"/>
      <c r="EI587" s="53"/>
      <c r="EJ587" s="53"/>
      <c r="EK587" s="53"/>
      <c r="EL587" s="53"/>
      <c r="EM587" s="53"/>
      <c r="EN587" s="53"/>
      <c r="EO587" s="53"/>
      <c r="EP587" s="53"/>
      <c r="EQ587" s="53"/>
      <c r="ER587" s="53"/>
      <c r="ES587" s="53"/>
      <c r="ET587" s="53"/>
      <c r="EU587" s="53"/>
    </row>
    <row r="588" spans="1:151" s="284" customFormat="1" x14ac:dyDescent="0.2">
      <c r="A588" s="539"/>
      <c r="K588" s="307"/>
      <c r="L588" s="307"/>
      <c r="O588" s="285"/>
      <c r="P588" s="285"/>
      <c r="U588" s="145"/>
      <c r="V588" s="145"/>
      <c r="W588" s="517"/>
      <c r="X588" s="517"/>
      <c r="AN588" s="53"/>
      <c r="AO588" s="53"/>
      <c r="AP588" s="53"/>
      <c r="AQ588" s="53"/>
      <c r="AR588" s="53"/>
      <c r="AS588" s="53"/>
      <c r="AT588" s="53"/>
      <c r="AU588" s="53"/>
      <c r="AV588" s="53"/>
      <c r="AW588" s="53"/>
      <c r="AX588" s="53"/>
      <c r="AY588" s="53"/>
      <c r="AZ588" s="53"/>
      <c r="BA588" s="53"/>
      <c r="BB588" s="53"/>
      <c r="BC588" s="53"/>
      <c r="BD588" s="53"/>
      <c r="BE588" s="53"/>
      <c r="BF588" s="53"/>
      <c r="BG588" s="53"/>
      <c r="BH588" s="53"/>
      <c r="BI588" s="53"/>
      <c r="BJ588" s="53"/>
      <c r="BK588" s="53"/>
      <c r="BL588" s="53"/>
      <c r="BM588" s="53"/>
      <c r="BN588" s="53"/>
      <c r="BO588" s="53"/>
      <c r="BP588" s="53"/>
      <c r="BQ588" s="53"/>
      <c r="BR588" s="53"/>
      <c r="BS588" s="53"/>
      <c r="BT588" s="53"/>
      <c r="BU588" s="53"/>
      <c r="BV588" s="53"/>
      <c r="BW588" s="53"/>
      <c r="BX588" s="53"/>
      <c r="BY588" s="53"/>
      <c r="BZ588" s="53"/>
      <c r="CA588" s="53"/>
      <c r="CB588" s="53"/>
      <c r="CC588" s="53"/>
      <c r="CD588" s="53"/>
      <c r="CE588" s="53"/>
      <c r="CF588" s="53"/>
      <c r="CG588" s="53"/>
      <c r="CH588" s="53"/>
      <c r="CI588" s="53"/>
      <c r="CJ588" s="53"/>
      <c r="CK588" s="53"/>
      <c r="CL588" s="53"/>
      <c r="CM588" s="53"/>
      <c r="CN588" s="53"/>
      <c r="CO588" s="53"/>
      <c r="CP588" s="53"/>
      <c r="CQ588" s="53"/>
      <c r="CR588" s="53"/>
      <c r="CS588" s="53"/>
      <c r="CT588" s="53"/>
      <c r="CU588" s="53"/>
      <c r="CV588" s="53"/>
      <c r="CW588" s="53"/>
      <c r="CX588" s="53"/>
      <c r="CY588" s="53"/>
      <c r="CZ588" s="53"/>
      <c r="DA588" s="53"/>
      <c r="DB588" s="53"/>
      <c r="DC588" s="53"/>
      <c r="DD588" s="53"/>
      <c r="DE588" s="53"/>
      <c r="DF588" s="53"/>
      <c r="DG588" s="53"/>
      <c r="DH588" s="53"/>
      <c r="DI588" s="53"/>
      <c r="DJ588" s="53"/>
      <c r="DK588" s="53"/>
      <c r="DL588" s="53"/>
      <c r="DM588" s="53"/>
      <c r="DN588" s="53"/>
      <c r="DO588" s="53"/>
      <c r="DP588" s="53"/>
      <c r="DQ588" s="53"/>
      <c r="DR588" s="53"/>
      <c r="DS588" s="53"/>
      <c r="DT588" s="53"/>
      <c r="DU588" s="53"/>
      <c r="DV588" s="53"/>
      <c r="DW588" s="53"/>
      <c r="DX588" s="53"/>
      <c r="DY588" s="53"/>
      <c r="DZ588" s="53"/>
      <c r="EA588" s="53"/>
      <c r="EB588" s="53"/>
      <c r="EC588" s="53"/>
      <c r="ED588" s="53"/>
      <c r="EE588" s="53"/>
      <c r="EF588" s="53"/>
      <c r="EG588" s="53"/>
      <c r="EH588" s="53"/>
      <c r="EI588" s="53"/>
      <c r="EJ588" s="53"/>
      <c r="EK588" s="53"/>
      <c r="EL588" s="53"/>
      <c r="EM588" s="53"/>
      <c r="EN588" s="53"/>
      <c r="EO588" s="53"/>
      <c r="EP588" s="53"/>
      <c r="EQ588" s="53"/>
      <c r="ER588" s="53"/>
      <c r="ES588" s="53"/>
      <c r="ET588" s="53"/>
      <c r="EU588" s="53"/>
    </row>
    <row r="589" spans="1:151" s="284" customFormat="1" x14ac:dyDescent="0.2">
      <c r="A589" s="539"/>
      <c r="K589" s="307"/>
      <c r="L589" s="307"/>
      <c r="O589" s="285"/>
      <c r="P589" s="285"/>
      <c r="U589" s="145"/>
      <c r="V589" s="145"/>
      <c r="W589" s="517"/>
      <c r="X589" s="517"/>
      <c r="AN589" s="53"/>
      <c r="AO589" s="53"/>
      <c r="AP589" s="53"/>
      <c r="AQ589" s="53"/>
      <c r="AR589" s="53"/>
      <c r="AS589" s="53"/>
      <c r="AT589" s="53"/>
      <c r="AU589" s="53"/>
      <c r="AV589" s="53"/>
      <c r="AW589" s="53"/>
      <c r="AX589" s="53"/>
      <c r="AY589" s="53"/>
      <c r="AZ589" s="53"/>
      <c r="BA589" s="53"/>
      <c r="BB589" s="53"/>
      <c r="BC589" s="53"/>
      <c r="BD589" s="53"/>
      <c r="BE589" s="53"/>
      <c r="BF589" s="53"/>
      <c r="BG589" s="53"/>
      <c r="BH589" s="53"/>
      <c r="BI589" s="53"/>
      <c r="BJ589" s="53"/>
      <c r="BK589" s="53"/>
      <c r="BL589" s="53"/>
      <c r="BM589" s="53"/>
      <c r="BN589" s="53"/>
      <c r="BO589" s="53"/>
      <c r="BP589" s="53"/>
      <c r="BQ589" s="53"/>
      <c r="BR589" s="53"/>
      <c r="BS589" s="53"/>
      <c r="BT589" s="53"/>
      <c r="BU589" s="53"/>
      <c r="BV589" s="53"/>
      <c r="BW589" s="53"/>
      <c r="BX589" s="53"/>
      <c r="BY589" s="53"/>
      <c r="BZ589" s="53"/>
      <c r="CA589" s="53"/>
      <c r="CB589" s="53"/>
      <c r="CC589" s="53"/>
      <c r="CD589" s="53"/>
      <c r="CE589" s="53"/>
      <c r="CF589" s="53"/>
      <c r="CG589" s="53"/>
      <c r="CH589" s="53"/>
      <c r="CI589" s="53"/>
      <c r="CJ589" s="53"/>
      <c r="CK589" s="53"/>
      <c r="CL589" s="53"/>
      <c r="CM589" s="53"/>
      <c r="CN589" s="53"/>
      <c r="CO589" s="53"/>
      <c r="CP589" s="53"/>
      <c r="CQ589" s="53"/>
      <c r="CR589" s="53"/>
      <c r="CS589" s="53"/>
      <c r="CT589" s="53"/>
      <c r="CU589" s="53"/>
      <c r="CV589" s="53"/>
      <c r="CW589" s="53"/>
      <c r="CX589" s="53"/>
      <c r="CY589" s="53"/>
      <c r="CZ589" s="53"/>
      <c r="DA589" s="53"/>
      <c r="DB589" s="53"/>
      <c r="DC589" s="53"/>
      <c r="DD589" s="53"/>
      <c r="DE589" s="53"/>
      <c r="DF589" s="53"/>
      <c r="DG589" s="53"/>
      <c r="DH589" s="53"/>
      <c r="DI589" s="53"/>
      <c r="DJ589" s="53"/>
      <c r="DK589" s="53"/>
      <c r="DL589" s="53"/>
      <c r="DM589" s="53"/>
      <c r="DN589" s="53"/>
      <c r="DO589" s="53"/>
      <c r="DP589" s="53"/>
      <c r="DQ589" s="53"/>
      <c r="DR589" s="53"/>
      <c r="DS589" s="53"/>
      <c r="DT589" s="53"/>
      <c r="DU589" s="53"/>
      <c r="DV589" s="53"/>
      <c r="DW589" s="53"/>
      <c r="DX589" s="53"/>
      <c r="DY589" s="53"/>
      <c r="DZ589" s="53"/>
      <c r="EA589" s="53"/>
      <c r="EB589" s="53"/>
      <c r="EC589" s="53"/>
      <c r="ED589" s="53"/>
      <c r="EE589" s="53"/>
      <c r="EF589" s="53"/>
      <c r="EG589" s="53"/>
      <c r="EH589" s="53"/>
      <c r="EI589" s="53"/>
      <c r="EJ589" s="53"/>
      <c r="EK589" s="53"/>
      <c r="EL589" s="53"/>
      <c r="EM589" s="53"/>
      <c r="EN589" s="53"/>
      <c r="EO589" s="53"/>
      <c r="EP589" s="53"/>
      <c r="EQ589" s="53"/>
      <c r="ER589" s="53"/>
      <c r="ES589" s="53"/>
      <c r="ET589" s="53"/>
      <c r="EU589" s="53"/>
    </row>
    <row r="590" spans="1:151" s="284" customFormat="1" x14ac:dyDescent="0.2">
      <c r="A590" s="539"/>
      <c r="K590" s="307"/>
      <c r="L590" s="307"/>
      <c r="O590" s="285"/>
      <c r="P590" s="285"/>
      <c r="U590" s="145"/>
      <c r="V590" s="145"/>
      <c r="W590" s="517"/>
      <c r="X590" s="517"/>
      <c r="AN590" s="53"/>
      <c r="AO590" s="53"/>
      <c r="AP590" s="53"/>
      <c r="AQ590" s="53"/>
      <c r="AR590" s="53"/>
      <c r="AS590" s="53"/>
      <c r="AT590" s="53"/>
      <c r="AU590" s="53"/>
      <c r="AV590" s="53"/>
      <c r="AW590" s="53"/>
      <c r="AX590" s="53"/>
      <c r="AY590" s="53"/>
      <c r="AZ590" s="53"/>
      <c r="BA590" s="53"/>
      <c r="BB590" s="53"/>
      <c r="BC590" s="53"/>
      <c r="BD590" s="53"/>
      <c r="BE590" s="53"/>
      <c r="BF590" s="53"/>
      <c r="BG590" s="53"/>
      <c r="BH590" s="53"/>
      <c r="BI590" s="53"/>
      <c r="BJ590" s="53"/>
      <c r="BK590" s="53"/>
      <c r="BL590" s="53"/>
      <c r="BM590" s="53"/>
      <c r="BN590" s="53"/>
      <c r="BO590" s="53"/>
      <c r="BP590" s="53"/>
      <c r="BQ590" s="53"/>
      <c r="BR590" s="53"/>
      <c r="BS590" s="53"/>
      <c r="BT590" s="53"/>
      <c r="BU590" s="53"/>
      <c r="BV590" s="53"/>
      <c r="BW590" s="53"/>
      <c r="BX590" s="53"/>
      <c r="BY590" s="53"/>
      <c r="BZ590" s="53"/>
      <c r="CA590" s="53"/>
      <c r="CB590" s="53"/>
      <c r="CC590" s="53"/>
      <c r="CD590" s="53"/>
      <c r="CE590" s="53"/>
      <c r="CF590" s="53"/>
      <c r="CG590" s="53"/>
      <c r="CH590" s="53"/>
      <c r="CI590" s="53"/>
      <c r="CJ590" s="53"/>
      <c r="CK590" s="53"/>
      <c r="CL590" s="53"/>
      <c r="CM590" s="53"/>
      <c r="CN590" s="53"/>
      <c r="CO590" s="53"/>
      <c r="CP590" s="53"/>
      <c r="CQ590" s="53"/>
      <c r="CR590" s="53"/>
      <c r="CS590" s="53"/>
      <c r="CT590" s="53"/>
      <c r="CU590" s="53"/>
      <c r="CV590" s="53"/>
      <c r="CW590" s="53"/>
      <c r="CX590" s="53"/>
      <c r="CY590" s="53"/>
      <c r="CZ590" s="53"/>
      <c r="DA590" s="53"/>
      <c r="DB590" s="53"/>
      <c r="DC590" s="53"/>
      <c r="DD590" s="53"/>
      <c r="DE590" s="53"/>
      <c r="DF590" s="53"/>
      <c r="DG590" s="53"/>
      <c r="DH590" s="53"/>
      <c r="DI590" s="53"/>
      <c r="DJ590" s="53"/>
      <c r="DK590" s="53"/>
      <c r="DL590" s="53"/>
      <c r="DM590" s="53"/>
      <c r="DN590" s="53"/>
      <c r="DO590" s="53"/>
      <c r="DP590" s="53"/>
      <c r="DQ590" s="53"/>
      <c r="DR590" s="53"/>
      <c r="DS590" s="53"/>
      <c r="DT590" s="53"/>
      <c r="DU590" s="53"/>
      <c r="DV590" s="53"/>
      <c r="DW590" s="53"/>
      <c r="DX590" s="53"/>
      <c r="DY590" s="53"/>
      <c r="DZ590" s="53"/>
      <c r="EA590" s="53"/>
      <c r="EB590" s="53"/>
      <c r="EC590" s="53"/>
      <c r="ED590" s="53"/>
      <c r="EE590" s="53"/>
      <c r="EF590" s="53"/>
      <c r="EG590" s="53"/>
      <c r="EH590" s="53"/>
      <c r="EI590" s="53"/>
      <c r="EJ590" s="53"/>
      <c r="EK590" s="53"/>
      <c r="EL590" s="53"/>
      <c r="EM590" s="53"/>
      <c r="EN590" s="53"/>
      <c r="EO590" s="53"/>
      <c r="EP590" s="53"/>
      <c r="EQ590" s="53"/>
      <c r="ER590" s="53"/>
      <c r="ES590" s="53"/>
      <c r="ET590" s="53"/>
      <c r="EU590" s="53"/>
    </row>
    <row r="591" spans="1:151" s="284" customFormat="1" x14ac:dyDescent="0.2">
      <c r="A591" s="539"/>
      <c r="K591" s="307"/>
      <c r="L591" s="307"/>
      <c r="O591" s="285"/>
      <c r="P591" s="285"/>
      <c r="U591" s="145"/>
      <c r="V591" s="145"/>
      <c r="W591" s="517"/>
      <c r="X591" s="517"/>
      <c r="AN591" s="53"/>
      <c r="AO591" s="53"/>
      <c r="AP591" s="53"/>
      <c r="AQ591" s="53"/>
      <c r="AR591" s="53"/>
      <c r="AS591" s="53"/>
      <c r="AT591" s="53"/>
      <c r="AU591" s="53"/>
      <c r="AV591" s="53"/>
      <c r="AW591" s="53"/>
      <c r="AX591" s="53"/>
      <c r="AY591" s="53"/>
      <c r="AZ591" s="53"/>
      <c r="BA591" s="53"/>
      <c r="BB591" s="53"/>
      <c r="BC591" s="53"/>
      <c r="BD591" s="53"/>
      <c r="BE591" s="53"/>
      <c r="BF591" s="53"/>
      <c r="BG591" s="53"/>
      <c r="BH591" s="53"/>
      <c r="BI591" s="53"/>
      <c r="BJ591" s="53"/>
      <c r="BK591" s="53"/>
      <c r="BL591" s="53"/>
      <c r="BM591" s="53"/>
      <c r="BN591" s="53"/>
      <c r="BO591" s="53"/>
      <c r="BP591" s="53"/>
      <c r="BQ591" s="53"/>
      <c r="BR591" s="53"/>
      <c r="BS591" s="53"/>
      <c r="BT591" s="53"/>
      <c r="BU591" s="53"/>
      <c r="BV591" s="53"/>
      <c r="BW591" s="53"/>
      <c r="BX591" s="53"/>
      <c r="BY591" s="53"/>
      <c r="BZ591" s="53"/>
      <c r="CA591" s="53"/>
      <c r="CB591" s="53"/>
      <c r="CC591" s="53"/>
      <c r="CD591" s="53"/>
      <c r="CE591" s="53"/>
      <c r="CF591" s="53"/>
      <c r="CG591" s="53"/>
      <c r="CH591" s="53"/>
      <c r="CI591" s="53"/>
      <c r="CJ591" s="53"/>
      <c r="CK591" s="53"/>
      <c r="CL591" s="53"/>
      <c r="CM591" s="53"/>
      <c r="CN591" s="53"/>
      <c r="CO591" s="53"/>
      <c r="CP591" s="53"/>
      <c r="CQ591" s="53"/>
      <c r="CR591" s="53"/>
      <c r="CS591" s="53"/>
      <c r="CT591" s="53"/>
      <c r="CU591" s="53"/>
      <c r="CV591" s="53"/>
      <c r="CW591" s="53"/>
      <c r="CX591" s="53"/>
      <c r="CY591" s="53"/>
      <c r="CZ591" s="53"/>
      <c r="DA591" s="53"/>
      <c r="DB591" s="53"/>
      <c r="DC591" s="53"/>
      <c r="DD591" s="53"/>
      <c r="DE591" s="53"/>
      <c r="DF591" s="53"/>
      <c r="DG591" s="53"/>
      <c r="DH591" s="53"/>
      <c r="DI591" s="53"/>
      <c r="DJ591" s="53"/>
      <c r="DK591" s="53"/>
      <c r="DL591" s="53"/>
      <c r="DM591" s="53"/>
      <c r="DN591" s="53"/>
      <c r="DO591" s="53"/>
      <c r="DP591" s="53"/>
      <c r="DQ591" s="53"/>
      <c r="DR591" s="53"/>
      <c r="DS591" s="53"/>
      <c r="DT591" s="53"/>
      <c r="DU591" s="53"/>
      <c r="DV591" s="53"/>
      <c r="DW591" s="53"/>
      <c r="DX591" s="53"/>
      <c r="DY591" s="53"/>
      <c r="DZ591" s="53"/>
      <c r="EA591" s="53"/>
      <c r="EB591" s="53"/>
      <c r="EC591" s="53"/>
      <c r="ED591" s="53"/>
      <c r="EE591" s="53"/>
      <c r="EF591" s="53"/>
      <c r="EG591" s="53"/>
      <c r="EH591" s="53"/>
      <c r="EI591" s="53"/>
      <c r="EJ591" s="53"/>
      <c r="EK591" s="53"/>
      <c r="EL591" s="53"/>
      <c r="EM591" s="53"/>
      <c r="EN591" s="53"/>
      <c r="EO591" s="53"/>
      <c r="EP591" s="53"/>
      <c r="EQ591" s="53"/>
      <c r="ER591" s="53"/>
      <c r="ES591" s="53"/>
      <c r="ET591" s="53"/>
      <c r="EU591" s="53"/>
    </row>
    <row r="592" spans="1:151" s="284" customFormat="1" x14ac:dyDescent="0.2">
      <c r="A592" s="539"/>
      <c r="K592" s="307"/>
      <c r="L592" s="307"/>
      <c r="O592" s="285"/>
      <c r="P592" s="285"/>
      <c r="U592" s="145"/>
      <c r="V592" s="145"/>
      <c r="W592" s="517"/>
      <c r="X592" s="517"/>
      <c r="AN592" s="53"/>
      <c r="AO592" s="53"/>
      <c r="AP592" s="53"/>
      <c r="AQ592" s="53"/>
      <c r="AR592" s="53"/>
      <c r="AS592" s="53"/>
      <c r="AT592" s="53"/>
      <c r="AU592" s="53"/>
      <c r="AV592" s="53"/>
      <c r="AW592" s="53"/>
      <c r="AX592" s="53"/>
      <c r="AY592" s="53"/>
      <c r="AZ592" s="53"/>
      <c r="BA592" s="53"/>
      <c r="BB592" s="53"/>
      <c r="BC592" s="53"/>
      <c r="BD592" s="53"/>
      <c r="BE592" s="53"/>
      <c r="BF592" s="53"/>
      <c r="BG592" s="53"/>
      <c r="BH592" s="53"/>
      <c r="BI592" s="53"/>
      <c r="BJ592" s="53"/>
      <c r="BK592" s="53"/>
      <c r="BL592" s="53"/>
      <c r="BM592" s="53"/>
      <c r="BN592" s="53"/>
      <c r="BO592" s="53"/>
      <c r="BP592" s="53"/>
      <c r="BQ592" s="53"/>
      <c r="BR592" s="53"/>
      <c r="BS592" s="53"/>
      <c r="BT592" s="53"/>
      <c r="BU592" s="53"/>
      <c r="BV592" s="53"/>
      <c r="BW592" s="53"/>
      <c r="BX592" s="53"/>
      <c r="BY592" s="53"/>
      <c r="BZ592" s="53"/>
      <c r="CA592" s="53"/>
      <c r="CB592" s="53"/>
      <c r="CC592" s="53"/>
      <c r="CD592" s="53"/>
      <c r="CE592" s="53"/>
      <c r="CF592" s="53"/>
      <c r="CG592" s="53"/>
      <c r="CH592" s="53"/>
      <c r="CI592" s="53"/>
      <c r="CJ592" s="53"/>
      <c r="CK592" s="53"/>
      <c r="CL592" s="53"/>
      <c r="CM592" s="53"/>
      <c r="CN592" s="53"/>
      <c r="CO592" s="53"/>
      <c r="CP592" s="53"/>
      <c r="CQ592" s="53"/>
      <c r="CR592" s="53"/>
      <c r="CS592" s="53"/>
      <c r="CT592" s="53"/>
      <c r="CU592" s="53"/>
      <c r="CV592" s="53"/>
      <c r="CW592" s="53"/>
      <c r="CX592" s="53"/>
      <c r="CY592" s="53"/>
      <c r="CZ592" s="53"/>
      <c r="DA592" s="53"/>
      <c r="DB592" s="53"/>
      <c r="DC592" s="53"/>
      <c r="DD592" s="53"/>
      <c r="DE592" s="53"/>
      <c r="DF592" s="53"/>
      <c r="DG592" s="53"/>
      <c r="DH592" s="53"/>
      <c r="DI592" s="53"/>
      <c r="DJ592" s="53"/>
      <c r="DK592" s="53"/>
      <c r="DL592" s="53"/>
      <c r="DM592" s="53"/>
      <c r="DN592" s="53"/>
      <c r="DO592" s="53"/>
      <c r="DP592" s="53"/>
      <c r="DQ592" s="53"/>
      <c r="DR592" s="53"/>
      <c r="DS592" s="53"/>
      <c r="DT592" s="53"/>
      <c r="DU592" s="53"/>
      <c r="DV592" s="53"/>
      <c r="DW592" s="53"/>
      <c r="DX592" s="53"/>
      <c r="DY592" s="53"/>
      <c r="DZ592" s="53"/>
      <c r="EA592" s="53"/>
      <c r="EB592" s="53"/>
      <c r="EC592" s="53"/>
      <c r="ED592" s="53"/>
      <c r="EE592" s="53"/>
      <c r="EF592" s="53"/>
      <c r="EG592" s="53"/>
      <c r="EH592" s="53"/>
      <c r="EI592" s="53"/>
      <c r="EJ592" s="53"/>
      <c r="EK592" s="53"/>
      <c r="EL592" s="53"/>
      <c r="EM592" s="53"/>
      <c r="EN592" s="53"/>
      <c r="EO592" s="53"/>
      <c r="EP592" s="53"/>
      <c r="EQ592" s="53"/>
      <c r="ER592" s="53"/>
      <c r="ES592" s="53"/>
      <c r="ET592" s="53"/>
      <c r="EU592" s="53"/>
    </row>
    <row r="593" spans="1:151" s="284" customFormat="1" x14ac:dyDescent="0.2">
      <c r="A593" s="539"/>
      <c r="K593" s="307"/>
      <c r="L593" s="307"/>
      <c r="O593" s="285"/>
      <c r="P593" s="285"/>
      <c r="U593" s="145"/>
      <c r="V593" s="145"/>
      <c r="W593" s="517"/>
      <c r="X593" s="517"/>
      <c r="AN593" s="53"/>
      <c r="AO593" s="53"/>
      <c r="AP593" s="53"/>
      <c r="AQ593" s="53"/>
      <c r="AR593" s="53"/>
      <c r="AS593" s="53"/>
      <c r="AT593" s="53"/>
      <c r="AU593" s="53"/>
      <c r="AV593" s="53"/>
      <c r="AW593" s="53"/>
      <c r="AX593" s="53"/>
      <c r="AY593" s="53"/>
      <c r="AZ593" s="53"/>
      <c r="BA593" s="53"/>
      <c r="BB593" s="53"/>
      <c r="BC593" s="53"/>
      <c r="BD593" s="53"/>
      <c r="BE593" s="53"/>
      <c r="BF593" s="53"/>
      <c r="BG593" s="53"/>
      <c r="BH593" s="53"/>
      <c r="BI593" s="53"/>
      <c r="BJ593" s="53"/>
      <c r="BK593" s="53"/>
      <c r="BL593" s="53"/>
      <c r="BM593" s="53"/>
      <c r="BN593" s="53"/>
      <c r="BO593" s="53"/>
      <c r="BP593" s="53"/>
      <c r="BQ593" s="53"/>
      <c r="BR593" s="53"/>
      <c r="BS593" s="53"/>
      <c r="BT593" s="53"/>
      <c r="BU593" s="53"/>
      <c r="BV593" s="53"/>
      <c r="BW593" s="53"/>
      <c r="BX593" s="53"/>
      <c r="BY593" s="53"/>
      <c r="BZ593" s="53"/>
      <c r="CA593" s="53"/>
      <c r="CB593" s="53"/>
      <c r="CC593" s="53"/>
      <c r="CD593" s="53"/>
      <c r="CE593" s="53"/>
      <c r="CF593" s="53"/>
      <c r="CG593" s="53"/>
      <c r="CH593" s="53"/>
      <c r="CI593" s="53"/>
      <c r="CJ593" s="53"/>
      <c r="CK593" s="53"/>
      <c r="CL593" s="53"/>
      <c r="CM593" s="53"/>
      <c r="CN593" s="53"/>
      <c r="CO593" s="53"/>
      <c r="CP593" s="53"/>
      <c r="CQ593" s="53"/>
      <c r="CR593" s="53"/>
      <c r="CS593" s="53"/>
      <c r="CT593" s="53"/>
      <c r="CU593" s="53"/>
      <c r="CV593" s="53"/>
      <c r="CW593" s="53"/>
      <c r="CX593" s="53"/>
      <c r="CY593" s="53"/>
      <c r="CZ593" s="53"/>
      <c r="DA593" s="53"/>
      <c r="DB593" s="53"/>
      <c r="DC593" s="53"/>
      <c r="DD593" s="53"/>
      <c r="DE593" s="53"/>
      <c r="DF593" s="53"/>
      <c r="DG593" s="53"/>
      <c r="DH593" s="53"/>
      <c r="DI593" s="53"/>
      <c r="DJ593" s="53"/>
      <c r="DK593" s="53"/>
      <c r="DL593" s="53"/>
      <c r="DM593" s="53"/>
      <c r="DN593" s="53"/>
      <c r="DO593" s="53"/>
      <c r="DP593" s="53"/>
      <c r="DQ593" s="53"/>
      <c r="DR593" s="53"/>
      <c r="DS593" s="53"/>
      <c r="DT593" s="53"/>
      <c r="DU593" s="53"/>
      <c r="DV593" s="53"/>
      <c r="DW593" s="53"/>
      <c r="DX593" s="53"/>
      <c r="DY593" s="53"/>
      <c r="DZ593" s="53"/>
      <c r="EA593" s="53"/>
      <c r="EB593" s="53"/>
      <c r="EC593" s="53"/>
      <c r="ED593" s="53"/>
      <c r="EE593" s="53"/>
      <c r="EF593" s="53"/>
      <c r="EG593" s="53"/>
      <c r="EH593" s="53"/>
      <c r="EI593" s="53"/>
      <c r="EJ593" s="53"/>
      <c r="EK593" s="53"/>
      <c r="EL593" s="53"/>
      <c r="EM593" s="53"/>
      <c r="EN593" s="53"/>
      <c r="EO593" s="53"/>
      <c r="EP593" s="53"/>
      <c r="EQ593" s="53"/>
      <c r="ER593" s="53"/>
      <c r="ES593" s="53"/>
      <c r="ET593" s="53"/>
      <c r="EU593" s="53"/>
    </row>
    <row r="594" spans="1:151" s="284" customFormat="1" x14ac:dyDescent="0.2">
      <c r="A594" s="539"/>
      <c r="K594" s="307"/>
      <c r="L594" s="307"/>
      <c r="O594" s="285"/>
      <c r="P594" s="285"/>
      <c r="U594" s="145"/>
      <c r="V594" s="145"/>
      <c r="W594" s="517"/>
      <c r="X594" s="517"/>
      <c r="AN594" s="53"/>
      <c r="AO594" s="53"/>
      <c r="AP594" s="53"/>
      <c r="AQ594" s="53"/>
      <c r="AR594" s="53"/>
      <c r="AS594" s="53"/>
      <c r="AT594" s="53"/>
      <c r="AU594" s="53"/>
      <c r="AV594" s="53"/>
      <c r="AW594" s="53"/>
      <c r="AX594" s="53"/>
      <c r="AY594" s="53"/>
      <c r="AZ594" s="53"/>
      <c r="BA594" s="53"/>
      <c r="BB594" s="53"/>
      <c r="BC594" s="53"/>
      <c r="BD594" s="53"/>
      <c r="BE594" s="53"/>
      <c r="BF594" s="53"/>
      <c r="BG594" s="53"/>
      <c r="BH594" s="53"/>
      <c r="BI594" s="53"/>
      <c r="BJ594" s="53"/>
      <c r="BK594" s="53"/>
      <c r="BL594" s="53"/>
      <c r="BM594" s="53"/>
      <c r="BN594" s="53"/>
      <c r="BO594" s="53"/>
      <c r="BP594" s="53"/>
      <c r="BQ594" s="53"/>
      <c r="BR594" s="53"/>
      <c r="BS594" s="53"/>
      <c r="BT594" s="53"/>
      <c r="BU594" s="53"/>
      <c r="BV594" s="53"/>
      <c r="BW594" s="53"/>
      <c r="BX594" s="53"/>
      <c r="BY594" s="53"/>
      <c r="BZ594" s="53"/>
      <c r="CA594" s="53"/>
      <c r="CB594" s="53"/>
      <c r="CC594" s="53"/>
      <c r="CD594" s="53"/>
      <c r="CE594" s="53"/>
      <c r="CF594" s="53"/>
      <c r="CG594" s="53"/>
      <c r="CH594" s="53"/>
      <c r="CI594" s="53"/>
      <c r="CJ594" s="53"/>
      <c r="CK594" s="53"/>
      <c r="CL594" s="53"/>
      <c r="CM594" s="53"/>
      <c r="CN594" s="53"/>
      <c r="CO594" s="53"/>
      <c r="CP594" s="53"/>
      <c r="CQ594" s="53"/>
      <c r="CR594" s="53"/>
      <c r="CS594" s="53"/>
      <c r="CT594" s="53"/>
      <c r="CU594" s="53"/>
      <c r="CV594" s="53"/>
      <c r="CW594" s="53"/>
      <c r="CX594" s="53"/>
      <c r="CY594" s="53"/>
      <c r="CZ594" s="53"/>
      <c r="DA594" s="53"/>
      <c r="DB594" s="53"/>
      <c r="DC594" s="53"/>
      <c r="DD594" s="53"/>
      <c r="DE594" s="53"/>
      <c r="DF594" s="53"/>
      <c r="DG594" s="53"/>
      <c r="DH594" s="53"/>
      <c r="DI594" s="53"/>
      <c r="DJ594" s="53"/>
      <c r="DK594" s="53"/>
      <c r="DL594" s="53"/>
      <c r="DM594" s="53"/>
      <c r="DN594" s="53"/>
      <c r="DO594" s="53"/>
      <c r="DP594" s="53"/>
      <c r="DQ594" s="53"/>
      <c r="DR594" s="53"/>
      <c r="DS594" s="53"/>
      <c r="DT594" s="53"/>
      <c r="DU594" s="53"/>
      <c r="DV594" s="53"/>
      <c r="DW594" s="53"/>
      <c r="DX594" s="53"/>
      <c r="DY594" s="53"/>
      <c r="DZ594" s="53"/>
      <c r="EA594" s="53"/>
      <c r="EB594" s="53"/>
      <c r="EC594" s="53"/>
      <c r="ED594" s="53"/>
      <c r="EE594" s="53"/>
      <c r="EF594" s="53"/>
      <c r="EG594" s="53"/>
      <c r="EH594" s="53"/>
      <c r="EI594" s="53"/>
      <c r="EJ594" s="53"/>
      <c r="EK594" s="53"/>
      <c r="EL594" s="53"/>
      <c r="EM594" s="53"/>
      <c r="EN594" s="53"/>
      <c r="EO594" s="53"/>
      <c r="EP594" s="53"/>
      <c r="EQ594" s="53"/>
      <c r="ER594" s="53"/>
      <c r="ES594" s="53"/>
      <c r="ET594" s="53"/>
      <c r="EU594" s="53"/>
    </row>
    <row r="595" spans="1:151" s="284" customFormat="1" x14ac:dyDescent="0.2">
      <c r="A595" s="539"/>
      <c r="K595" s="307"/>
      <c r="L595" s="307"/>
      <c r="O595" s="285"/>
      <c r="P595" s="285"/>
      <c r="U595" s="145"/>
      <c r="V595" s="145"/>
      <c r="W595" s="517"/>
      <c r="X595" s="517"/>
      <c r="AN595" s="53"/>
      <c r="AO595" s="53"/>
      <c r="AP595" s="53"/>
      <c r="AQ595" s="53"/>
      <c r="AR595" s="53"/>
      <c r="AS595" s="53"/>
      <c r="AT595" s="53"/>
      <c r="AU595" s="53"/>
      <c r="AV595" s="53"/>
      <c r="AW595" s="53"/>
      <c r="AX595" s="53"/>
      <c r="AY595" s="53"/>
      <c r="AZ595" s="53"/>
      <c r="BA595" s="53"/>
      <c r="BB595" s="53"/>
      <c r="BC595" s="53"/>
      <c r="BD595" s="53"/>
      <c r="BE595" s="53"/>
      <c r="BF595" s="53"/>
      <c r="BG595" s="53"/>
      <c r="BH595" s="53"/>
      <c r="BI595" s="53"/>
      <c r="BJ595" s="53"/>
      <c r="BK595" s="53"/>
      <c r="BL595" s="53"/>
      <c r="BM595" s="53"/>
      <c r="BN595" s="53"/>
      <c r="BO595" s="53"/>
      <c r="BP595" s="53"/>
      <c r="BQ595" s="53"/>
      <c r="BR595" s="53"/>
      <c r="BS595" s="53"/>
      <c r="BT595" s="53"/>
      <c r="BU595" s="53"/>
      <c r="BV595" s="53"/>
      <c r="BW595" s="53"/>
      <c r="BX595" s="53"/>
      <c r="BY595" s="53"/>
      <c r="BZ595" s="53"/>
      <c r="CA595" s="53"/>
      <c r="CB595" s="53"/>
      <c r="CC595" s="53"/>
      <c r="CD595" s="53"/>
      <c r="CE595" s="53"/>
      <c r="CF595" s="53"/>
      <c r="CG595" s="53"/>
      <c r="CH595" s="53"/>
      <c r="CI595" s="53"/>
      <c r="CJ595" s="53"/>
      <c r="CK595" s="53"/>
      <c r="CL595" s="53"/>
      <c r="CM595" s="53"/>
      <c r="CN595" s="53"/>
      <c r="CO595" s="53"/>
      <c r="CP595" s="53"/>
      <c r="CQ595" s="53"/>
      <c r="CR595" s="53"/>
      <c r="CS595" s="53"/>
      <c r="CT595" s="53"/>
      <c r="CU595" s="53"/>
      <c r="CV595" s="53"/>
      <c r="CW595" s="53"/>
      <c r="CX595" s="53"/>
      <c r="CY595" s="53"/>
      <c r="CZ595" s="53"/>
      <c r="DA595" s="53"/>
      <c r="DB595" s="53"/>
      <c r="DC595" s="53"/>
      <c r="DD595" s="53"/>
      <c r="DE595" s="53"/>
      <c r="DF595" s="53"/>
      <c r="DG595" s="53"/>
      <c r="DH595" s="53"/>
      <c r="DI595" s="53"/>
      <c r="DJ595" s="53"/>
      <c r="DK595" s="53"/>
      <c r="DL595" s="53"/>
      <c r="DM595" s="53"/>
      <c r="DN595" s="53"/>
      <c r="DO595" s="53"/>
      <c r="DP595" s="53"/>
      <c r="DQ595" s="53"/>
      <c r="DR595" s="53"/>
      <c r="DS595" s="53"/>
      <c r="DT595" s="53"/>
      <c r="DU595" s="53"/>
      <c r="DV595" s="53"/>
      <c r="DW595" s="53"/>
      <c r="DX595" s="53"/>
      <c r="DY595" s="53"/>
      <c r="DZ595" s="53"/>
      <c r="EA595" s="53"/>
      <c r="EB595" s="53"/>
      <c r="EC595" s="53"/>
      <c r="ED595" s="53"/>
      <c r="EE595" s="53"/>
      <c r="EF595" s="53"/>
      <c r="EG595" s="53"/>
      <c r="EH595" s="53"/>
      <c r="EI595" s="53"/>
      <c r="EJ595" s="53"/>
      <c r="EK595" s="53"/>
      <c r="EL595" s="53"/>
      <c r="EM595" s="53"/>
      <c r="EN595" s="53"/>
      <c r="EO595" s="53"/>
      <c r="EP595" s="53"/>
      <c r="EQ595" s="53"/>
      <c r="ER595" s="53"/>
      <c r="ES595" s="53"/>
      <c r="ET595" s="53"/>
      <c r="EU595" s="53"/>
    </row>
    <row r="596" spans="1:151" s="284" customFormat="1" x14ac:dyDescent="0.2">
      <c r="A596" s="539"/>
      <c r="K596" s="307"/>
      <c r="L596" s="307"/>
      <c r="O596" s="285"/>
      <c r="P596" s="285"/>
      <c r="U596" s="145"/>
      <c r="V596" s="145"/>
      <c r="W596" s="517"/>
      <c r="X596" s="517"/>
      <c r="AN596" s="53"/>
      <c r="AO596" s="53"/>
      <c r="AP596" s="53"/>
      <c r="AQ596" s="53"/>
      <c r="AR596" s="53"/>
      <c r="AS596" s="53"/>
      <c r="AT596" s="53"/>
      <c r="AU596" s="53"/>
      <c r="AV596" s="53"/>
      <c r="AW596" s="53"/>
      <c r="AX596" s="53"/>
      <c r="AY596" s="53"/>
      <c r="AZ596" s="53"/>
      <c r="BA596" s="53"/>
      <c r="BB596" s="53"/>
      <c r="BC596" s="53"/>
      <c r="BD596" s="53"/>
      <c r="BE596" s="53"/>
      <c r="BF596" s="53"/>
      <c r="BG596" s="53"/>
      <c r="BH596" s="53"/>
      <c r="BI596" s="53"/>
      <c r="BJ596" s="53"/>
      <c r="BK596" s="53"/>
      <c r="BL596" s="53"/>
      <c r="BM596" s="53"/>
      <c r="BN596" s="53"/>
      <c r="BO596" s="53"/>
      <c r="BP596" s="53"/>
      <c r="BQ596" s="53"/>
      <c r="BR596" s="53"/>
      <c r="BS596" s="53"/>
      <c r="BT596" s="53"/>
      <c r="BU596" s="53"/>
      <c r="BV596" s="53"/>
      <c r="BW596" s="53"/>
      <c r="BX596" s="53"/>
      <c r="BY596" s="53"/>
      <c r="BZ596" s="53"/>
      <c r="CA596" s="53"/>
      <c r="CB596" s="53"/>
      <c r="CC596" s="53"/>
      <c r="CD596" s="53"/>
      <c r="CE596" s="53"/>
      <c r="CF596" s="53"/>
      <c r="CG596" s="53"/>
      <c r="CH596" s="53"/>
      <c r="CI596" s="53"/>
      <c r="CJ596" s="53"/>
      <c r="CK596" s="53"/>
      <c r="CL596" s="53"/>
      <c r="CM596" s="53"/>
      <c r="CN596" s="53"/>
      <c r="CO596" s="53"/>
      <c r="CP596" s="53"/>
      <c r="CQ596" s="53"/>
      <c r="CR596" s="53"/>
      <c r="CS596" s="53"/>
      <c r="CT596" s="53"/>
      <c r="CU596" s="53"/>
      <c r="CV596" s="53"/>
      <c r="CW596" s="53"/>
      <c r="CX596" s="53"/>
      <c r="CY596" s="53"/>
      <c r="CZ596" s="53"/>
      <c r="DA596" s="53"/>
      <c r="DB596" s="53"/>
      <c r="DC596" s="53"/>
      <c r="DD596" s="53"/>
      <c r="DE596" s="53"/>
      <c r="DF596" s="53"/>
      <c r="DG596" s="53"/>
      <c r="DH596" s="53"/>
      <c r="DI596" s="53"/>
      <c r="DJ596" s="53"/>
      <c r="DK596" s="53"/>
      <c r="DL596" s="53"/>
      <c r="DM596" s="53"/>
      <c r="DN596" s="53"/>
      <c r="DO596" s="53"/>
      <c r="DP596" s="53"/>
      <c r="DQ596" s="53"/>
      <c r="DR596" s="53"/>
      <c r="DS596" s="53"/>
      <c r="DT596" s="53"/>
      <c r="DU596" s="53"/>
      <c r="DV596" s="53"/>
      <c r="DW596" s="53"/>
      <c r="DX596" s="53"/>
      <c r="DY596" s="53"/>
      <c r="DZ596" s="53"/>
      <c r="EA596" s="53"/>
      <c r="EB596" s="53"/>
      <c r="EC596" s="53"/>
      <c r="ED596" s="53"/>
      <c r="EE596" s="53"/>
      <c r="EF596" s="53"/>
      <c r="EG596" s="53"/>
      <c r="EH596" s="53"/>
      <c r="EI596" s="53"/>
      <c r="EJ596" s="53"/>
      <c r="EK596" s="53"/>
      <c r="EL596" s="53"/>
      <c r="EM596" s="53"/>
      <c r="EN596" s="53"/>
      <c r="EO596" s="53"/>
      <c r="EP596" s="53"/>
      <c r="EQ596" s="53"/>
      <c r="ER596" s="53"/>
      <c r="ES596" s="53"/>
      <c r="ET596" s="53"/>
      <c r="EU596" s="53"/>
    </row>
    <row r="597" spans="1:151" s="284" customFormat="1" x14ac:dyDescent="0.2">
      <c r="A597" s="539"/>
      <c r="K597" s="307"/>
      <c r="L597" s="307"/>
      <c r="O597" s="285"/>
      <c r="P597" s="285"/>
      <c r="U597" s="145"/>
      <c r="V597" s="145"/>
      <c r="W597" s="517"/>
      <c r="X597" s="517"/>
      <c r="AN597" s="53"/>
      <c r="AO597" s="53"/>
      <c r="AP597" s="53"/>
      <c r="AQ597" s="53"/>
      <c r="AR597" s="53"/>
      <c r="AS597" s="53"/>
      <c r="AT597" s="53"/>
      <c r="AU597" s="53"/>
      <c r="AV597" s="53"/>
      <c r="AW597" s="53"/>
      <c r="AX597" s="53"/>
      <c r="AY597" s="53"/>
      <c r="AZ597" s="53"/>
      <c r="BA597" s="53"/>
      <c r="BB597" s="53"/>
      <c r="BC597" s="53"/>
      <c r="BD597" s="53"/>
      <c r="BE597" s="53"/>
      <c r="BF597" s="53"/>
      <c r="BG597" s="53"/>
      <c r="BH597" s="53"/>
      <c r="BI597" s="53"/>
      <c r="BJ597" s="53"/>
      <c r="BK597" s="53"/>
      <c r="BL597" s="53"/>
      <c r="BM597" s="53"/>
      <c r="BN597" s="53"/>
      <c r="BO597" s="53"/>
      <c r="BP597" s="53"/>
      <c r="BQ597" s="53"/>
      <c r="BR597" s="53"/>
      <c r="BS597" s="53"/>
      <c r="BT597" s="53"/>
      <c r="BU597" s="53"/>
      <c r="BV597" s="53"/>
      <c r="BW597" s="53"/>
      <c r="BX597" s="53"/>
      <c r="BY597" s="53"/>
      <c r="BZ597" s="53"/>
      <c r="CA597" s="53"/>
      <c r="CB597" s="53"/>
      <c r="CC597" s="53"/>
      <c r="CD597" s="53"/>
      <c r="CE597" s="53"/>
      <c r="CF597" s="53"/>
      <c r="CG597" s="53"/>
      <c r="CH597" s="53"/>
      <c r="CI597" s="53"/>
      <c r="CJ597" s="53"/>
      <c r="CK597" s="53"/>
      <c r="CL597" s="53"/>
      <c r="CM597" s="53"/>
      <c r="CN597" s="53"/>
      <c r="CO597" s="53"/>
      <c r="CP597" s="53"/>
      <c r="CQ597" s="53"/>
      <c r="CR597" s="53"/>
      <c r="CS597" s="53"/>
      <c r="CT597" s="53"/>
      <c r="CU597" s="53"/>
      <c r="CV597" s="53"/>
      <c r="CW597" s="53"/>
      <c r="CX597" s="53"/>
      <c r="CY597" s="53"/>
      <c r="CZ597" s="53"/>
      <c r="DA597" s="53"/>
      <c r="DB597" s="53"/>
      <c r="DC597" s="53"/>
      <c r="DD597" s="53"/>
      <c r="DE597" s="53"/>
      <c r="DF597" s="53"/>
      <c r="DG597" s="53"/>
      <c r="DH597" s="53"/>
      <c r="DI597" s="53"/>
      <c r="DJ597" s="53"/>
      <c r="DK597" s="53"/>
      <c r="DL597" s="53"/>
      <c r="DM597" s="53"/>
      <c r="DN597" s="53"/>
      <c r="DO597" s="53"/>
      <c r="DP597" s="53"/>
      <c r="DQ597" s="53"/>
      <c r="DR597" s="53"/>
      <c r="DS597" s="53"/>
      <c r="DT597" s="53"/>
      <c r="DU597" s="53"/>
      <c r="DV597" s="53"/>
      <c r="DW597" s="53"/>
      <c r="DX597" s="53"/>
      <c r="DY597" s="53"/>
      <c r="DZ597" s="53"/>
      <c r="EA597" s="53"/>
      <c r="EB597" s="53"/>
      <c r="EC597" s="53"/>
      <c r="ED597" s="53"/>
      <c r="EE597" s="53"/>
      <c r="EF597" s="53"/>
      <c r="EG597" s="53"/>
      <c r="EH597" s="53"/>
      <c r="EI597" s="53"/>
      <c r="EJ597" s="53"/>
      <c r="EK597" s="53"/>
      <c r="EL597" s="53"/>
      <c r="EM597" s="53"/>
      <c r="EN597" s="53"/>
      <c r="EO597" s="53"/>
      <c r="EP597" s="53"/>
      <c r="EQ597" s="53"/>
      <c r="ER597" s="53"/>
      <c r="ES597" s="53"/>
      <c r="ET597" s="53"/>
      <c r="EU597" s="53"/>
    </row>
    <row r="598" spans="1:151" s="284" customFormat="1" x14ac:dyDescent="0.2">
      <c r="A598" s="539"/>
      <c r="K598" s="307"/>
      <c r="L598" s="307"/>
      <c r="O598" s="285"/>
      <c r="P598" s="285"/>
      <c r="U598" s="145"/>
      <c r="V598" s="145"/>
      <c r="W598" s="517"/>
      <c r="X598" s="517"/>
      <c r="AN598" s="53"/>
      <c r="AO598" s="53"/>
      <c r="AP598" s="53"/>
      <c r="AQ598" s="53"/>
      <c r="AR598" s="53"/>
      <c r="AS598" s="53"/>
      <c r="AT598" s="53"/>
      <c r="AU598" s="53"/>
      <c r="AV598" s="53"/>
      <c r="AW598" s="53"/>
      <c r="AX598" s="53"/>
      <c r="AY598" s="53"/>
      <c r="AZ598" s="53"/>
      <c r="BA598" s="53"/>
      <c r="BB598" s="53"/>
      <c r="BC598" s="53"/>
      <c r="BD598" s="53"/>
      <c r="BE598" s="53"/>
      <c r="BF598" s="53"/>
      <c r="BG598" s="53"/>
      <c r="BH598" s="53"/>
      <c r="BI598" s="53"/>
      <c r="BJ598" s="53"/>
      <c r="BK598" s="53"/>
      <c r="BL598" s="53"/>
      <c r="BM598" s="53"/>
      <c r="BN598" s="53"/>
      <c r="BO598" s="53"/>
      <c r="BP598" s="53"/>
      <c r="BQ598" s="53"/>
      <c r="BR598" s="53"/>
      <c r="BS598" s="53"/>
      <c r="BT598" s="53"/>
      <c r="BU598" s="53"/>
      <c r="BV598" s="53"/>
      <c r="BW598" s="53"/>
      <c r="BX598" s="53"/>
      <c r="BY598" s="53"/>
      <c r="BZ598" s="53"/>
      <c r="CA598" s="53"/>
      <c r="CB598" s="53"/>
      <c r="CC598" s="53"/>
      <c r="CD598" s="53"/>
      <c r="CE598" s="53"/>
      <c r="CF598" s="53"/>
      <c r="CG598" s="53"/>
      <c r="CH598" s="53"/>
      <c r="CI598" s="53"/>
      <c r="CJ598" s="53"/>
      <c r="CK598" s="53"/>
      <c r="CL598" s="53"/>
      <c r="CM598" s="53"/>
      <c r="CN598" s="53"/>
      <c r="CO598" s="53"/>
      <c r="CP598" s="53"/>
      <c r="CQ598" s="53"/>
      <c r="CR598" s="53"/>
      <c r="CS598" s="53"/>
      <c r="CT598" s="53"/>
      <c r="CU598" s="53"/>
      <c r="CV598" s="53"/>
      <c r="CW598" s="53"/>
      <c r="CX598" s="53"/>
      <c r="CY598" s="53"/>
      <c r="CZ598" s="53"/>
      <c r="DA598" s="53"/>
      <c r="DB598" s="53"/>
      <c r="DC598" s="53"/>
      <c r="DD598" s="53"/>
      <c r="DE598" s="53"/>
      <c r="DF598" s="53"/>
      <c r="DG598" s="53"/>
      <c r="DH598" s="53"/>
      <c r="DI598" s="53"/>
      <c r="DJ598" s="53"/>
      <c r="DK598" s="53"/>
      <c r="DL598" s="53"/>
      <c r="DM598" s="53"/>
      <c r="DN598" s="53"/>
      <c r="DO598" s="53"/>
      <c r="DP598" s="53"/>
      <c r="DQ598" s="53"/>
      <c r="DR598" s="53"/>
      <c r="DS598" s="53"/>
      <c r="DT598" s="53"/>
      <c r="DU598" s="53"/>
      <c r="DV598" s="53"/>
      <c r="DW598" s="53"/>
      <c r="DX598" s="53"/>
      <c r="DY598" s="53"/>
      <c r="DZ598" s="53"/>
      <c r="EA598" s="53"/>
      <c r="EB598" s="53"/>
      <c r="EC598" s="53"/>
      <c r="ED598" s="53"/>
      <c r="EE598" s="53"/>
      <c r="EF598" s="53"/>
      <c r="EG598" s="53"/>
      <c r="EH598" s="53"/>
      <c r="EI598" s="53"/>
      <c r="EJ598" s="53"/>
      <c r="EK598" s="53"/>
      <c r="EL598" s="53"/>
      <c r="EM598" s="53"/>
      <c r="EN598" s="53"/>
      <c r="EO598" s="53"/>
      <c r="EP598" s="53"/>
      <c r="EQ598" s="53"/>
      <c r="ER598" s="53"/>
      <c r="ES598" s="53"/>
      <c r="ET598" s="53"/>
      <c r="EU598" s="53"/>
    </row>
    <row r="599" spans="1:151" s="284" customFormat="1" x14ac:dyDescent="0.2">
      <c r="A599" s="539"/>
      <c r="K599" s="307"/>
      <c r="L599" s="307"/>
      <c r="O599" s="285"/>
      <c r="P599" s="285"/>
      <c r="U599" s="145"/>
      <c r="V599" s="145"/>
      <c r="W599" s="517"/>
      <c r="X599" s="517"/>
      <c r="AN599" s="53"/>
      <c r="AO599" s="53"/>
      <c r="AP599" s="53"/>
      <c r="AQ599" s="53"/>
      <c r="AR599" s="53"/>
      <c r="AS599" s="53"/>
      <c r="AT599" s="53"/>
      <c r="AU599" s="53"/>
      <c r="AV599" s="53"/>
      <c r="AW599" s="53"/>
      <c r="AX599" s="53"/>
      <c r="AY599" s="53"/>
      <c r="AZ599" s="53"/>
      <c r="BA599" s="53"/>
      <c r="BB599" s="53"/>
      <c r="BC599" s="53"/>
      <c r="BD599" s="53"/>
      <c r="BE599" s="53"/>
      <c r="BF599" s="53"/>
      <c r="BG599" s="53"/>
      <c r="BH599" s="53"/>
      <c r="BI599" s="53"/>
      <c r="BJ599" s="53"/>
      <c r="BK599" s="53"/>
      <c r="BL599" s="53"/>
      <c r="BM599" s="53"/>
      <c r="BN599" s="53"/>
      <c r="BO599" s="53"/>
      <c r="BP599" s="53"/>
      <c r="BQ599" s="53"/>
      <c r="BR599" s="53"/>
      <c r="BS599" s="53"/>
      <c r="BT599" s="53"/>
      <c r="BU599" s="53"/>
      <c r="BV599" s="53"/>
      <c r="BW599" s="53"/>
      <c r="BX599" s="53"/>
      <c r="BY599" s="53"/>
      <c r="BZ599" s="53"/>
      <c r="CA599" s="53"/>
      <c r="CB599" s="53"/>
      <c r="CC599" s="53"/>
      <c r="CD599" s="53"/>
      <c r="CE599" s="53"/>
      <c r="CF599" s="53"/>
      <c r="CG599" s="53"/>
      <c r="CH599" s="53"/>
      <c r="CI599" s="53"/>
      <c r="CJ599" s="53"/>
      <c r="CK599" s="53"/>
      <c r="CL599" s="53"/>
      <c r="CM599" s="53"/>
      <c r="CN599" s="53"/>
      <c r="CO599" s="53"/>
      <c r="CP599" s="53"/>
      <c r="CQ599" s="53"/>
      <c r="CR599" s="53"/>
      <c r="CS599" s="53"/>
      <c r="CT599" s="53"/>
      <c r="CU599" s="53"/>
      <c r="CV599" s="53"/>
      <c r="CW599" s="53"/>
      <c r="CX599" s="53"/>
      <c r="CY599" s="53"/>
      <c r="CZ599" s="53"/>
      <c r="DA599" s="53"/>
      <c r="DB599" s="53"/>
      <c r="DC599" s="53"/>
      <c r="DD599" s="53"/>
      <c r="DE599" s="53"/>
      <c r="DF599" s="53"/>
      <c r="DG599" s="53"/>
      <c r="DH599" s="53"/>
      <c r="DI599" s="53"/>
      <c r="DJ599" s="53"/>
      <c r="DK599" s="53"/>
      <c r="DL599" s="53"/>
      <c r="DM599" s="53"/>
      <c r="DN599" s="53"/>
      <c r="DO599" s="53"/>
      <c r="DP599" s="53"/>
      <c r="DQ599" s="53"/>
      <c r="DR599" s="53"/>
      <c r="DS599" s="53"/>
      <c r="DT599" s="53"/>
      <c r="DU599" s="53"/>
      <c r="DV599" s="53"/>
      <c r="DW599" s="53"/>
      <c r="DX599" s="53"/>
      <c r="DY599" s="53"/>
      <c r="DZ599" s="53"/>
      <c r="EA599" s="53"/>
      <c r="EB599" s="53"/>
      <c r="EC599" s="53"/>
      <c r="ED599" s="53"/>
      <c r="EE599" s="53"/>
      <c r="EF599" s="53"/>
      <c r="EG599" s="53"/>
      <c r="EH599" s="53"/>
      <c r="EI599" s="53"/>
      <c r="EJ599" s="53"/>
      <c r="EK599" s="53"/>
      <c r="EL599" s="53"/>
      <c r="EM599" s="53"/>
      <c r="EN599" s="53"/>
      <c r="EO599" s="53"/>
      <c r="EP599" s="53"/>
      <c r="EQ599" s="53"/>
      <c r="ER599" s="53"/>
      <c r="ES599" s="53"/>
      <c r="ET599" s="53"/>
      <c r="EU599" s="53"/>
    </row>
    <row r="600" spans="1:151" s="284" customFormat="1" x14ac:dyDescent="0.2">
      <c r="A600" s="539"/>
      <c r="K600" s="307"/>
      <c r="L600" s="307"/>
      <c r="O600" s="285"/>
      <c r="P600" s="285"/>
      <c r="U600" s="145"/>
      <c r="V600" s="145"/>
      <c r="W600" s="517"/>
      <c r="X600" s="517"/>
      <c r="AN600" s="53"/>
      <c r="AO600" s="53"/>
      <c r="AP600" s="53"/>
      <c r="AQ600" s="53"/>
      <c r="AR600" s="53"/>
      <c r="AS600" s="53"/>
      <c r="AT600" s="53"/>
      <c r="AU600" s="53"/>
      <c r="AV600" s="53"/>
      <c r="AW600" s="53"/>
      <c r="AX600" s="53"/>
      <c r="AY600" s="53"/>
      <c r="AZ600" s="53"/>
      <c r="BA600" s="53"/>
      <c r="BB600" s="53"/>
      <c r="BC600" s="53"/>
      <c r="BD600" s="53"/>
      <c r="BE600" s="53"/>
      <c r="BF600" s="53"/>
      <c r="BG600" s="53"/>
      <c r="BH600" s="53"/>
      <c r="BI600" s="53"/>
      <c r="BJ600" s="53"/>
      <c r="BK600" s="53"/>
      <c r="BL600" s="53"/>
      <c r="BM600" s="53"/>
      <c r="BN600" s="53"/>
      <c r="BO600" s="53"/>
      <c r="BP600" s="53"/>
      <c r="BQ600" s="53"/>
      <c r="BR600" s="53"/>
      <c r="BS600" s="53"/>
      <c r="BT600" s="53"/>
      <c r="BU600" s="53"/>
      <c r="BV600" s="53"/>
      <c r="BW600" s="53"/>
      <c r="BX600" s="53"/>
      <c r="BY600" s="53"/>
      <c r="BZ600" s="53"/>
      <c r="CA600" s="53"/>
      <c r="CB600" s="53"/>
      <c r="CC600" s="53"/>
      <c r="CD600" s="53"/>
      <c r="CE600" s="53"/>
      <c r="CF600" s="53"/>
      <c r="CG600" s="53"/>
      <c r="CH600" s="53"/>
      <c r="CI600" s="53"/>
      <c r="CJ600" s="53"/>
      <c r="CK600" s="53"/>
      <c r="CL600" s="53"/>
      <c r="CM600" s="53"/>
      <c r="CN600" s="53"/>
      <c r="CO600" s="53"/>
      <c r="CP600" s="53"/>
      <c r="CQ600" s="53"/>
      <c r="CR600" s="53"/>
      <c r="CS600" s="53"/>
      <c r="CT600" s="53"/>
      <c r="CU600" s="53"/>
      <c r="CV600" s="53"/>
      <c r="CW600" s="53"/>
      <c r="CX600" s="53"/>
      <c r="CY600" s="53"/>
      <c r="CZ600" s="53"/>
      <c r="DA600" s="53"/>
      <c r="DB600" s="53"/>
      <c r="DC600" s="53"/>
      <c r="DD600" s="53"/>
      <c r="DE600" s="53"/>
      <c r="DF600" s="53"/>
      <c r="DG600" s="53"/>
      <c r="DH600" s="53"/>
      <c r="DI600" s="53"/>
      <c r="DJ600" s="53"/>
      <c r="DK600" s="53"/>
      <c r="DL600" s="53"/>
      <c r="DM600" s="53"/>
      <c r="DN600" s="53"/>
      <c r="DO600" s="53"/>
      <c r="DP600" s="53"/>
      <c r="DQ600" s="53"/>
      <c r="DR600" s="53"/>
      <c r="DS600" s="53"/>
      <c r="DT600" s="53"/>
      <c r="DU600" s="53"/>
      <c r="DV600" s="53"/>
      <c r="DW600" s="53"/>
      <c r="DX600" s="53"/>
      <c r="DY600" s="53"/>
      <c r="DZ600" s="53"/>
      <c r="EA600" s="53"/>
      <c r="EB600" s="53"/>
      <c r="EC600" s="53"/>
      <c r="ED600" s="53"/>
      <c r="EE600" s="53"/>
      <c r="EF600" s="53"/>
      <c r="EG600" s="53"/>
      <c r="EH600" s="53"/>
      <c r="EI600" s="53"/>
      <c r="EJ600" s="53"/>
      <c r="EK600" s="53"/>
      <c r="EL600" s="53"/>
      <c r="EM600" s="53"/>
      <c r="EN600" s="53"/>
      <c r="EO600" s="53"/>
      <c r="EP600" s="53"/>
      <c r="EQ600" s="53"/>
      <c r="ER600" s="53"/>
      <c r="ES600" s="53"/>
      <c r="ET600" s="53"/>
      <c r="EU600" s="53"/>
    </row>
    <row r="601" spans="1:151" s="284" customFormat="1" x14ac:dyDescent="0.2">
      <c r="A601" s="539"/>
      <c r="K601" s="307"/>
      <c r="L601" s="307"/>
      <c r="O601" s="285"/>
      <c r="P601" s="285"/>
      <c r="U601" s="145"/>
      <c r="V601" s="145"/>
      <c r="W601" s="517"/>
      <c r="X601" s="517"/>
      <c r="AN601" s="53"/>
      <c r="AO601" s="53"/>
      <c r="AP601" s="53"/>
      <c r="AQ601" s="53"/>
      <c r="AR601" s="53"/>
      <c r="AS601" s="53"/>
      <c r="AT601" s="53"/>
      <c r="AU601" s="53"/>
      <c r="AV601" s="53"/>
      <c r="AW601" s="53"/>
      <c r="AX601" s="53"/>
      <c r="AY601" s="53"/>
      <c r="AZ601" s="53"/>
      <c r="BA601" s="53"/>
      <c r="BB601" s="53"/>
      <c r="BC601" s="53"/>
      <c r="BD601" s="53"/>
      <c r="BE601" s="53"/>
      <c r="BF601" s="53"/>
      <c r="BG601" s="53"/>
      <c r="BH601" s="53"/>
      <c r="BI601" s="53"/>
      <c r="BJ601" s="53"/>
      <c r="BK601" s="53"/>
      <c r="BL601" s="53"/>
      <c r="BM601" s="53"/>
      <c r="BN601" s="53"/>
      <c r="BO601" s="53"/>
      <c r="BP601" s="53"/>
      <c r="BQ601" s="53"/>
      <c r="BR601" s="53"/>
      <c r="BS601" s="53"/>
      <c r="BT601" s="53"/>
      <c r="BU601" s="53"/>
      <c r="BV601" s="53"/>
      <c r="BW601" s="53"/>
      <c r="BX601" s="53"/>
      <c r="BY601" s="53"/>
      <c r="BZ601" s="53"/>
      <c r="CA601" s="53"/>
      <c r="CB601" s="53"/>
      <c r="CC601" s="53"/>
      <c r="CD601" s="53"/>
      <c r="CE601" s="53"/>
      <c r="CF601" s="53"/>
      <c r="CG601" s="53"/>
      <c r="CH601" s="53"/>
      <c r="CI601" s="53"/>
      <c r="CJ601" s="53"/>
      <c r="CK601" s="53"/>
      <c r="CL601" s="53"/>
      <c r="CM601" s="53"/>
      <c r="CN601" s="53"/>
      <c r="CO601" s="53"/>
      <c r="CP601" s="53"/>
      <c r="CQ601" s="53"/>
      <c r="CR601" s="53"/>
      <c r="CS601" s="53"/>
      <c r="CT601" s="53"/>
      <c r="CU601" s="53"/>
      <c r="CV601" s="53"/>
      <c r="CW601" s="53"/>
      <c r="CX601" s="53"/>
      <c r="CY601" s="53"/>
      <c r="CZ601" s="53"/>
      <c r="DA601" s="53"/>
      <c r="DB601" s="53"/>
      <c r="DC601" s="53"/>
      <c r="DD601" s="53"/>
      <c r="DE601" s="53"/>
      <c r="DF601" s="53"/>
      <c r="DG601" s="53"/>
      <c r="DH601" s="53"/>
      <c r="DI601" s="53"/>
      <c r="DJ601" s="53"/>
      <c r="DK601" s="53"/>
      <c r="DL601" s="53"/>
      <c r="DM601" s="53"/>
      <c r="DN601" s="53"/>
      <c r="DO601" s="53"/>
      <c r="DP601" s="53"/>
      <c r="DQ601" s="53"/>
      <c r="DR601" s="53"/>
      <c r="DS601" s="53"/>
      <c r="DT601" s="53"/>
      <c r="DU601" s="53"/>
      <c r="DV601" s="53"/>
      <c r="DW601" s="53"/>
      <c r="DX601" s="53"/>
      <c r="DY601" s="53"/>
      <c r="DZ601" s="53"/>
      <c r="EA601" s="53"/>
      <c r="EB601" s="53"/>
      <c r="EC601" s="53"/>
      <c r="ED601" s="53"/>
      <c r="EE601" s="53"/>
      <c r="EF601" s="53"/>
      <c r="EG601" s="53"/>
      <c r="EH601" s="53"/>
      <c r="EI601" s="53"/>
      <c r="EJ601" s="53"/>
      <c r="EK601" s="53"/>
      <c r="EL601" s="53"/>
      <c r="EM601" s="53"/>
      <c r="EN601" s="53"/>
      <c r="EO601" s="53"/>
      <c r="EP601" s="53"/>
      <c r="EQ601" s="53"/>
      <c r="ER601" s="53"/>
      <c r="ES601" s="53"/>
      <c r="ET601" s="53"/>
      <c r="EU601" s="53"/>
    </row>
    <row r="602" spans="1:151" s="284" customFormat="1" x14ac:dyDescent="0.2">
      <c r="A602" s="539"/>
      <c r="K602" s="307"/>
      <c r="L602" s="307"/>
      <c r="O602" s="285"/>
      <c r="P602" s="285"/>
      <c r="U602" s="145"/>
      <c r="V602" s="145"/>
      <c r="W602" s="517"/>
      <c r="X602" s="517"/>
      <c r="AN602" s="53"/>
      <c r="AO602" s="53"/>
      <c r="AP602" s="53"/>
      <c r="AQ602" s="53"/>
      <c r="AR602" s="53"/>
      <c r="AS602" s="53"/>
      <c r="AT602" s="53"/>
      <c r="AU602" s="53"/>
      <c r="AV602" s="53"/>
      <c r="AW602" s="53"/>
      <c r="AX602" s="53"/>
      <c r="AY602" s="53"/>
      <c r="AZ602" s="53"/>
      <c r="BA602" s="53"/>
      <c r="BB602" s="53"/>
      <c r="BC602" s="53"/>
      <c r="BD602" s="53"/>
      <c r="BE602" s="53"/>
      <c r="BF602" s="53"/>
      <c r="BG602" s="53"/>
      <c r="BH602" s="53"/>
      <c r="BI602" s="53"/>
      <c r="BJ602" s="53"/>
      <c r="BK602" s="53"/>
      <c r="BL602" s="53"/>
      <c r="BM602" s="53"/>
      <c r="BN602" s="53"/>
      <c r="BO602" s="53"/>
      <c r="BP602" s="53"/>
      <c r="BQ602" s="53"/>
      <c r="BR602" s="53"/>
      <c r="BS602" s="53"/>
      <c r="BT602" s="53"/>
      <c r="BU602" s="53"/>
      <c r="BV602" s="53"/>
      <c r="BW602" s="53"/>
      <c r="BX602" s="53"/>
      <c r="BY602" s="53"/>
      <c r="BZ602" s="53"/>
      <c r="CA602" s="53"/>
      <c r="CB602" s="53"/>
      <c r="CC602" s="53"/>
      <c r="CD602" s="53"/>
      <c r="CE602" s="53"/>
      <c r="CF602" s="53"/>
      <c r="CG602" s="53"/>
      <c r="CH602" s="53"/>
      <c r="CI602" s="53"/>
      <c r="CJ602" s="53"/>
      <c r="CK602" s="53"/>
      <c r="CL602" s="53"/>
      <c r="CM602" s="53"/>
      <c r="CN602" s="53"/>
      <c r="CO602" s="53"/>
      <c r="CP602" s="53"/>
      <c r="CQ602" s="53"/>
      <c r="CR602" s="53"/>
      <c r="CS602" s="53"/>
      <c r="CT602" s="53"/>
      <c r="CU602" s="53"/>
      <c r="CV602" s="53"/>
      <c r="CW602" s="53"/>
      <c r="CX602" s="53"/>
      <c r="CY602" s="53"/>
      <c r="CZ602" s="53"/>
      <c r="DA602" s="53"/>
      <c r="DB602" s="53"/>
      <c r="DC602" s="53"/>
      <c r="DD602" s="53"/>
      <c r="DE602" s="53"/>
      <c r="DF602" s="53"/>
      <c r="DG602" s="53"/>
      <c r="DH602" s="53"/>
      <c r="DI602" s="53"/>
      <c r="DJ602" s="53"/>
      <c r="DK602" s="53"/>
      <c r="DL602" s="53"/>
      <c r="DM602" s="53"/>
      <c r="DN602" s="53"/>
      <c r="DO602" s="53"/>
      <c r="DP602" s="53"/>
      <c r="DQ602" s="53"/>
      <c r="DR602" s="53"/>
      <c r="DS602" s="53"/>
      <c r="DT602" s="53"/>
      <c r="DU602" s="53"/>
      <c r="DV602" s="53"/>
      <c r="DW602" s="53"/>
      <c r="DX602" s="53"/>
      <c r="DY602" s="53"/>
      <c r="DZ602" s="53"/>
      <c r="EA602" s="53"/>
      <c r="EB602" s="53"/>
      <c r="EC602" s="53"/>
      <c r="ED602" s="53"/>
      <c r="EE602" s="53"/>
      <c r="EF602" s="53"/>
      <c r="EG602" s="53"/>
      <c r="EH602" s="53"/>
      <c r="EI602" s="53"/>
      <c r="EJ602" s="53"/>
      <c r="EK602" s="53"/>
      <c r="EL602" s="53"/>
      <c r="EM602" s="53"/>
      <c r="EN602" s="53"/>
      <c r="EO602" s="53"/>
      <c r="EP602" s="53"/>
      <c r="EQ602" s="53"/>
      <c r="ER602" s="53"/>
      <c r="ES602" s="53"/>
      <c r="ET602" s="53"/>
      <c r="EU602" s="53"/>
    </row>
    <row r="603" spans="1:151" s="284" customFormat="1" x14ac:dyDescent="0.2">
      <c r="A603" s="539"/>
      <c r="K603" s="307"/>
      <c r="L603" s="307"/>
      <c r="O603" s="285"/>
      <c r="P603" s="285"/>
      <c r="U603" s="145"/>
      <c r="V603" s="145"/>
      <c r="W603" s="517"/>
      <c r="X603" s="517"/>
      <c r="AN603" s="53"/>
      <c r="AO603" s="53"/>
      <c r="AP603" s="53"/>
      <c r="AQ603" s="53"/>
      <c r="AR603" s="53"/>
      <c r="AS603" s="53"/>
      <c r="AT603" s="53"/>
      <c r="AU603" s="53"/>
      <c r="AV603" s="53"/>
      <c r="AW603" s="53"/>
      <c r="AX603" s="53"/>
      <c r="AY603" s="53"/>
      <c r="AZ603" s="53"/>
      <c r="BA603" s="53"/>
      <c r="BB603" s="53"/>
      <c r="BC603" s="53"/>
      <c r="BD603" s="53"/>
      <c r="BE603" s="53"/>
      <c r="BF603" s="53"/>
      <c r="BG603" s="53"/>
      <c r="BH603" s="53"/>
      <c r="BI603" s="53"/>
      <c r="BJ603" s="53"/>
      <c r="BK603" s="53"/>
      <c r="BL603" s="53"/>
      <c r="BM603" s="53"/>
      <c r="BN603" s="53"/>
      <c r="BO603" s="53"/>
      <c r="BP603" s="53"/>
      <c r="BQ603" s="53"/>
      <c r="BR603" s="53"/>
      <c r="BS603" s="53"/>
      <c r="BT603" s="53"/>
      <c r="BU603" s="53"/>
      <c r="BV603" s="53"/>
      <c r="BW603" s="53"/>
      <c r="BX603" s="53"/>
      <c r="BY603" s="53"/>
      <c r="BZ603" s="53"/>
      <c r="CA603" s="53"/>
      <c r="CB603" s="53"/>
      <c r="CC603" s="53"/>
      <c r="CD603" s="53"/>
      <c r="CE603" s="53"/>
      <c r="CF603" s="53"/>
      <c r="CG603" s="53"/>
      <c r="CH603" s="53"/>
      <c r="CI603" s="53"/>
      <c r="CJ603" s="53"/>
      <c r="CK603" s="53"/>
      <c r="CL603" s="53"/>
      <c r="CM603" s="53"/>
      <c r="CN603" s="53"/>
      <c r="CO603" s="53"/>
      <c r="CP603" s="53"/>
      <c r="CQ603" s="53"/>
      <c r="CR603" s="53"/>
      <c r="CS603" s="53"/>
      <c r="CT603" s="53"/>
      <c r="CU603" s="53"/>
      <c r="CV603" s="53"/>
      <c r="CW603" s="53"/>
      <c r="CX603" s="53"/>
      <c r="CY603" s="53"/>
      <c r="CZ603" s="53"/>
      <c r="DA603" s="53"/>
      <c r="DB603" s="53"/>
      <c r="DC603" s="53"/>
      <c r="DD603" s="53"/>
      <c r="DE603" s="53"/>
      <c r="DF603" s="53"/>
      <c r="DG603" s="53"/>
      <c r="DH603" s="53"/>
      <c r="DI603" s="53"/>
      <c r="DJ603" s="53"/>
      <c r="DK603" s="53"/>
      <c r="DL603" s="53"/>
      <c r="DM603" s="53"/>
      <c r="DN603" s="53"/>
      <c r="DO603" s="53"/>
      <c r="DP603" s="53"/>
      <c r="DQ603" s="53"/>
      <c r="DR603" s="53"/>
      <c r="DS603" s="53"/>
      <c r="DT603" s="53"/>
      <c r="DU603" s="53"/>
      <c r="DV603" s="53"/>
      <c r="DW603" s="53"/>
      <c r="DX603" s="53"/>
      <c r="DY603" s="53"/>
      <c r="DZ603" s="53"/>
      <c r="EA603" s="53"/>
      <c r="EB603" s="53"/>
      <c r="EC603" s="53"/>
      <c r="ED603" s="53"/>
      <c r="EE603" s="53"/>
      <c r="EF603" s="53"/>
      <c r="EG603" s="53"/>
      <c r="EH603" s="53"/>
      <c r="EI603" s="53"/>
      <c r="EJ603" s="53"/>
      <c r="EK603" s="53"/>
      <c r="EL603" s="53"/>
      <c r="EM603" s="53"/>
      <c r="EN603" s="53"/>
      <c r="EO603" s="53"/>
      <c r="EP603" s="53"/>
      <c r="EQ603" s="53"/>
      <c r="ER603" s="53"/>
      <c r="ES603" s="53"/>
      <c r="ET603" s="53"/>
      <c r="EU603" s="53"/>
    </row>
    <row r="604" spans="1:151" s="284" customFormat="1" x14ac:dyDescent="0.2">
      <c r="A604" s="539"/>
      <c r="K604" s="307"/>
      <c r="L604" s="307"/>
      <c r="O604" s="285"/>
      <c r="P604" s="285"/>
      <c r="U604" s="145"/>
      <c r="V604" s="145"/>
      <c r="W604" s="517"/>
      <c r="X604" s="517"/>
      <c r="AN604" s="53"/>
      <c r="AO604" s="53"/>
      <c r="AP604" s="53"/>
      <c r="AQ604" s="53"/>
      <c r="AR604" s="53"/>
      <c r="AS604" s="53"/>
      <c r="AT604" s="53"/>
      <c r="AU604" s="53"/>
      <c r="AV604" s="53"/>
      <c r="AW604" s="53"/>
      <c r="AX604" s="53"/>
      <c r="AY604" s="53"/>
      <c r="AZ604" s="53"/>
      <c r="BA604" s="53"/>
      <c r="BB604" s="53"/>
      <c r="BC604" s="53"/>
      <c r="BD604" s="53"/>
      <c r="BE604" s="53"/>
      <c r="BF604" s="53"/>
      <c r="BG604" s="53"/>
      <c r="BH604" s="53"/>
      <c r="BI604" s="53"/>
      <c r="BJ604" s="53"/>
      <c r="BK604" s="53"/>
      <c r="BL604" s="53"/>
      <c r="BM604" s="53"/>
      <c r="BN604" s="53"/>
      <c r="BO604" s="53"/>
      <c r="BP604" s="53"/>
      <c r="BQ604" s="53"/>
      <c r="BR604" s="53"/>
      <c r="BS604" s="53"/>
      <c r="BT604" s="53"/>
      <c r="BU604" s="53"/>
      <c r="BV604" s="53"/>
      <c r="BW604" s="53"/>
      <c r="BX604" s="53"/>
      <c r="BY604" s="53"/>
      <c r="BZ604" s="53"/>
      <c r="CA604" s="53"/>
      <c r="CB604" s="53"/>
      <c r="CC604" s="53"/>
      <c r="CD604" s="53"/>
      <c r="CE604" s="53"/>
      <c r="CF604" s="53"/>
      <c r="CG604" s="53"/>
      <c r="CH604" s="53"/>
      <c r="CI604" s="53"/>
      <c r="CJ604" s="53"/>
      <c r="CK604" s="53"/>
      <c r="CL604" s="53"/>
      <c r="CM604" s="53"/>
      <c r="CN604" s="53"/>
      <c r="CO604" s="53"/>
      <c r="CP604" s="53"/>
      <c r="CQ604" s="53"/>
      <c r="CR604" s="53"/>
      <c r="CS604" s="53"/>
      <c r="CT604" s="53"/>
      <c r="CU604" s="53"/>
      <c r="CV604" s="53"/>
      <c r="CW604" s="53"/>
      <c r="CX604" s="53"/>
      <c r="CY604" s="53"/>
      <c r="CZ604" s="53"/>
      <c r="DA604" s="53"/>
      <c r="DB604" s="53"/>
      <c r="DC604" s="53"/>
      <c r="DD604" s="53"/>
      <c r="DE604" s="53"/>
      <c r="DF604" s="53"/>
      <c r="DG604" s="53"/>
      <c r="DH604" s="53"/>
      <c r="DI604" s="53"/>
      <c r="DJ604" s="53"/>
      <c r="DK604" s="53"/>
      <c r="DL604" s="53"/>
      <c r="DM604" s="53"/>
      <c r="DN604" s="53"/>
      <c r="DO604" s="53"/>
      <c r="DP604" s="53"/>
      <c r="DQ604" s="53"/>
      <c r="DR604" s="53"/>
      <c r="DS604" s="53"/>
      <c r="DT604" s="53"/>
      <c r="DU604" s="53"/>
      <c r="DV604" s="53"/>
      <c r="DW604" s="53"/>
      <c r="DX604" s="53"/>
      <c r="DY604" s="53"/>
      <c r="DZ604" s="53"/>
      <c r="EA604" s="53"/>
      <c r="EB604" s="53"/>
      <c r="EC604" s="53"/>
      <c r="ED604" s="53"/>
      <c r="EE604" s="53"/>
      <c r="EF604" s="53"/>
      <c r="EG604" s="53"/>
      <c r="EH604" s="53"/>
      <c r="EI604" s="53"/>
      <c r="EJ604" s="53"/>
      <c r="EK604" s="53"/>
      <c r="EL604" s="53"/>
      <c r="EM604" s="53"/>
      <c r="EN604" s="53"/>
      <c r="EO604" s="53"/>
      <c r="EP604" s="53"/>
      <c r="EQ604" s="53"/>
      <c r="ER604" s="53"/>
      <c r="ES604" s="53"/>
      <c r="ET604" s="53"/>
      <c r="EU604" s="53"/>
    </row>
    <row r="605" spans="1:151" s="284" customFormat="1" x14ac:dyDescent="0.2">
      <c r="A605" s="539"/>
      <c r="K605" s="307"/>
      <c r="L605" s="307"/>
      <c r="O605" s="285"/>
      <c r="P605" s="285"/>
      <c r="U605" s="145"/>
      <c r="V605" s="145"/>
      <c r="W605" s="517"/>
      <c r="X605" s="517"/>
      <c r="AN605" s="53"/>
      <c r="AO605" s="53"/>
      <c r="AP605" s="53"/>
      <c r="AQ605" s="53"/>
      <c r="AR605" s="53"/>
      <c r="AS605" s="53"/>
      <c r="AT605" s="53"/>
      <c r="AU605" s="53"/>
      <c r="AV605" s="53"/>
      <c r="AW605" s="53"/>
      <c r="AX605" s="53"/>
      <c r="AY605" s="53"/>
      <c r="AZ605" s="53"/>
      <c r="BA605" s="53"/>
      <c r="BB605" s="53"/>
      <c r="BC605" s="53"/>
      <c r="BD605" s="53"/>
      <c r="BE605" s="53"/>
      <c r="BF605" s="53"/>
      <c r="BG605" s="53"/>
      <c r="BH605" s="53"/>
      <c r="BI605" s="53"/>
      <c r="BJ605" s="53"/>
      <c r="BK605" s="53"/>
      <c r="BL605" s="53"/>
      <c r="BM605" s="53"/>
      <c r="BN605" s="53"/>
      <c r="BO605" s="53"/>
      <c r="BP605" s="53"/>
      <c r="BQ605" s="53"/>
      <c r="BR605" s="53"/>
      <c r="BS605" s="53"/>
      <c r="BT605" s="53"/>
      <c r="BU605" s="53"/>
      <c r="BV605" s="53"/>
      <c r="BW605" s="53"/>
      <c r="BX605" s="53"/>
      <c r="BY605" s="53"/>
      <c r="BZ605" s="53"/>
      <c r="CA605" s="53"/>
      <c r="CB605" s="53"/>
      <c r="CC605" s="53"/>
      <c r="CD605" s="53"/>
      <c r="CE605" s="53"/>
      <c r="CF605" s="53"/>
      <c r="CG605" s="53"/>
      <c r="CH605" s="53"/>
      <c r="CI605" s="53"/>
      <c r="CJ605" s="53"/>
      <c r="CK605" s="53"/>
      <c r="CL605" s="53"/>
      <c r="CM605" s="53"/>
      <c r="CN605" s="53"/>
      <c r="CO605" s="53"/>
      <c r="CP605" s="53"/>
      <c r="CQ605" s="53"/>
      <c r="CR605" s="53"/>
      <c r="CS605" s="53"/>
      <c r="CT605" s="53"/>
      <c r="CU605" s="53"/>
      <c r="CV605" s="53"/>
      <c r="CW605" s="53"/>
      <c r="CX605" s="53"/>
      <c r="CY605" s="53"/>
      <c r="CZ605" s="53"/>
      <c r="DA605" s="53"/>
      <c r="DB605" s="53"/>
      <c r="DC605" s="53"/>
      <c r="DD605" s="53"/>
      <c r="DE605" s="53"/>
      <c r="DF605" s="53"/>
      <c r="DG605" s="53"/>
      <c r="DH605" s="53"/>
      <c r="DI605" s="53"/>
      <c r="DJ605" s="53"/>
      <c r="DK605" s="53"/>
      <c r="DL605" s="53"/>
      <c r="DM605" s="53"/>
      <c r="DN605" s="53"/>
      <c r="DO605" s="53"/>
      <c r="DP605" s="53"/>
      <c r="DQ605" s="53"/>
      <c r="DR605" s="53"/>
      <c r="DS605" s="53"/>
      <c r="DT605" s="53"/>
      <c r="DU605" s="53"/>
      <c r="DV605" s="53"/>
      <c r="DW605" s="53"/>
      <c r="DX605" s="53"/>
      <c r="DY605" s="53"/>
      <c r="DZ605" s="53"/>
      <c r="EA605" s="53"/>
      <c r="EB605" s="53"/>
      <c r="EC605" s="53"/>
      <c r="ED605" s="53"/>
      <c r="EE605" s="53"/>
      <c r="EF605" s="53"/>
      <c r="EG605" s="53"/>
      <c r="EH605" s="53"/>
      <c r="EI605" s="53"/>
      <c r="EJ605" s="53"/>
      <c r="EK605" s="53"/>
      <c r="EL605" s="53"/>
      <c r="EM605" s="53"/>
      <c r="EN605" s="53"/>
      <c r="EO605" s="53"/>
      <c r="EP605" s="53"/>
      <c r="EQ605" s="53"/>
      <c r="ER605" s="53"/>
      <c r="ES605" s="53"/>
      <c r="ET605" s="53"/>
      <c r="EU605" s="53"/>
    </row>
    <row r="606" spans="1:151" s="284" customFormat="1" x14ac:dyDescent="0.2">
      <c r="A606" s="539"/>
      <c r="K606" s="307"/>
      <c r="L606" s="307"/>
      <c r="O606" s="285"/>
      <c r="P606" s="285"/>
      <c r="U606" s="145"/>
      <c r="V606" s="145"/>
      <c r="W606" s="517"/>
      <c r="X606" s="517"/>
      <c r="AN606" s="53"/>
      <c r="AO606" s="53"/>
      <c r="AP606" s="53"/>
      <c r="AQ606" s="53"/>
      <c r="AR606" s="53"/>
      <c r="AS606" s="53"/>
      <c r="AT606" s="53"/>
      <c r="AU606" s="53"/>
      <c r="AV606" s="53"/>
      <c r="AW606" s="53"/>
      <c r="AX606" s="53"/>
      <c r="AY606" s="53"/>
      <c r="AZ606" s="53"/>
      <c r="BA606" s="53"/>
      <c r="BB606" s="53"/>
      <c r="BC606" s="53"/>
      <c r="BD606" s="53"/>
      <c r="BE606" s="53"/>
      <c r="BF606" s="53"/>
      <c r="BG606" s="53"/>
      <c r="BH606" s="53"/>
      <c r="BI606" s="53"/>
      <c r="BJ606" s="53"/>
      <c r="BK606" s="53"/>
      <c r="BL606" s="53"/>
      <c r="BM606" s="53"/>
      <c r="BN606" s="53"/>
      <c r="BO606" s="53"/>
      <c r="BP606" s="53"/>
      <c r="BQ606" s="53"/>
      <c r="BR606" s="53"/>
      <c r="BS606" s="53"/>
      <c r="BT606" s="53"/>
      <c r="BU606" s="53"/>
      <c r="BV606" s="53"/>
      <c r="BW606" s="53"/>
      <c r="BX606" s="53"/>
      <c r="BY606" s="53"/>
      <c r="BZ606" s="53"/>
      <c r="CA606" s="53"/>
      <c r="CB606" s="53"/>
      <c r="CC606" s="53"/>
      <c r="CD606" s="53"/>
      <c r="CE606" s="53"/>
      <c r="CF606" s="53"/>
      <c r="CG606" s="53"/>
      <c r="CH606" s="53"/>
      <c r="CI606" s="53"/>
      <c r="CJ606" s="53"/>
      <c r="CK606" s="53"/>
      <c r="CL606" s="53"/>
      <c r="CM606" s="53"/>
      <c r="CN606" s="53"/>
      <c r="CO606" s="53"/>
      <c r="CP606" s="53"/>
      <c r="CQ606" s="53"/>
      <c r="CR606" s="53"/>
      <c r="CS606" s="53"/>
      <c r="CT606" s="53"/>
      <c r="CU606" s="53"/>
      <c r="CV606" s="53"/>
      <c r="CW606" s="53"/>
      <c r="CX606" s="53"/>
      <c r="CY606" s="53"/>
      <c r="CZ606" s="53"/>
      <c r="DA606" s="53"/>
      <c r="DB606" s="53"/>
      <c r="DC606" s="53"/>
      <c r="DD606" s="53"/>
      <c r="DE606" s="53"/>
      <c r="DF606" s="53"/>
      <c r="DG606" s="53"/>
      <c r="DH606" s="53"/>
      <c r="DI606" s="53"/>
      <c r="DJ606" s="53"/>
      <c r="DK606" s="53"/>
      <c r="DL606" s="53"/>
      <c r="DM606" s="53"/>
      <c r="DN606" s="53"/>
      <c r="DO606" s="53"/>
      <c r="DP606" s="53"/>
      <c r="DQ606" s="53"/>
      <c r="DR606" s="53"/>
      <c r="DS606" s="53"/>
      <c r="DT606" s="53"/>
      <c r="DU606" s="53"/>
      <c r="DV606" s="53"/>
      <c r="DW606" s="53"/>
      <c r="DX606" s="53"/>
      <c r="DY606" s="53"/>
      <c r="DZ606" s="53"/>
      <c r="EA606" s="53"/>
      <c r="EB606" s="53"/>
      <c r="EC606" s="53"/>
      <c r="ED606" s="53"/>
      <c r="EE606" s="53"/>
      <c r="EF606" s="53"/>
      <c r="EG606" s="53"/>
      <c r="EH606" s="53"/>
      <c r="EI606" s="53"/>
      <c r="EJ606" s="53"/>
      <c r="EK606" s="53"/>
      <c r="EL606" s="53"/>
      <c r="EM606" s="53"/>
      <c r="EN606" s="53"/>
      <c r="EO606" s="53"/>
      <c r="EP606" s="53"/>
      <c r="EQ606" s="53"/>
      <c r="ER606" s="53"/>
      <c r="ES606" s="53"/>
      <c r="ET606" s="53"/>
      <c r="EU606" s="53"/>
    </row>
    <row r="607" spans="1:151" s="284" customFormat="1" x14ac:dyDescent="0.2">
      <c r="A607" s="539"/>
      <c r="K607" s="307"/>
      <c r="L607" s="307"/>
      <c r="O607" s="285"/>
      <c r="P607" s="285"/>
      <c r="U607" s="145"/>
      <c r="V607" s="145"/>
      <c r="W607" s="517"/>
      <c r="X607" s="517"/>
      <c r="AN607" s="53"/>
      <c r="AO607" s="53"/>
      <c r="AP607" s="53"/>
      <c r="AQ607" s="53"/>
      <c r="AR607" s="53"/>
      <c r="AS607" s="53"/>
      <c r="AT607" s="53"/>
      <c r="AU607" s="53"/>
      <c r="AV607" s="53"/>
      <c r="AW607" s="53"/>
      <c r="AX607" s="53"/>
      <c r="AY607" s="53"/>
      <c r="AZ607" s="53"/>
      <c r="BA607" s="53"/>
      <c r="BB607" s="53"/>
      <c r="BC607" s="53"/>
      <c r="BD607" s="53"/>
      <c r="BE607" s="53"/>
      <c r="BF607" s="53"/>
      <c r="BG607" s="53"/>
      <c r="BH607" s="53"/>
      <c r="BI607" s="53"/>
      <c r="BJ607" s="53"/>
      <c r="BK607" s="53"/>
      <c r="BL607" s="53"/>
      <c r="BM607" s="53"/>
      <c r="BN607" s="53"/>
      <c r="BO607" s="53"/>
      <c r="BP607" s="53"/>
      <c r="BQ607" s="53"/>
      <c r="BR607" s="53"/>
      <c r="BS607" s="53"/>
      <c r="BT607" s="53"/>
      <c r="BU607" s="53"/>
      <c r="BV607" s="53"/>
      <c r="BW607" s="53"/>
      <c r="BX607" s="53"/>
      <c r="BY607" s="53"/>
      <c r="BZ607" s="53"/>
      <c r="CA607" s="53"/>
      <c r="CB607" s="53"/>
      <c r="CC607" s="53"/>
      <c r="CD607" s="53"/>
      <c r="CE607" s="53"/>
      <c r="CF607" s="53"/>
      <c r="CG607" s="53"/>
      <c r="CH607" s="53"/>
      <c r="CI607" s="53"/>
      <c r="CJ607" s="53"/>
      <c r="CK607" s="53"/>
      <c r="CL607" s="53"/>
      <c r="CM607" s="53"/>
      <c r="CN607" s="53"/>
      <c r="CO607" s="53"/>
      <c r="CP607" s="53"/>
      <c r="CQ607" s="53"/>
      <c r="CR607" s="53"/>
      <c r="CS607" s="53"/>
      <c r="CT607" s="53"/>
      <c r="CU607" s="53"/>
      <c r="CV607" s="53"/>
      <c r="CW607" s="53"/>
      <c r="CX607" s="53"/>
      <c r="CY607" s="53"/>
      <c r="CZ607" s="53"/>
      <c r="DA607" s="53"/>
      <c r="DB607" s="53"/>
      <c r="DC607" s="53"/>
      <c r="DD607" s="53"/>
      <c r="DE607" s="53"/>
      <c r="DF607" s="53"/>
      <c r="DG607" s="53"/>
      <c r="DH607" s="53"/>
      <c r="DI607" s="53"/>
      <c r="DJ607" s="53"/>
      <c r="DK607" s="53"/>
      <c r="DL607" s="53"/>
      <c r="DM607" s="53"/>
      <c r="DN607" s="53"/>
      <c r="DO607" s="53"/>
      <c r="DP607" s="53"/>
      <c r="DQ607" s="53"/>
      <c r="DR607" s="53"/>
      <c r="DS607" s="53"/>
      <c r="DT607" s="53"/>
      <c r="DU607" s="53"/>
      <c r="DV607" s="53"/>
      <c r="DW607" s="53"/>
      <c r="DX607" s="53"/>
      <c r="DY607" s="53"/>
      <c r="DZ607" s="53"/>
      <c r="EA607" s="53"/>
      <c r="EB607" s="53"/>
      <c r="EC607" s="53"/>
      <c r="ED607" s="53"/>
      <c r="EE607" s="53"/>
      <c r="EF607" s="53"/>
      <c r="EG607" s="53"/>
      <c r="EH607" s="53"/>
      <c r="EI607" s="53"/>
      <c r="EJ607" s="53"/>
      <c r="EK607" s="53"/>
      <c r="EL607" s="53"/>
      <c r="EM607" s="53"/>
      <c r="EN607" s="53"/>
      <c r="EO607" s="53"/>
      <c r="EP607" s="53"/>
      <c r="EQ607" s="53"/>
      <c r="ER607" s="53"/>
      <c r="ES607" s="53"/>
      <c r="ET607" s="53"/>
      <c r="EU607" s="53"/>
    </row>
    <row r="608" spans="1:151" s="284" customFormat="1" x14ac:dyDescent="0.2">
      <c r="A608" s="539"/>
      <c r="K608" s="307"/>
      <c r="L608" s="307"/>
      <c r="O608" s="285"/>
      <c r="P608" s="285"/>
      <c r="U608" s="145"/>
      <c r="V608" s="145"/>
      <c r="W608" s="517"/>
      <c r="X608" s="517"/>
      <c r="AN608" s="53"/>
      <c r="AO608" s="53"/>
      <c r="AP608" s="53"/>
      <c r="AQ608" s="53"/>
      <c r="AR608" s="53"/>
      <c r="AS608" s="53"/>
      <c r="AT608" s="53"/>
      <c r="AU608" s="53"/>
      <c r="AV608" s="53"/>
      <c r="AW608" s="53"/>
      <c r="AX608" s="53"/>
      <c r="AY608" s="53"/>
      <c r="AZ608" s="53"/>
      <c r="BA608" s="53"/>
      <c r="BB608" s="53"/>
      <c r="BC608" s="53"/>
      <c r="BD608" s="53"/>
      <c r="BE608" s="53"/>
      <c r="BF608" s="53"/>
      <c r="BG608" s="53"/>
      <c r="BH608" s="53"/>
      <c r="BI608" s="53"/>
      <c r="BJ608" s="53"/>
      <c r="BK608" s="53"/>
      <c r="BL608" s="53"/>
      <c r="BM608" s="53"/>
      <c r="BN608" s="53"/>
      <c r="BO608" s="53"/>
      <c r="BP608" s="53"/>
      <c r="BQ608" s="53"/>
      <c r="BR608" s="53"/>
      <c r="BS608" s="53"/>
      <c r="BT608" s="53"/>
      <c r="BU608" s="53"/>
      <c r="BV608" s="53"/>
      <c r="BW608" s="53"/>
      <c r="BX608" s="53"/>
      <c r="BY608" s="53"/>
      <c r="BZ608" s="53"/>
      <c r="CA608" s="53"/>
      <c r="CB608" s="53"/>
      <c r="CC608" s="53"/>
      <c r="CD608" s="53"/>
      <c r="CE608" s="53"/>
      <c r="CF608" s="53"/>
      <c r="CG608" s="53"/>
      <c r="CH608" s="53"/>
      <c r="CI608" s="53"/>
      <c r="CJ608" s="53"/>
      <c r="CK608" s="53"/>
      <c r="CL608" s="53"/>
      <c r="CM608" s="53"/>
      <c r="CN608" s="53"/>
      <c r="CO608" s="53"/>
      <c r="CP608" s="53"/>
      <c r="CQ608" s="53"/>
      <c r="CR608" s="53"/>
      <c r="CS608" s="53"/>
      <c r="CT608" s="53"/>
      <c r="CU608" s="53"/>
      <c r="CV608" s="53"/>
      <c r="CW608" s="53"/>
      <c r="CX608" s="53"/>
      <c r="CY608" s="53"/>
      <c r="CZ608" s="53"/>
      <c r="DA608" s="53"/>
      <c r="DB608" s="53"/>
      <c r="DC608" s="53"/>
      <c r="DD608" s="53"/>
      <c r="DE608" s="53"/>
      <c r="DF608" s="53"/>
      <c r="DG608" s="53"/>
      <c r="DH608" s="53"/>
      <c r="DI608" s="53"/>
      <c r="DJ608" s="53"/>
      <c r="DK608" s="53"/>
      <c r="DL608" s="53"/>
      <c r="DM608" s="53"/>
      <c r="DN608" s="53"/>
      <c r="DO608" s="53"/>
      <c r="DP608" s="53"/>
      <c r="DQ608" s="53"/>
      <c r="DR608" s="53"/>
      <c r="DS608" s="53"/>
      <c r="DT608" s="53"/>
      <c r="DU608" s="53"/>
      <c r="DV608" s="53"/>
      <c r="DW608" s="53"/>
      <c r="DX608" s="53"/>
      <c r="DY608" s="53"/>
      <c r="DZ608" s="53"/>
      <c r="EA608" s="53"/>
      <c r="EB608" s="53"/>
      <c r="EC608" s="53"/>
      <c r="ED608" s="53"/>
      <c r="EE608" s="53"/>
      <c r="EF608" s="53"/>
      <c r="EG608" s="53"/>
      <c r="EH608" s="53"/>
      <c r="EI608" s="53"/>
      <c r="EJ608" s="53"/>
      <c r="EK608" s="53"/>
      <c r="EL608" s="53"/>
      <c r="EM608" s="53"/>
      <c r="EN608" s="53"/>
      <c r="EO608" s="53"/>
      <c r="EP608" s="53"/>
      <c r="EQ608" s="53"/>
      <c r="ER608" s="53"/>
      <c r="ES608" s="53"/>
      <c r="ET608" s="53"/>
      <c r="EU608" s="53"/>
    </row>
    <row r="609" spans="1:151" s="284" customFormat="1" x14ac:dyDescent="0.2">
      <c r="A609" s="539"/>
      <c r="K609" s="307"/>
      <c r="L609" s="307"/>
      <c r="O609" s="285"/>
      <c r="P609" s="285"/>
      <c r="U609" s="145"/>
      <c r="V609" s="145"/>
      <c r="W609" s="517"/>
      <c r="X609" s="517"/>
      <c r="AN609" s="53"/>
      <c r="AO609" s="53"/>
      <c r="AP609" s="53"/>
      <c r="AQ609" s="53"/>
      <c r="AR609" s="53"/>
      <c r="AS609" s="53"/>
      <c r="AT609" s="53"/>
      <c r="AU609" s="53"/>
      <c r="AV609" s="53"/>
      <c r="AW609" s="53"/>
      <c r="AX609" s="53"/>
      <c r="AY609" s="53"/>
      <c r="AZ609" s="53"/>
      <c r="BA609" s="53"/>
      <c r="BB609" s="53"/>
      <c r="BC609" s="53"/>
      <c r="BD609" s="53"/>
      <c r="BE609" s="53"/>
      <c r="BF609" s="53"/>
      <c r="BG609" s="53"/>
      <c r="BH609" s="53"/>
      <c r="BI609" s="53"/>
      <c r="BJ609" s="53"/>
      <c r="BK609" s="53"/>
      <c r="BL609" s="53"/>
      <c r="BM609" s="53"/>
      <c r="BN609" s="53"/>
      <c r="BO609" s="53"/>
      <c r="BP609" s="53"/>
      <c r="BQ609" s="53"/>
      <c r="BR609" s="53"/>
      <c r="BS609" s="53"/>
      <c r="BT609" s="53"/>
      <c r="BU609" s="53"/>
      <c r="BV609" s="53"/>
      <c r="BW609" s="53"/>
      <c r="BX609" s="53"/>
      <c r="BY609" s="53"/>
      <c r="BZ609" s="53"/>
      <c r="CA609" s="53"/>
      <c r="CB609" s="53"/>
      <c r="CC609" s="53"/>
      <c r="CD609" s="53"/>
      <c r="CE609" s="53"/>
      <c r="CF609" s="53"/>
      <c r="CG609" s="53"/>
      <c r="CH609" s="53"/>
      <c r="CI609" s="53"/>
      <c r="CJ609" s="53"/>
      <c r="CK609" s="53"/>
      <c r="CL609" s="53"/>
      <c r="CM609" s="53"/>
      <c r="CN609" s="53"/>
      <c r="CO609" s="53"/>
      <c r="CP609" s="53"/>
      <c r="CQ609" s="53"/>
      <c r="CR609" s="53"/>
      <c r="CS609" s="53"/>
      <c r="CT609" s="53"/>
      <c r="CU609" s="53"/>
      <c r="CV609" s="53"/>
      <c r="CW609" s="53"/>
      <c r="CX609" s="53"/>
      <c r="CY609" s="53"/>
      <c r="CZ609" s="53"/>
      <c r="DA609" s="53"/>
      <c r="DB609" s="53"/>
      <c r="DC609" s="53"/>
      <c r="DD609" s="53"/>
      <c r="DE609" s="53"/>
      <c r="DF609" s="53"/>
      <c r="DG609" s="53"/>
      <c r="DH609" s="53"/>
      <c r="DI609" s="53"/>
      <c r="DJ609" s="53"/>
      <c r="DK609" s="53"/>
      <c r="DL609" s="53"/>
      <c r="DM609" s="53"/>
      <c r="DN609" s="53"/>
      <c r="DO609" s="53"/>
      <c r="DP609" s="53"/>
      <c r="DQ609" s="53"/>
      <c r="DR609" s="53"/>
      <c r="DS609" s="53"/>
      <c r="DT609" s="53"/>
      <c r="DU609" s="53"/>
      <c r="DV609" s="53"/>
      <c r="DW609" s="53"/>
      <c r="DX609" s="53"/>
      <c r="DY609" s="53"/>
      <c r="DZ609" s="53"/>
      <c r="EA609" s="53"/>
      <c r="EB609" s="53"/>
      <c r="EC609" s="53"/>
      <c r="ED609" s="53"/>
      <c r="EE609" s="53"/>
      <c r="EF609" s="53"/>
      <c r="EG609" s="53"/>
      <c r="EH609" s="53"/>
      <c r="EI609" s="53"/>
      <c r="EJ609" s="53"/>
      <c r="EK609" s="53"/>
      <c r="EL609" s="53"/>
      <c r="EM609" s="53"/>
      <c r="EN609" s="53"/>
      <c r="EO609" s="53"/>
      <c r="EP609" s="53"/>
      <c r="EQ609" s="53"/>
      <c r="ER609" s="53"/>
      <c r="ES609" s="53"/>
      <c r="ET609" s="53"/>
      <c r="EU609" s="53"/>
    </row>
    <row r="610" spans="1:151" s="284" customFormat="1" x14ac:dyDescent="0.2">
      <c r="A610" s="539"/>
      <c r="K610" s="307"/>
      <c r="L610" s="307"/>
      <c r="O610" s="285"/>
      <c r="P610" s="285"/>
      <c r="U610" s="145"/>
      <c r="V610" s="145"/>
      <c r="W610" s="517"/>
      <c r="X610" s="517"/>
      <c r="AN610" s="53"/>
      <c r="AO610" s="53"/>
      <c r="AP610" s="53"/>
      <c r="AQ610" s="53"/>
      <c r="AR610" s="53"/>
      <c r="AS610" s="53"/>
      <c r="AT610" s="53"/>
      <c r="AU610" s="53"/>
      <c r="AV610" s="53"/>
      <c r="AW610" s="53"/>
      <c r="AX610" s="53"/>
      <c r="AY610" s="53"/>
      <c r="AZ610" s="53"/>
      <c r="BA610" s="53"/>
      <c r="BB610" s="53"/>
      <c r="BC610" s="53"/>
      <c r="BD610" s="53"/>
      <c r="BE610" s="53"/>
      <c r="BF610" s="53"/>
      <c r="BG610" s="53"/>
      <c r="BH610" s="53"/>
      <c r="BI610" s="53"/>
      <c r="BJ610" s="53"/>
      <c r="BK610" s="53"/>
      <c r="BL610" s="53"/>
      <c r="BM610" s="53"/>
      <c r="BN610" s="53"/>
      <c r="BO610" s="53"/>
      <c r="BP610" s="53"/>
      <c r="BQ610" s="53"/>
      <c r="BR610" s="53"/>
      <c r="BS610" s="53"/>
      <c r="BT610" s="53"/>
      <c r="BU610" s="53"/>
      <c r="BV610" s="53"/>
      <c r="BW610" s="53"/>
      <c r="BX610" s="53"/>
      <c r="BY610" s="53"/>
      <c r="BZ610" s="53"/>
      <c r="CA610" s="53"/>
      <c r="CB610" s="53"/>
      <c r="CC610" s="53"/>
      <c r="CD610" s="53"/>
      <c r="CE610" s="53"/>
      <c r="CF610" s="53"/>
      <c r="CG610" s="53"/>
      <c r="CH610" s="53"/>
      <c r="CI610" s="53"/>
      <c r="CJ610" s="53"/>
      <c r="CK610" s="53"/>
      <c r="CL610" s="53"/>
      <c r="CM610" s="53"/>
      <c r="CN610" s="53"/>
      <c r="CO610" s="53"/>
      <c r="CP610" s="53"/>
      <c r="CQ610" s="53"/>
      <c r="CR610" s="53"/>
      <c r="CS610" s="53"/>
      <c r="CT610" s="53"/>
      <c r="CU610" s="53"/>
      <c r="CV610" s="53"/>
      <c r="CW610" s="53"/>
      <c r="CX610" s="53"/>
      <c r="CY610" s="53"/>
      <c r="CZ610" s="53"/>
      <c r="DA610" s="53"/>
      <c r="DB610" s="53"/>
      <c r="DC610" s="53"/>
      <c r="DD610" s="53"/>
      <c r="DE610" s="53"/>
      <c r="DF610" s="53"/>
      <c r="DG610" s="53"/>
      <c r="DH610" s="53"/>
      <c r="DI610" s="53"/>
      <c r="DJ610" s="53"/>
      <c r="DK610" s="53"/>
      <c r="DL610" s="53"/>
      <c r="DM610" s="53"/>
      <c r="DN610" s="53"/>
      <c r="DO610" s="53"/>
      <c r="DP610" s="53"/>
      <c r="DQ610" s="53"/>
      <c r="DR610" s="53"/>
      <c r="DS610" s="53"/>
      <c r="DT610" s="53"/>
      <c r="DU610" s="53"/>
      <c r="DV610" s="53"/>
      <c r="DW610" s="53"/>
      <c r="DX610" s="53"/>
      <c r="DY610" s="53"/>
      <c r="DZ610" s="53"/>
      <c r="EA610" s="53"/>
      <c r="EB610" s="53"/>
      <c r="EC610" s="53"/>
      <c r="ED610" s="53"/>
      <c r="EE610" s="53"/>
      <c r="EF610" s="53"/>
      <c r="EG610" s="53"/>
      <c r="EH610" s="53"/>
      <c r="EI610" s="53"/>
      <c r="EJ610" s="53"/>
      <c r="EK610" s="53"/>
      <c r="EL610" s="53"/>
      <c r="EM610" s="53"/>
      <c r="EN610" s="53"/>
      <c r="EO610" s="53"/>
      <c r="EP610" s="53"/>
      <c r="EQ610" s="53"/>
      <c r="ER610" s="53"/>
      <c r="ES610" s="53"/>
      <c r="ET610" s="53"/>
      <c r="EU610" s="53"/>
    </row>
    <row r="611" spans="1:151" s="284" customFormat="1" x14ac:dyDescent="0.2">
      <c r="A611" s="539"/>
      <c r="K611" s="307"/>
      <c r="L611" s="307"/>
      <c r="O611" s="285"/>
      <c r="P611" s="285"/>
      <c r="U611" s="145"/>
      <c r="V611" s="145"/>
      <c r="W611" s="517"/>
      <c r="X611" s="517"/>
      <c r="AN611" s="53"/>
      <c r="AO611" s="53"/>
      <c r="AP611" s="53"/>
      <c r="AQ611" s="53"/>
      <c r="AR611" s="53"/>
      <c r="AS611" s="53"/>
      <c r="AT611" s="53"/>
      <c r="AU611" s="53"/>
      <c r="AV611" s="53"/>
      <c r="AW611" s="53"/>
      <c r="AX611" s="53"/>
      <c r="AY611" s="53"/>
      <c r="AZ611" s="53"/>
      <c r="BA611" s="53"/>
      <c r="BB611" s="53"/>
      <c r="BC611" s="53"/>
      <c r="BD611" s="53"/>
      <c r="BE611" s="53"/>
      <c r="BF611" s="53"/>
      <c r="BG611" s="53"/>
      <c r="BH611" s="53"/>
      <c r="BI611" s="53"/>
      <c r="BJ611" s="53"/>
      <c r="BK611" s="53"/>
      <c r="BL611" s="53"/>
      <c r="BM611" s="53"/>
      <c r="BN611" s="53"/>
      <c r="BO611" s="53"/>
      <c r="BP611" s="53"/>
      <c r="BQ611" s="53"/>
      <c r="BR611" s="53"/>
      <c r="BS611" s="53"/>
      <c r="BT611" s="53"/>
      <c r="BU611" s="53"/>
      <c r="BV611" s="53"/>
      <c r="BW611" s="53"/>
      <c r="BX611" s="53"/>
      <c r="BY611" s="53"/>
      <c r="BZ611" s="53"/>
      <c r="CA611" s="53"/>
      <c r="CB611" s="53"/>
      <c r="CC611" s="53"/>
      <c r="CD611" s="53"/>
      <c r="CE611" s="53"/>
      <c r="CF611" s="53"/>
      <c r="CG611" s="53"/>
      <c r="CH611" s="53"/>
      <c r="CI611" s="53"/>
      <c r="CJ611" s="53"/>
      <c r="CK611" s="53"/>
      <c r="CL611" s="53"/>
      <c r="CM611" s="53"/>
      <c r="CN611" s="53"/>
      <c r="CO611" s="53"/>
      <c r="CP611" s="53"/>
      <c r="CQ611" s="53"/>
      <c r="CR611" s="53"/>
      <c r="CS611" s="53"/>
      <c r="CT611" s="53"/>
      <c r="CU611" s="53"/>
      <c r="CV611" s="53"/>
      <c r="CW611" s="53"/>
      <c r="CX611" s="53"/>
      <c r="CY611" s="53"/>
      <c r="CZ611" s="53"/>
      <c r="DA611" s="53"/>
      <c r="DB611" s="53"/>
      <c r="DC611" s="53"/>
      <c r="DD611" s="53"/>
      <c r="DE611" s="53"/>
      <c r="DF611" s="53"/>
      <c r="DG611" s="53"/>
      <c r="DH611" s="53"/>
      <c r="DI611" s="53"/>
      <c r="DJ611" s="53"/>
      <c r="DK611" s="53"/>
      <c r="DL611" s="53"/>
      <c r="DM611" s="53"/>
      <c r="DN611" s="53"/>
      <c r="DO611" s="53"/>
      <c r="DP611" s="53"/>
      <c r="DQ611" s="53"/>
      <c r="DR611" s="53"/>
      <c r="DS611" s="53"/>
      <c r="DT611" s="53"/>
      <c r="DU611" s="53"/>
      <c r="DV611" s="53"/>
      <c r="DW611" s="53"/>
      <c r="DX611" s="53"/>
      <c r="DY611" s="53"/>
      <c r="DZ611" s="53"/>
      <c r="EA611" s="53"/>
      <c r="EB611" s="53"/>
      <c r="EC611" s="53"/>
      <c r="ED611" s="53"/>
      <c r="EE611" s="53"/>
      <c r="EF611" s="53"/>
      <c r="EG611" s="53"/>
      <c r="EH611" s="53"/>
      <c r="EI611" s="53"/>
      <c r="EJ611" s="53"/>
      <c r="EK611" s="53"/>
      <c r="EL611" s="53"/>
      <c r="EM611" s="53"/>
      <c r="EN611" s="53"/>
      <c r="EO611" s="53"/>
      <c r="EP611" s="53"/>
      <c r="EQ611" s="53"/>
      <c r="ER611" s="53"/>
      <c r="ES611" s="53"/>
      <c r="ET611" s="53"/>
      <c r="EU611" s="53"/>
    </row>
    <row r="612" spans="1:151" s="284" customFormat="1" x14ac:dyDescent="0.2">
      <c r="A612" s="539"/>
      <c r="K612" s="307"/>
      <c r="L612" s="307"/>
      <c r="O612" s="285"/>
      <c r="P612" s="285"/>
      <c r="U612" s="145"/>
      <c r="V612" s="145"/>
      <c r="W612" s="517"/>
      <c r="X612" s="517"/>
      <c r="AN612" s="53"/>
      <c r="AO612" s="53"/>
      <c r="AP612" s="53"/>
      <c r="AQ612" s="53"/>
      <c r="AR612" s="53"/>
      <c r="AS612" s="53"/>
      <c r="AT612" s="53"/>
      <c r="AU612" s="53"/>
      <c r="AV612" s="53"/>
      <c r="AW612" s="53"/>
      <c r="AX612" s="53"/>
      <c r="AY612" s="53"/>
      <c r="AZ612" s="53"/>
      <c r="BA612" s="53"/>
      <c r="BB612" s="53"/>
      <c r="BC612" s="53"/>
      <c r="BD612" s="53"/>
      <c r="BE612" s="53"/>
      <c r="BF612" s="53"/>
      <c r="BG612" s="53"/>
      <c r="BH612" s="53"/>
      <c r="BI612" s="53"/>
      <c r="BJ612" s="53"/>
      <c r="BK612" s="53"/>
      <c r="BL612" s="53"/>
      <c r="BM612" s="53"/>
      <c r="BN612" s="53"/>
      <c r="BO612" s="53"/>
      <c r="BP612" s="53"/>
      <c r="BQ612" s="53"/>
      <c r="BR612" s="53"/>
      <c r="BS612" s="53"/>
      <c r="BT612" s="53"/>
      <c r="BU612" s="53"/>
      <c r="BV612" s="53"/>
      <c r="BW612" s="53"/>
      <c r="BX612" s="53"/>
      <c r="BY612" s="53"/>
      <c r="BZ612" s="53"/>
      <c r="CA612" s="53"/>
      <c r="CB612" s="53"/>
      <c r="CC612" s="53"/>
      <c r="CD612" s="53"/>
      <c r="CE612" s="53"/>
      <c r="CF612" s="53"/>
      <c r="CG612" s="53"/>
      <c r="CH612" s="53"/>
      <c r="CI612" s="53"/>
      <c r="CJ612" s="53"/>
      <c r="CK612" s="53"/>
      <c r="CL612" s="53"/>
      <c r="CM612" s="53"/>
      <c r="CN612" s="53"/>
      <c r="CO612" s="53"/>
      <c r="CP612" s="53"/>
      <c r="CQ612" s="53"/>
      <c r="CR612" s="53"/>
      <c r="CS612" s="53"/>
      <c r="CT612" s="53"/>
      <c r="CU612" s="53"/>
      <c r="CV612" s="53"/>
      <c r="CW612" s="53"/>
      <c r="CX612" s="53"/>
      <c r="CY612" s="53"/>
      <c r="CZ612" s="53"/>
      <c r="DA612" s="53"/>
      <c r="DB612" s="53"/>
      <c r="DC612" s="53"/>
      <c r="DD612" s="53"/>
      <c r="DE612" s="53"/>
      <c r="DF612" s="53"/>
      <c r="DG612" s="53"/>
      <c r="DH612" s="53"/>
      <c r="DI612" s="53"/>
      <c r="DJ612" s="53"/>
      <c r="DK612" s="53"/>
      <c r="DL612" s="53"/>
      <c r="DM612" s="53"/>
      <c r="DN612" s="53"/>
      <c r="DO612" s="53"/>
      <c r="DP612" s="53"/>
      <c r="DQ612" s="53"/>
      <c r="DR612" s="53"/>
      <c r="DS612" s="53"/>
      <c r="DT612" s="53"/>
      <c r="DU612" s="53"/>
      <c r="DV612" s="53"/>
      <c r="DW612" s="53"/>
      <c r="DX612" s="53"/>
      <c r="DY612" s="53"/>
      <c r="DZ612" s="53"/>
      <c r="EA612" s="53"/>
      <c r="EB612" s="53"/>
      <c r="EC612" s="53"/>
      <c r="ED612" s="53"/>
      <c r="EE612" s="53"/>
      <c r="EF612" s="53"/>
      <c r="EG612" s="53"/>
      <c r="EH612" s="53"/>
      <c r="EI612" s="53"/>
      <c r="EJ612" s="53"/>
      <c r="EK612" s="53"/>
      <c r="EL612" s="53"/>
      <c r="EM612" s="53"/>
      <c r="EN612" s="53"/>
      <c r="EO612" s="53"/>
      <c r="EP612" s="53"/>
      <c r="EQ612" s="53"/>
      <c r="ER612" s="53"/>
      <c r="ES612" s="53"/>
      <c r="ET612" s="53"/>
      <c r="EU612" s="53"/>
    </row>
    <row r="613" spans="1:151" s="284" customFormat="1" x14ac:dyDescent="0.2">
      <c r="A613" s="539"/>
      <c r="K613" s="307"/>
      <c r="L613" s="307"/>
      <c r="O613" s="285"/>
      <c r="P613" s="285"/>
      <c r="U613" s="145"/>
      <c r="V613" s="145"/>
      <c r="W613" s="517"/>
      <c r="X613" s="517"/>
      <c r="AN613" s="53"/>
      <c r="AO613" s="53"/>
      <c r="AP613" s="53"/>
      <c r="AQ613" s="53"/>
      <c r="AR613" s="53"/>
      <c r="AS613" s="53"/>
      <c r="AT613" s="53"/>
      <c r="AU613" s="53"/>
      <c r="AV613" s="53"/>
      <c r="AW613" s="53"/>
      <c r="AX613" s="53"/>
      <c r="AY613" s="53"/>
      <c r="AZ613" s="53"/>
      <c r="BA613" s="53"/>
      <c r="BB613" s="53"/>
      <c r="BC613" s="53"/>
      <c r="BD613" s="53"/>
      <c r="BE613" s="53"/>
      <c r="BF613" s="53"/>
      <c r="BG613" s="53"/>
      <c r="BH613" s="53"/>
      <c r="BI613" s="53"/>
      <c r="BJ613" s="53"/>
      <c r="BK613" s="53"/>
      <c r="BL613" s="53"/>
      <c r="BM613" s="53"/>
      <c r="BN613" s="53"/>
      <c r="BO613" s="53"/>
      <c r="BP613" s="53"/>
      <c r="BQ613" s="53"/>
      <c r="BR613" s="53"/>
      <c r="BS613" s="53"/>
      <c r="BT613" s="53"/>
      <c r="BU613" s="53"/>
      <c r="BV613" s="53"/>
      <c r="BW613" s="53"/>
      <c r="BX613" s="53"/>
      <c r="BY613" s="53"/>
      <c r="BZ613" s="53"/>
      <c r="CA613" s="53"/>
      <c r="CB613" s="53"/>
      <c r="CC613" s="53"/>
      <c r="CD613" s="53"/>
      <c r="CE613" s="53"/>
      <c r="CF613" s="53"/>
      <c r="CG613" s="53"/>
      <c r="CH613" s="53"/>
      <c r="CI613" s="53"/>
      <c r="CJ613" s="53"/>
      <c r="CK613" s="53"/>
      <c r="CL613" s="53"/>
      <c r="CM613" s="53"/>
      <c r="CN613" s="53"/>
      <c r="CO613" s="53"/>
      <c r="CP613" s="53"/>
      <c r="CQ613" s="53"/>
      <c r="CR613" s="53"/>
      <c r="CS613" s="53"/>
      <c r="CT613" s="53"/>
      <c r="CU613" s="53"/>
      <c r="CV613" s="53"/>
      <c r="CW613" s="53"/>
      <c r="CX613" s="53"/>
      <c r="CY613" s="53"/>
      <c r="CZ613" s="53"/>
      <c r="DA613" s="53"/>
      <c r="DB613" s="53"/>
      <c r="DC613" s="53"/>
      <c r="DD613" s="53"/>
      <c r="DE613" s="53"/>
      <c r="DF613" s="53"/>
      <c r="DG613" s="53"/>
      <c r="DH613" s="53"/>
      <c r="DI613" s="53"/>
      <c r="DJ613" s="53"/>
      <c r="DK613" s="53"/>
      <c r="DL613" s="53"/>
      <c r="DM613" s="53"/>
      <c r="DN613" s="53"/>
      <c r="DO613" s="53"/>
      <c r="DP613" s="53"/>
      <c r="DQ613" s="53"/>
      <c r="DR613" s="53"/>
      <c r="DS613" s="53"/>
      <c r="DT613" s="53"/>
      <c r="DU613" s="53"/>
      <c r="DV613" s="53"/>
      <c r="DW613" s="53"/>
      <c r="DX613" s="53"/>
      <c r="DY613" s="53"/>
      <c r="DZ613" s="53"/>
      <c r="EA613" s="53"/>
      <c r="EB613" s="53"/>
      <c r="EC613" s="53"/>
      <c r="ED613" s="53"/>
      <c r="EE613" s="53"/>
      <c r="EF613" s="53"/>
      <c r="EG613" s="53"/>
      <c r="EH613" s="53"/>
      <c r="EI613" s="53"/>
      <c r="EJ613" s="53"/>
      <c r="EK613" s="53"/>
      <c r="EL613" s="53"/>
      <c r="EM613" s="53"/>
      <c r="EN613" s="53"/>
      <c r="EO613" s="53"/>
      <c r="EP613" s="53"/>
      <c r="EQ613" s="53"/>
      <c r="ER613" s="53"/>
      <c r="ES613" s="53"/>
      <c r="ET613" s="53"/>
      <c r="EU613" s="53"/>
    </row>
    <row r="614" spans="1:151" s="284" customFormat="1" x14ac:dyDescent="0.2">
      <c r="A614" s="539"/>
      <c r="K614" s="307"/>
      <c r="L614" s="307"/>
      <c r="O614" s="285"/>
      <c r="P614" s="285"/>
      <c r="U614" s="145"/>
      <c r="V614" s="145"/>
      <c r="W614" s="517"/>
      <c r="X614" s="517"/>
      <c r="AN614" s="53"/>
      <c r="AO614" s="53"/>
      <c r="AP614" s="53"/>
      <c r="AQ614" s="53"/>
      <c r="AR614" s="53"/>
      <c r="AS614" s="53"/>
      <c r="AT614" s="53"/>
      <c r="AU614" s="53"/>
      <c r="AV614" s="53"/>
      <c r="AW614" s="53"/>
      <c r="AX614" s="53"/>
      <c r="AY614" s="53"/>
      <c r="AZ614" s="53"/>
      <c r="BA614" s="53"/>
      <c r="BB614" s="53"/>
      <c r="BC614" s="53"/>
      <c r="BD614" s="53"/>
      <c r="BE614" s="53"/>
      <c r="BF614" s="53"/>
      <c r="BG614" s="53"/>
      <c r="BH614" s="53"/>
      <c r="BI614" s="53"/>
      <c r="BJ614" s="53"/>
      <c r="BK614" s="53"/>
      <c r="BL614" s="53"/>
      <c r="BM614" s="53"/>
      <c r="BN614" s="53"/>
      <c r="BO614" s="53"/>
      <c r="BP614" s="53"/>
      <c r="BQ614" s="53"/>
      <c r="BR614" s="53"/>
      <c r="BS614" s="53"/>
      <c r="BT614" s="53"/>
      <c r="BU614" s="53"/>
      <c r="BV614" s="53"/>
      <c r="BW614" s="53"/>
      <c r="BX614" s="53"/>
      <c r="BY614" s="53"/>
      <c r="BZ614" s="53"/>
      <c r="CA614" s="53"/>
      <c r="CB614" s="53"/>
      <c r="CC614" s="53"/>
      <c r="CD614" s="53"/>
      <c r="CE614" s="53"/>
      <c r="CF614" s="53"/>
      <c r="CG614" s="53"/>
      <c r="CH614" s="53"/>
      <c r="CI614" s="53"/>
      <c r="CJ614" s="53"/>
      <c r="CK614" s="53"/>
      <c r="CL614" s="53"/>
      <c r="CM614" s="53"/>
      <c r="CN614" s="53"/>
      <c r="CO614" s="53"/>
      <c r="CP614" s="53"/>
      <c r="CQ614" s="53"/>
      <c r="CR614" s="53"/>
      <c r="CS614" s="53"/>
      <c r="CT614" s="53"/>
      <c r="CU614" s="53"/>
      <c r="CV614" s="53"/>
      <c r="CW614" s="53"/>
      <c r="CX614" s="53"/>
      <c r="CY614" s="53"/>
      <c r="CZ614" s="53"/>
      <c r="DA614" s="53"/>
      <c r="DB614" s="53"/>
      <c r="DC614" s="53"/>
      <c r="DD614" s="53"/>
      <c r="DE614" s="53"/>
      <c r="DF614" s="53"/>
      <c r="DG614" s="53"/>
      <c r="DH614" s="53"/>
      <c r="DI614" s="53"/>
      <c r="DJ614" s="53"/>
      <c r="DK614" s="53"/>
      <c r="DL614" s="53"/>
      <c r="DM614" s="53"/>
      <c r="DN614" s="53"/>
      <c r="DO614" s="53"/>
      <c r="DP614" s="53"/>
      <c r="DQ614" s="53"/>
      <c r="DR614" s="53"/>
      <c r="DS614" s="53"/>
      <c r="DT614" s="53"/>
      <c r="DU614" s="53"/>
      <c r="DV614" s="53"/>
      <c r="DW614" s="53"/>
      <c r="DX614" s="53"/>
      <c r="DY614" s="53"/>
      <c r="DZ614" s="53"/>
      <c r="EA614" s="53"/>
      <c r="EB614" s="53"/>
      <c r="EC614" s="53"/>
      <c r="ED614" s="53"/>
      <c r="EE614" s="53"/>
      <c r="EF614" s="53"/>
      <c r="EG614" s="53"/>
      <c r="EH614" s="53"/>
      <c r="EI614" s="53"/>
      <c r="EJ614" s="53"/>
      <c r="EK614" s="53"/>
      <c r="EL614" s="53"/>
      <c r="EM614" s="53"/>
      <c r="EN614" s="53"/>
      <c r="EO614" s="53"/>
      <c r="EP614" s="53"/>
      <c r="EQ614" s="53"/>
      <c r="ER614" s="53"/>
      <c r="ES614" s="53"/>
      <c r="ET614" s="53"/>
      <c r="EU614" s="53"/>
    </row>
    <row r="615" spans="1:151" s="284" customFormat="1" x14ac:dyDescent="0.2">
      <c r="A615" s="539"/>
      <c r="K615" s="307"/>
      <c r="L615" s="307"/>
      <c r="O615" s="285"/>
      <c r="P615" s="285"/>
      <c r="U615" s="145"/>
      <c r="V615" s="145"/>
      <c r="W615" s="517"/>
      <c r="X615" s="517"/>
      <c r="AN615" s="53"/>
      <c r="AO615" s="53"/>
      <c r="AP615" s="53"/>
      <c r="AQ615" s="53"/>
      <c r="AR615" s="53"/>
      <c r="AS615" s="53"/>
      <c r="AT615" s="53"/>
      <c r="AU615" s="53"/>
      <c r="AV615" s="53"/>
      <c r="AW615" s="53"/>
      <c r="AX615" s="53"/>
      <c r="AY615" s="53"/>
      <c r="AZ615" s="53"/>
      <c r="BA615" s="53"/>
      <c r="BB615" s="53"/>
      <c r="BC615" s="53"/>
      <c r="BD615" s="53"/>
      <c r="BE615" s="53"/>
      <c r="BF615" s="53"/>
      <c r="BG615" s="53"/>
      <c r="BH615" s="53"/>
      <c r="BI615" s="53"/>
      <c r="BJ615" s="53"/>
      <c r="BK615" s="53"/>
      <c r="BL615" s="53"/>
      <c r="BM615" s="53"/>
      <c r="BN615" s="53"/>
      <c r="BO615" s="53"/>
      <c r="BP615" s="53"/>
      <c r="BQ615" s="53"/>
      <c r="BR615" s="53"/>
      <c r="BS615" s="53"/>
      <c r="BT615" s="53"/>
      <c r="BU615" s="53"/>
      <c r="BV615" s="53"/>
      <c r="BW615" s="53"/>
      <c r="BX615" s="53"/>
      <c r="BY615" s="53"/>
      <c r="BZ615" s="53"/>
      <c r="CA615" s="53"/>
      <c r="CB615" s="53"/>
      <c r="CC615" s="53"/>
      <c r="CD615" s="53"/>
      <c r="CE615" s="53"/>
      <c r="CF615" s="53"/>
      <c r="CG615" s="53"/>
      <c r="CH615" s="53"/>
      <c r="CI615" s="53"/>
      <c r="CJ615" s="53"/>
      <c r="CK615" s="53"/>
      <c r="CL615" s="53"/>
      <c r="CM615" s="53"/>
      <c r="CN615" s="53"/>
      <c r="CO615" s="53"/>
      <c r="CP615" s="53"/>
      <c r="CQ615" s="53"/>
      <c r="CR615" s="53"/>
      <c r="CS615" s="53"/>
      <c r="CT615" s="53"/>
      <c r="CU615" s="53"/>
      <c r="CV615" s="53"/>
      <c r="CW615" s="53"/>
      <c r="CX615" s="53"/>
      <c r="CY615" s="53"/>
      <c r="CZ615" s="53"/>
      <c r="DA615" s="53"/>
      <c r="DB615" s="53"/>
      <c r="DC615" s="53"/>
      <c r="DD615" s="53"/>
      <c r="DE615" s="53"/>
      <c r="DF615" s="53"/>
      <c r="DG615" s="53"/>
      <c r="DH615" s="53"/>
      <c r="DI615" s="53"/>
      <c r="DJ615" s="53"/>
      <c r="DK615" s="53"/>
      <c r="DL615" s="53"/>
      <c r="DM615" s="53"/>
      <c r="DN615" s="53"/>
      <c r="DO615" s="53"/>
      <c r="DP615" s="53"/>
      <c r="DQ615" s="53"/>
      <c r="DR615" s="53"/>
      <c r="DS615" s="53"/>
      <c r="DT615" s="53"/>
      <c r="DU615" s="53"/>
      <c r="DV615" s="53"/>
      <c r="DW615" s="53"/>
      <c r="DX615" s="53"/>
      <c r="DY615" s="53"/>
      <c r="DZ615" s="53"/>
      <c r="EA615" s="53"/>
      <c r="EB615" s="53"/>
      <c r="EC615" s="53"/>
      <c r="ED615" s="53"/>
      <c r="EE615" s="53"/>
      <c r="EF615" s="53"/>
      <c r="EG615" s="53"/>
      <c r="EH615" s="53"/>
      <c r="EI615" s="53"/>
      <c r="EJ615" s="53"/>
      <c r="EK615" s="53"/>
      <c r="EL615" s="53"/>
      <c r="EM615" s="53"/>
      <c r="EN615" s="53"/>
      <c r="EO615" s="53"/>
      <c r="EP615" s="53"/>
      <c r="EQ615" s="53"/>
      <c r="ER615" s="53"/>
      <c r="ES615" s="53"/>
      <c r="ET615" s="53"/>
      <c r="EU615" s="53"/>
    </row>
    <row r="616" spans="1:151" s="284" customFormat="1" x14ac:dyDescent="0.2">
      <c r="A616" s="539"/>
      <c r="K616" s="307"/>
      <c r="L616" s="307"/>
      <c r="O616" s="285"/>
      <c r="P616" s="285"/>
      <c r="U616" s="145"/>
      <c r="V616" s="145"/>
      <c r="W616" s="517"/>
      <c r="X616" s="517"/>
      <c r="AN616" s="53"/>
      <c r="AO616" s="53"/>
      <c r="AP616" s="53"/>
      <c r="AQ616" s="53"/>
      <c r="AR616" s="53"/>
      <c r="AS616" s="53"/>
      <c r="AT616" s="53"/>
      <c r="AU616" s="53"/>
      <c r="AV616" s="53"/>
      <c r="AW616" s="53"/>
      <c r="AX616" s="53"/>
      <c r="AY616" s="53"/>
      <c r="AZ616" s="53"/>
      <c r="BA616" s="53"/>
      <c r="BB616" s="53"/>
      <c r="BC616" s="53"/>
      <c r="BD616" s="53"/>
      <c r="BE616" s="53"/>
      <c r="BF616" s="53"/>
      <c r="BG616" s="53"/>
      <c r="BH616" s="53"/>
      <c r="BI616" s="53"/>
      <c r="BJ616" s="53"/>
      <c r="BK616" s="53"/>
      <c r="BL616" s="53"/>
      <c r="BM616" s="53"/>
      <c r="BN616" s="53"/>
      <c r="BO616" s="53"/>
      <c r="BP616" s="53"/>
      <c r="BQ616" s="53"/>
      <c r="BR616" s="53"/>
      <c r="BS616" s="53"/>
      <c r="BT616" s="53"/>
      <c r="BU616" s="53"/>
      <c r="BV616" s="53"/>
      <c r="BW616" s="53"/>
      <c r="BX616" s="53"/>
      <c r="BY616" s="53"/>
      <c r="BZ616" s="53"/>
      <c r="CA616" s="53"/>
      <c r="CB616" s="53"/>
      <c r="CC616" s="53"/>
      <c r="CD616" s="53"/>
      <c r="CE616" s="53"/>
      <c r="CF616" s="53"/>
      <c r="CG616" s="53"/>
      <c r="CH616" s="53"/>
      <c r="CI616" s="53"/>
      <c r="CJ616" s="53"/>
      <c r="CK616" s="53"/>
      <c r="CL616" s="53"/>
      <c r="CM616" s="53"/>
      <c r="CN616" s="53"/>
      <c r="CO616" s="53"/>
      <c r="CP616" s="53"/>
      <c r="CQ616" s="53"/>
      <c r="CR616" s="53"/>
      <c r="CS616" s="53"/>
      <c r="CT616" s="53"/>
      <c r="CU616" s="53"/>
      <c r="CV616" s="53"/>
      <c r="CW616" s="53"/>
      <c r="CX616" s="53"/>
      <c r="CY616" s="53"/>
      <c r="CZ616" s="53"/>
      <c r="DA616" s="53"/>
      <c r="DB616" s="53"/>
      <c r="DC616" s="53"/>
      <c r="DD616" s="53"/>
      <c r="DE616" s="53"/>
      <c r="DF616" s="53"/>
      <c r="DG616" s="53"/>
      <c r="DH616" s="53"/>
      <c r="DI616" s="53"/>
      <c r="DJ616" s="53"/>
      <c r="DK616" s="53"/>
      <c r="DL616" s="53"/>
      <c r="DM616" s="53"/>
      <c r="DN616" s="53"/>
      <c r="DO616" s="53"/>
      <c r="DP616" s="53"/>
      <c r="DQ616" s="53"/>
      <c r="DR616" s="53"/>
      <c r="DS616" s="53"/>
      <c r="DT616" s="53"/>
      <c r="DU616" s="53"/>
      <c r="DV616" s="53"/>
      <c r="DW616" s="53"/>
      <c r="DX616" s="53"/>
      <c r="DY616" s="53"/>
      <c r="DZ616" s="53"/>
      <c r="EA616" s="53"/>
      <c r="EB616" s="53"/>
      <c r="EC616" s="53"/>
      <c r="ED616" s="53"/>
      <c r="EE616" s="53"/>
      <c r="EF616" s="53"/>
      <c r="EG616" s="53"/>
      <c r="EH616" s="53"/>
      <c r="EI616" s="53"/>
      <c r="EJ616" s="53"/>
      <c r="EK616" s="53"/>
      <c r="EL616" s="53"/>
      <c r="EM616" s="53"/>
      <c r="EN616" s="53"/>
      <c r="EO616" s="53"/>
      <c r="EP616" s="53"/>
      <c r="EQ616" s="53"/>
      <c r="ER616" s="53"/>
      <c r="ES616" s="53"/>
      <c r="ET616" s="53"/>
      <c r="EU616" s="53"/>
    </row>
    <row r="617" spans="1:151" s="284" customFormat="1" x14ac:dyDescent="0.2">
      <c r="A617" s="539"/>
      <c r="K617" s="307"/>
      <c r="L617" s="307"/>
      <c r="O617" s="285"/>
      <c r="P617" s="285"/>
      <c r="U617" s="145"/>
      <c r="V617" s="145"/>
      <c r="W617" s="517"/>
      <c r="X617" s="517"/>
      <c r="AN617" s="53"/>
      <c r="AO617" s="53"/>
      <c r="AP617" s="53"/>
      <c r="AQ617" s="53"/>
      <c r="AR617" s="53"/>
      <c r="AS617" s="53"/>
      <c r="AT617" s="53"/>
      <c r="AU617" s="53"/>
      <c r="AV617" s="53"/>
      <c r="AW617" s="53"/>
      <c r="AX617" s="53"/>
      <c r="AY617" s="53"/>
      <c r="AZ617" s="53"/>
      <c r="BA617" s="53"/>
      <c r="BB617" s="53"/>
      <c r="BC617" s="53"/>
      <c r="BD617" s="53"/>
      <c r="BE617" s="53"/>
      <c r="BF617" s="53"/>
      <c r="BG617" s="53"/>
      <c r="BH617" s="53"/>
      <c r="BI617" s="53"/>
      <c r="BJ617" s="53"/>
      <c r="BK617" s="53"/>
      <c r="BL617" s="53"/>
      <c r="BM617" s="53"/>
      <c r="BN617" s="53"/>
      <c r="BO617" s="53"/>
      <c r="BP617" s="53"/>
      <c r="BQ617" s="53"/>
      <c r="BR617" s="53"/>
      <c r="BS617" s="53"/>
      <c r="BT617" s="53"/>
      <c r="BU617" s="53"/>
      <c r="BV617" s="53"/>
      <c r="BW617" s="53"/>
      <c r="BX617" s="53"/>
      <c r="BY617" s="53"/>
      <c r="BZ617" s="53"/>
      <c r="CA617" s="53"/>
      <c r="CB617" s="53"/>
      <c r="CC617" s="53"/>
      <c r="CD617" s="53"/>
      <c r="CE617" s="53"/>
      <c r="CF617" s="53"/>
      <c r="CG617" s="53"/>
      <c r="CH617" s="53"/>
      <c r="CI617" s="53"/>
      <c r="CJ617" s="53"/>
      <c r="CK617" s="53"/>
      <c r="CL617" s="53"/>
      <c r="CM617" s="53"/>
      <c r="CN617" s="53"/>
      <c r="CO617" s="53"/>
      <c r="CP617" s="53"/>
      <c r="CQ617" s="53"/>
      <c r="CR617" s="53"/>
      <c r="CS617" s="53"/>
      <c r="CT617" s="53"/>
      <c r="CU617" s="53"/>
      <c r="CV617" s="53"/>
      <c r="CW617" s="53"/>
      <c r="CX617" s="53"/>
      <c r="CY617" s="53"/>
      <c r="CZ617" s="53"/>
      <c r="DA617" s="53"/>
      <c r="DB617" s="53"/>
      <c r="DC617" s="53"/>
      <c r="DD617" s="53"/>
      <c r="DE617" s="53"/>
      <c r="DF617" s="53"/>
      <c r="DG617" s="53"/>
      <c r="DH617" s="53"/>
      <c r="DI617" s="53"/>
      <c r="DJ617" s="53"/>
      <c r="DK617" s="53"/>
      <c r="DL617" s="53"/>
      <c r="DM617" s="53"/>
      <c r="DN617" s="53"/>
      <c r="DO617" s="53"/>
      <c r="DP617" s="53"/>
      <c r="DQ617" s="53"/>
      <c r="DR617" s="53"/>
      <c r="DS617" s="53"/>
      <c r="DT617" s="53"/>
      <c r="DU617" s="53"/>
      <c r="DV617" s="53"/>
      <c r="DW617" s="53"/>
      <c r="DX617" s="53"/>
      <c r="DY617" s="53"/>
      <c r="DZ617" s="53"/>
      <c r="EA617" s="53"/>
      <c r="EB617" s="53"/>
      <c r="EC617" s="53"/>
      <c r="ED617" s="53"/>
      <c r="EE617" s="53"/>
      <c r="EF617" s="53"/>
      <c r="EG617" s="53"/>
      <c r="EH617" s="53"/>
      <c r="EI617" s="53"/>
      <c r="EJ617" s="53"/>
      <c r="EK617" s="53"/>
      <c r="EL617" s="53"/>
      <c r="EM617" s="53"/>
      <c r="EN617" s="53"/>
      <c r="EO617" s="53"/>
      <c r="EP617" s="53"/>
      <c r="EQ617" s="53"/>
      <c r="ER617" s="53"/>
      <c r="ES617" s="53"/>
      <c r="ET617" s="53"/>
      <c r="EU617" s="53"/>
    </row>
    <row r="618" spans="1:151" s="284" customFormat="1" x14ac:dyDescent="0.2">
      <c r="A618" s="539"/>
      <c r="K618" s="307"/>
      <c r="L618" s="307"/>
      <c r="O618" s="285"/>
      <c r="P618" s="285"/>
      <c r="U618" s="145"/>
      <c r="V618" s="145"/>
      <c r="W618" s="517"/>
      <c r="X618" s="517"/>
      <c r="AN618" s="53"/>
      <c r="AO618" s="53"/>
      <c r="AP618" s="53"/>
      <c r="AQ618" s="53"/>
      <c r="AR618" s="53"/>
      <c r="AS618" s="53"/>
      <c r="AT618" s="53"/>
      <c r="AU618" s="53"/>
      <c r="AV618" s="53"/>
      <c r="AW618" s="53"/>
      <c r="AX618" s="53"/>
      <c r="AY618" s="53"/>
      <c r="AZ618" s="53"/>
      <c r="BA618" s="53"/>
      <c r="BB618" s="53"/>
      <c r="BC618" s="53"/>
      <c r="BD618" s="53"/>
      <c r="BE618" s="53"/>
      <c r="BF618" s="53"/>
      <c r="BG618" s="53"/>
      <c r="BH618" s="53"/>
      <c r="BI618" s="53"/>
      <c r="BJ618" s="53"/>
      <c r="BK618" s="53"/>
      <c r="BL618" s="53"/>
      <c r="BM618" s="53"/>
      <c r="BN618" s="53"/>
      <c r="BO618" s="53"/>
      <c r="BP618" s="53"/>
      <c r="BQ618" s="53"/>
      <c r="BR618" s="53"/>
      <c r="BS618" s="53"/>
      <c r="BT618" s="53"/>
      <c r="BU618" s="53"/>
      <c r="BV618" s="53"/>
      <c r="BW618" s="53"/>
      <c r="BX618" s="53"/>
      <c r="BY618" s="53"/>
      <c r="BZ618" s="53"/>
      <c r="CA618" s="53"/>
      <c r="CB618" s="53"/>
      <c r="CC618" s="53"/>
      <c r="CD618" s="53"/>
      <c r="CE618" s="53"/>
      <c r="CF618" s="53"/>
      <c r="CG618" s="53"/>
      <c r="CH618" s="53"/>
      <c r="CI618" s="53"/>
      <c r="CJ618" s="53"/>
      <c r="CK618" s="53"/>
      <c r="CL618" s="53"/>
      <c r="CM618" s="53"/>
      <c r="CN618" s="53"/>
      <c r="CO618" s="53"/>
      <c r="CP618" s="53"/>
      <c r="CQ618" s="53"/>
      <c r="CR618" s="53"/>
      <c r="CS618" s="53"/>
      <c r="CT618" s="53"/>
      <c r="CU618" s="53"/>
      <c r="CV618" s="53"/>
      <c r="CW618" s="53"/>
      <c r="CX618" s="53"/>
      <c r="CY618" s="53"/>
      <c r="CZ618" s="53"/>
      <c r="DA618" s="53"/>
      <c r="DB618" s="53"/>
      <c r="DC618" s="53"/>
      <c r="DD618" s="53"/>
      <c r="DE618" s="53"/>
      <c r="DF618" s="53"/>
      <c r="DG618" s="53"/>
      <c r="DH618" s="53"/>
      <c r="DI618" s="53"/>
      <c r="DJ618" s="53"/>
      <c r="DK618" s="53"/>
      <c r="DL618" s="53"/>
      <c r="DM618" s="53"/>
      <c r="DN618" s="53"/>
      <c r="DO618" s="53"/>
      <c r="DP618" s="53"/>
      <c r="DQ618" s="53"/>
      <c r="DR618" s="53"/>
      <c r="DS618" s="53"/>
      <c r="DT618" s="53"/>
      <c r="DU618" s="53"/>
      <c r="DV618" s="53"/>
      <c r="DW618" s="53"/>
      <c r="DX618" s="53"/>
      <c r="DY618" s="53"/>
      <c r="DZ618" s="53"/>
      <c r="EA618" s="53"/>
      <c r="EB618" s="53"/>
      <c r="EC618" s="53"/>
      <c r="ED618" s="53"/>
      <c r="EE618" s="53"/>
      <c r="EF618" s="53"/>
      <c r="EG618" s="53"/>
      <c r="EH618" s="53"/>
      <c r="EI618" s="53"/>
      <c r="EJ618" s="53"/>
      <c r="EK618" s="53"/>
      <c r="EL618" s="53"/>
      <c r="EM618" s="53"/>
      <c r="EN618" s="53"/>
      <c r="EO618" s="53"/>
      <c r="EP618" s="53"/>
      <c r="EQ618" s="53"/>
      <c r="ER618" s="53"/>
      <c r="ES618" s="53"/>
      <c r="ET618" s="53"/>
      <c r="EU618" s="53"/>
    </row>
    <row r="619" spans="1:151" s="284" customFormat="1" x14ac:dyDescent="0.2">
      <c r="A619" s="539"/>
      <c r="K619" s="307"/>
      <c r="L619" s="307"/>
      <c r="O619" s="285"/>
      <c r="P619" s="285"/>
      <c r="U619" s="145"/>
      <c r="V619" s="145"/>
      <c r="W619" s="517"/>
      <c r="X619" s="517"/>
      <c r="AN619" s="53"/>
      <c r="AO619" s="53"/>
      <c r="AP619" s="53"/>
      <c r="AQ619" s="53"/>
      <c r="AR619" s="53"/>
      <c r="AS619" s="53"/>
      <c r="AT619" s="53"/>
      <c r="AU619" s="53"/>
      <c r="AV619" s="53"/>
      <c r="AW619" s="53"/>
      <c r="AX619" s="53"/>
      <c r="AY619" s="53"/>
      <c r="AZ619" s="53"/>
      <c r="BA619" s="53"/>
      <c r="BB619" s="53"/>
      <c r="BC619" s="53"/>
      <c r="BD619" s="53"/>
      <c r="BE619" s="53"/>
      <c r="BF619" s="53"/>
      <c r="BG619" s="53"/>
      <c r="BH619" s="53"/>
      <c r="BI619" s="53"/>
      <c r="BJ619" s="53"/>
      <c r="BK619" s="53"/>
      <c r="BL619" s="53"/>
      <c r="BM619" s="53"/>
      <c r="BN619" s="53"/>
      <c r="BO619" s="53"/>
      <c r="BP619" s="53"/>
      <c r="BQ619" s="53"/>
      <c r="BR619" s="53"/>
      <c r="BS619" s="53"/>
      <c r="BT619" s="53"/>
      <c r="BU619" s="53"/>
      <c r="BV619" s="53"/>
      <c r="BW619" s="53"/>
      <c r="BX619" s="53"/>
      <c r="BY619" s="53"/>
      <c r="BZ619" s="53"/>
      <c r="CA619" s="53"/>
      <c r="CB619" s="53"/>
      <c r="CC619" s="53"/>
      <c r="CD619" s="53"/>
      <c r="CE619" s="53"/>
      <c r="CF619" s="53"/>
      <c r="CG619" s="53"/>
      <c r="CH619" s="53"/>
      <c r="CI619" s="53"/>
      <c r="CJ619" s="53"/>
      <c r="CK619" s="53"/>
      <c r="CL619" s="53"/>
      <c r="CM619" s="53"/>
      <c r="CN619" s="53"/>
      <c r="CO619" s="53"/>
      <c r="CP619" s="53"/>
      <c r="CQ619" s="53"/>
      <c r="CR619" s="53"/>
      <c r="CS619" s="53"/>
      <c r="CT619" s="53"/>
      <c r="CU619" s="53"/>
      <c r="CV619" s="53"/>
      <c r="CW619" s="53"/>
      <c r="CX619" s="53"/>
      <c r="CY619" s="53"/>
      <c r="CZ619" s="53"/>
      <c r="DA619" s="53"/>
      <c r="DB619" s="53"/>
      <c r="DC619" s="53"/>
      <c r="DD619" s="53"/>
      <c r="DE619" s="53"/>
      <c r="DF619" s="53"/>
      <c r="DG619" s="53"/>
      <c r="DH619" s="53"/>
      <c r="DI619" s="53"/>
      <c r="DJ619" s="53"/>
      <c r="DK619" s="53"/>
      <c r="DL619" s="53"/>
      <c r="DM619" s="53"/>
      <c r="DN619" s="53"/>
      <c r="DO619" s="53"/>
      <c r="DP619" s="53"/>
      <c r="DQ619" s="53"/>
      <c r="DR619" s="53"/>
      <c r="DS619" s="53"/>
      <c r="DT619" s="53"/>
      <c r="DU619" s="53"/>
      <c r="DV619" s="53"/>
      <c r="DW619" s="53"/>
      <c r="DX619" s="53"/>
      <c r="DY619" s="53"/>
      <c r="DZ619" s="53"/>
      <c r="EA619" s="53"/>
      <c r="EB619" s="53"/>
      <c r="EC619" s="53"/>
      <c r="ED619" s="53"/>
      <c r="EE619" s="53"/>
      <c r="EF619" s="53"/>
      <c r="EG619" s="53"/>
      <c r="EH619" s="53"/>
      <c r="EI619" s="53"/>
      <c r="EJ619" s="53"/>
      <c r="EK619" s="53"/>
      <c r="EL619" s="53"/>
      <c r="EM619" s="53"/>
      <c r="EN619" s="53"/>
      <c r="EO619" s="53"/>
      <c r="EP619" s="53"/>
      <c r="EQ619" s="53"/>
      <c r="ER619" s="53"/>
      <c r="ES619" s="53"/>
      <c r="ET619" s="53"/>
      <c r="EU619" s="53"/>
    </row>
    <row r="620" spans="1:151" s="284" customFormat="1" x14ac:dyDescent="0.2">
      <c r="A620" s="539"/>
      <c r="K620" s="307"/>
      <c r="L620" s="307"/>
      <c r="O620" s="285"/>
      <c r="P620" s="285"/>
      <c r="U620" s="145"/>
      <c r="V620" s="145"/>
      <c r="W620" s="517"/>
      <c r="X620" s="517"/>
      <c r="AN620" s="53"/>
      <c r="AO620" s="53"/>
      <c r="AP620" s="53"/>
      <c r="AQ620" s="53"/>
      <c r="AR620" s="53"/>
      <c r="AS620" s="53"/>
      <c r="AT620" s="53"/>
      <c r="AU620" s="53"/>
      <c r="AV620" s="53"/>
      <c r="AW620" s="53"/>
      <c r="AX620" s="53"/>
      <c r="AY620" s="53"/>
      <c r="AZ620" s="53"/>
      <c r="BA620" s="53"/>
      <c r="BB620" s="53"/>
      <c r="BC620" s="53"/>
      <c r="BD620" s="53"/>
      <c r="BE620" s="53"/>
      <c r="BF620" s="53"/>
      <c r="BG620" s="53"/>
      <c r="BH620" s="53"/>
      <c r="BI620" s="53"/>
      <c r="BJ620" s="53"/>
      <c r="BK620" s="53"/>
      <c r="BL620" s="53"/>
      <c r="BM620" s="53"/>
      <c r="BN620" s="53"/>
      <c r="BO620" s="53"/>
      <c r="BP620" s="53"/>
      <c r="BQ620" s="53"/>
      <c r="BR620" s="53"/>
      <c r="BS620" s="53"/>
      <c r="BT620" s="53"/>
      <c r="BU620" s="53"/>
      <c r="BV620" s="53"/>
      <c r="BW620" s="53"/>
      <c r="BX620" s="53"/>
      <c r="BY620" s="53"/>
      <c r="BZ620" s="53"/>
      <c r="CA620" s="53"/>
      <c r="CB620" s="53"/>
      <c r="CC620" s="53"/>
      <c r="CD620" s="53"/>
      <c r="CE620" s="53"/>
      <c r="CF620" s="53"/>
      <c r="CG620" s="53"/>
      <c r="CH620" s="53"/>
      <c r="CI620" s="53"/>
      <c r="CJ620" s="53"/>
      <c r="CK620" s="53"/>
      <c r="CL620" s="53"/>
      <c r="CM620" s="53"/>
      <c r="CN620" s="53"/>
      <c r="CO620" s="53"/>
      <c r="CP620" s="53"/>
      <c r="CQ620" s="53"/>
      <c r="CR620" s="53"/>
      <c r="CS620" s="53"/>
      <c r="CT620" s="53"/>
      <c r="CU620" s="53"/>
      <c r="CV620" s="53"/>
      <c r="CW620" s="53"/>
      <c r="CX620" s="53"/>
      <c r="CY620" s="53"/>
      <c r="CZ620" s="53"/>
      <c r="DA620" s="53"/>
      <c r="DB620" s="53"/>
      <c r="DC620" s="53"/>
      <c r="DD620" s="53"/>
      <c r="DE620" s="53"/>
      <c r="DF620" s="53"/>
      <c r="DG620" s="53"/>
      <c r="DH620" s="53"/>
      <c r="DI620" s="53"/>
      <c r="DJ620" s="53"/>
      <c r="DK620" s="53"/>
      <c r="DL620" s="53"/>
      <c r="DM620" s="53"/>
      <c r="DN620" s="53"/>
      <c r="DO620" s="53"/>
      <c r="DP620" s="53"/>
      <c r="DQ620" s="53"/>
      <c r="DR620" s="53"/>
      <c r="DS620" s="53"/>
      <c r="DT620" s="53"/>
      <c r="DU620" s="53"/>
      <c r="DV620" s="53"/>
      <c r="DW620" s="53"/>
      <c r="DX620" s="53"/>
      <c r="DY620" s="53"/>
      <c r="DZ620" s="53"/>
      <c r="EA620" s="53"/>
      <c r="EB620" s="53"/>
      <c r="EC620" s="53"/>
      <c r="ED620" s="53"/>
      <c r="EE620" s="53"/>
      <c r="EF620" s="53"/>
      <c r="EG620" s="53"/>
      <c r="EH620" s="53"/>
      <c r="EI620" s="53"/>
      <c r="EJ620" s="53"/>
      <c r="EK620" s="53"/>
      <c r="EL620" s="53"/>
      <c r="EM620" s="53"/>
      <c r="EN620" s="53"/>
      <c r="EO620" s="53"/>
      <c r="EP620" s="53"/>
      <c r="EQ620" s="53"/>
      <c r="ER620" s="53"/>
      <c r="ES620" s="53"/>
      <c r="ET620" s="53"/>
      <c r="EU620" s="53"/>
    </row>
    <row r="621" spans="1:151" s="284" customFormat="1" x14ac:dyDescent="0.2">
      <c r="A621" s="539"/>
      <c r="K621" s="307"/>
      <c r="L621" s="307"/>
      <c r="O621" s="285"/>
      <c r="P621" s="285"/>
      <c r="U621" s="145"/>
      <c r="V621" s="145"/>
      <c r="W621" s="517"/>
      <c r="X621" s="517"/>
      <c r="AN621" s="53"/>
      <c r="AO621" s="53"/>
      <c r="AP621" s="53"/>
      <c r="AQ621" s="53"/>
      <c r="AR621" s="53"/>
      <c r="AS621" s="53"/>
      <c r="AT621" s="53"/>
      <c r="AU621" s="53"/>
      <c r="AV621" s="53"/>
      <c r="AW621" s="53"/>
      <c r="AX621" s="53"/>
      <c r="AY621" s="53"/>
      <c r="AZ621" s="53"/>
      <c r="BA621" s="53"/>
      <c r="BB621" s="53"/>
      <c r="BC621" s="53"/>
      <c r="BD621" s="53"/>
      <c r="BE621" s="53"/>
      <c r="BF621" s="53"/>
      <c r="BG621" s="53"/>
      <c r="BH621" s="53"/>
      <c r="BI621" s="53"/>
      <c r="BJ621" s="53"/>
      <c r="BK621" s="53"/>
      <c r="BL621" s="53"/>
      <c r="BM621" s="53"/>
      <c r="BN621" s="53"/>
      <c r="BO621" s="53"/>
      <c r="BP621" s="53"/>
      <c r="BQ621" s="53"/>
      <c r="BR621" s="53"/>
      <c r="BS621" s="53"/>
      <c r="BT621" s="53"/>
      <c r="BU621" s="53"/>
      <c r="BV621" s="53"/>
      <c r="BW621" s="53"/>
      <c r="BX621" s="53"/>
      <c r="BY621" s="53"/>
      <c r="BZ621" s="53"/>
      <c r="CA621" s="53"/>
      <c r="CB621" s="53"/>
      <c r="CC621" s="53"/>
      <c r="CD621" s="53"/>
      <c r="CE621" s="53"/>
      <c r="CF621" s="53"/>
      <c r="CG621" s="53"/>
      <c r="CH621" s="53"/>
      <c r="CI621" s="53"/>
      <c r="CJ621" s="53"/>
      <c r="CK621" s="53"/>
      <c r="CL621" s="53"/>
      <c r="CM621" s="53"/>
      <c r="CN621" s="53"/>
      <c r="CO621" s="53"/>
      <c r="CP621" s="53"/>
      <c r="CQ621" s="53"/>
      <c r="CR621" s="53"/>
      <c r="CS621" s="53"/>
      <c r="CT621" s="53"/>
      <c r="CU621" s="53"/>
      <c r="CV621" s="53"/>
      <c r="CW621" s="53"/>
      <c r="CX621" s="53"/>
      <c r="CY621" s="53"/>
      <c r="CZ621" s="53"/>
      <c r="DA621" s="53"/>
      <c r="DB621" s="53"/>
      <c r="DC621" s="53"/>
      <c r="DD621" s="53"/>
      <c r="DE621" s="53"/>
      <c r="DF621" s="53"/>
      <c r="DG621" s="53"/>
      <c r="DH621" s="53"/>
      <c r="DI621" s="53"/>
      <c r="DJ621" s="53"/>
      <c r="DK621" s="53"/>
      <c r="DL621" s="53"/>
      <c r="DM621" s="53"/>
      <c r="DN621" s="53"/>
      <c r="DO621" s="53"/>
      <c r="DP621" s="53"/>
      <c r="DQ621" s="53"/>
      <c r="DR621" s="53"/>
      <c r="DS621" s="53"/>
      <c r="DT621" s="53"/>
      <c r="DU621" s="53"/>
      <c r="DV621" s="53"/>
      <c r="DW621" s="53"/>
      <c r="DX621" s="53"/>
      <c r="DY621" s="53"/>
      <c r="DZ621" s="53"/>
      <c r="EA621" s="53"/>
      <c r="EB621" s="53"/>
      <c r="EC621" s="53"/>
      <c r="ED621" s="53"/>
      <c r="EE621" s="53"/>
      <c r="EF621" s="53"/>
      <c r="EG621" s="53"/>
      <c r="EH621" s="53"/>
      <c r="EI621" s="53"/>
      <c r="EJ621" s="53"/>
      <c r="EK621" s="53"/>
      <c r="EL621" s="53"/>
      <c r="EM621" s="53"/>
      <c r="EN621" s="53"/>
      <c r="EO621" s="53"/>
      <c r="EP621" s="53"/>
      <c r="EQ621" s="53"/>
      <c r="ER621" s="53"/>
      <c r="ES621" s="53"/>
      <c r="ET621" s="53"/>
      <c r="EU621" s="53"/>
    </row>
    <row r="622" spans="1:151" s="284" customFormat="1" x14ac:dyDescent="0.2">
      <c r="A622" s="539"/>
      <c r="K622" s="307"/>
      <c r="L622" s="307"/>
      <c r="O622" s="285"/>
      <c r="P622" s="285"/>
      <c r="U622" s="145"/>
      <c r="V622" s="145"/>
      <c r="W622" s="517"/>
      <c r="X622" s="517"/>
      <c r="AN622" s="53"/>
      <c r="AO622" s="53"/>
      <c r="AP622" s="53"/>
      <c r="AQ622" s="53"/>
      <c r="AR622" s="53"/>
      <c r="AS622" s="53"/>
      <c r="AT622" s="53"/>
      <c r="AU622" s="53"/>
      <c r="AV622" s="53"/>
      <c r="AW622" s="53"/>
      <c r="AX622" s="53"/>
      <c r="AY622" s="53"/>
      <c r="AZ622" s="53"/>
      <c r="BA622" s="53"/>
      <c r="BB622" s="53"/>
      <c r="BC622" s="53"/>
      <c r="BD622" s="53"/>
      <c r="BE622" s="53"/>
      <c r="BF622" s="53"/>
      <c r="BG622" s="53"/>
      <c r="BH622" s="53"/>
      <c r="BI622" s="53"/>
      <c r="BJ622" s="53"/>
      <c r="BK622" s="53"/>
      <c r="BL622" s="53"/>
      <c r="BM622" s="53"/>
      <c r="BN622" s="53"/>
      <c r="BO622" s="53"/>
      <c r="BP622" s="53"/>
      <c r="BQ622" s="53"/>
      <c r="BR622" s="53"/>
      <c r="BS622" s="53"/>
      <c r="BT622" s="53"/>
      <c r="BU622" s="53"/>
      <c r="BV622" s="53"/>
      <c r="BW622" s="53"/>
      <c r="BX622" s="53"/>
      <c r="BY622" s="53"/>
      <c r="BZ622" s="53"/>
      <c r="CA622" s="53"/>
      <c r="CB622" s="53"/>
      <c r="CC622" s="53"/>
      <c r="CD622" s="53"/>
      <c r="CE622" s="53"/>
      <c r="CF622" s="53"/>
      <c r="CG622" s="53"/>
      <c r="CH622" s="53"/>
      <c r="CI622" s="53"/>
      <c r="CJ622" s="53"/>
      <c r="CK622" s="53"/>
      <c r="CL622" s="53"/>
      <c r="CM622" s="53"/>
      <c r="CN622" s="53"/>
      <c r="CO622" s="53"/>
      <c r="CP622" s="53"/>
      <c r="CQ622" s="53"/>
      <c r="CR622" s="53"/>
      <c r="CS622" s="53"/>
      <c r="CT622" s="53"/>
      <c r="CU622" s="53"/>
      <c r="CV622" s="53"/>
      <c r="CW622" s="53"/>
      <c r="CX622" s="53"/>
      <c r="CY622" s="53"/>
      <c r="CZ622" s="53"/>
      <c r="DA622" s="53"/>
      <c r="DB622" s="53"/>
      <c r="DC622" s="53"/>
      <c r="DD622" s="53"/>
      <c r="DE622" s="53"/>
      <c r="DF622" s="53"/>
      <c r="DG622" s="53"/>
      <c r="DH622" s="53"/>
      <c r="DI622" s="53"/>
      <c r="DJ622" s="53"/>
      <c r="DK622" s="53"/>
      <c r="DL622" s="53"/>
      <c r="DM622" s="53"/>
      <c r="DN622" s="53"/>
      <c r="DO622" s="53"/>
      <c r="DP622" s="53"/>
      <c r="DQ622" s="53"/>
      <c r="DR622" s="53"/>
      <c r="DS622" s="53"/>
      <c r="DT622" s="53"/>
      <c r="DU622" s="53"/>
      <c r="DV622" s="53"/>
      <c r="DW622" s="53"/>
      <c r="DX622" s="53"/>
      <c r="DY622" s="53"/>
      <c r="DZ622" s="53"/>
      <c r="EA622" s="53"/>
      <c r="EB622" s="53"/>
      <c r="EC622" s="53"/>
      <c r="ED622" s="53"/>
      <c r="EE622" s="53"/>
      <c r="EF622" s="53"/>
      <c r="EG622" s="53"/>
      <c r="EH622" s="53"/>
      <c r="EI622" s="53"/>
      <c r="EJ622" s="53"/>
      <c r="EK622" s="53"/>
      <c r="EL622" s="53"/>
      <c r="EM622" s="53"/>
      <c r="EN622" s="53"/>
      <c r="EO622" s="53"/>
      <c r="EP622" s="53"/>
      <c r="EQ622" s="53"/>
      <c r="ER622" s="53"/>
      <c r="ES622" s="53"/>
      <c r="ET622" s="53"/>
      <c r="EU622" s="53"/>
    </row>
    <row r="623" spans="1:151" s="284" customFormat="1" x14ac:dyDescent="0.2">
      <c r="A623" s="539"/>
      <c r="K623" s="307"/>
      <c r="L623" s="307"/>
      <c r="O623" s="285"/>
      <c r="P623" s="285"/>
      <c r="U623" s="145"/>
      <c r="V623" s="145"/>
      <c r="W623" s="517"/>
      <c r="X623" s="517"/>
      <c r="AN623" s="53"/>
      <c r="AO623" s="53"/>
      <c r="AP623" s="53"/>
      <c r="AQ623" s="53"/>
      <c r="AR623" s="53"/>
      <c r="AS623" s="53"/>
      <c r="AT623" s="53"/>
      <c r="AU623" s="53"/>
      <c r="AV623" s="53"/>
      <c r="AW623" s="53"/>
      <c r="AX623" s="53"/>
      <c r="AY623" s="53"/>
      <c r="AZ623" s="53"/>
      <c r="BA623" s="53"/>
      <c r="BB623" s="53"/>
      <c r="BC623" s="53"/>
      <c r="BD623" s="53"/>
      <c r="BE623" s="53"/>
      <c r="BF623" s="53"/>
      <c r="BG623" s="53"/>
      <c r="BH623" s="53"/>
      <c r="BI623" s="53"/>
      <c r="BJ623" s="53"/>
      <c r="BK623" s="53"/>
      <c r="BL623" s="53"/>
      <c r="BM623" s="53"/>
      <c r="BN623" s="53"/>
      <c r="BO623" s="53"/>
      <c r="BP623" s="53"/>
      <c r="BQ623" s="53"/>
      <c r="BR623" s="53"/>
      <c r="BS623" s="53"/>
      <c r="BT623" s="53"/>
      <c r="BU623" s="53"/>
      <c r="BV623" s="53"/>
      <c r="BW623" s="53"/>
      <c r="BX623" s="53"/>
      <c r="BY623" s="53"/>
      <c r="BZ623" s="53"/>
      <c r="CA623" s="53"/>
      <c r="CB623" s="53"/>
      <c r="CC623" s="53"/>
      <c r="CD623" s="53"/>
      <c r="CE623" s="53"/>
      <c r="CF623" s="53"/>
      <c r="CG623" s="53"/>
      <c r="CH623" s="53"/>
      <c r="CI623" s="53"/>
      <c r="CJ623" s="53"/>
      <c r="CK623" s="53"/>
      <c r="CL623" s="53"/>
      <c r="CM623" s="53"/>
      <c r="CN623" s="53"/>
      <c r="CO623" s="53"/>
      <c r="CP623" s="53"/>
      <c r="CQ623" s="53"/>
      <c r="CR623" s="53"/>
      <c r="CS623" s="53"/>
      <c r="CT623" s="53"/>
      <c r="CU623" s="53"/>
      <c r="CV623" s="53"/>
      <c r="CW623" s="53"/>
      <c r="CX623" s="53"/>
      <c r="CY623" s="53"/>
      <c r="CZ623" s="53"/>
      <c r="DA623" s="53"/>
      <c r="DB623" s="53"/>
      <c r="DC623" s="53"/>
      <c r="DD623" s="53"/>
      <c r="DE623" s="53"/>
      <c r="DF623" s="53"/>
      <c r="DG623" s="53"/>
      <c r="DH623" s="53"/>
      <c r="DI623" s="53"/>
      <c r="DJ623" s="53"/>
      <c r="DK623" s="53"/>
      <c r="DL623" s="53"/>
      <c r="DM623" s="53"/>
      <c r="DN623" s="53"/>
      <c r="DO623" s="53"/>
      <c r="DP623" s="53"/>
      <c r="DQ623" s="53"/>
      <c r="DR623" s="53"/>
      <c r="DS623" s="53"/>
      <c r="DT623" s="53"/>
      <c r="DU623" s="53"/>
      <c r="DV623" s="53"/>
      <c r="DW623" s="53"/>
      <c r="DX623" s="53"/>
      <c r="DY623" s="53"/>
      <c r="DZ623" s="53"/>
      <c r="EA623" s="53"/>
      <c r="EB623" s="53"/>
      <c r="EC623" s="53"/>
      <c r="ED623" s="53"/>
      <c r="EE623" s="53"/>
      <c r="EF623" s="53"/>
      <c r="EG623" s="53"/>
      <c r="EH623" s="53"/>
      <c r="EI623" s="53"/>
      <c r="EJ623" s="53"/>
      <c r="EK623" s="53"/>
      <c r="EL623" s="53"/>
      <c r="EM623" s="53"/>
      <c r="EN623" s="53"/>
      <c r="EO623" s="53"/>
      <c r="EP623" s="53"/>
      <c r="EQ623" s="53"/>
      <c r="ER623" s="53"/>
      <c r="ES623" s="53"/>
      <c r="ET623" s="53"/>
      <c r="EU623" s="53"/>
    </row>
    <row r="624" spans="1:151" s="284" customFormat="1" x14ac:dyDescent="0.2">
      <c r="A624" s="539"/>
      <c r="K624" s="307"/>
      <c r="L624" s="307"/>
      <c r="O624" s="285"/>
      <c r="P624" s="285"/>
      <c r="U624" s="145"/>
      <c r="V624" s="145"/>
      <c r="W624" s="517"/>
      <c r="X624" s="517"/>
      <c r="AN624" s="53"/>
      <c r="AO624" s="53"/>
      <c r="AP624" s="53"/>
      <c r="AQ624" s="53"/>
      <c r="AR624" s="53"/>
      <c r="AS624" s="53"/>
      <c r="AT624" s="53"/>
      <c r="AU624" s="53"/>
      <c r="AV624" s="53"/>
      <c r="AW624" s="53"/>
      <c r="AX624" s="53"/>
      <c r="AY624" s="53"/>
      <c r="AZ624" s="53"/>
      <c r="BA624" s="53"/>
      <c r="BB624" s="53"/>
      <c r="BC624" s="53"/>
      <c r="BD624" s="53"/>
      <c r="BE624" s="53"/>
      <c r="BF624" s="53"/>
      <c r="BG624" s="53"/>
      <c r="BH624" s="53"/>
      <c r="BI624" s="53"/>
      <c r="BJ624" s="53"/>
      <c r="BK624" s="53"/>
      <c r="BL624" s="53"/>
      <c r="BM624" s="53"/>
      <c r="BN624" s="53"/>
      <c r="BO624" s="53"/>
      <c r="BP624" s="53"/>
      <c r="BQ624" s="53"/>
      <c r="BR624" s="53"/>
      <c r="BS624" s="53"/>
      <c r="BT624" s="53"/>
      <c r="BU624" s="53"/>
      <c r="BV624" s="53"/>
      <c r="BW624" s="53"/>
      <c r="BX624" s="53"/>
      <c r="BY624" s="53"/>
      <c r="BZ624" s="53"/>
      <c r="CA624" s="53"/>
      <c r="CB624" s="53"/>
      <c r="CC624" s="53"/>
      <c r="CD624" s="53"/>
      <c r="CE624" s="53"/>
      <c r="CF624" s="53"/>
      <c r="CG624" s="53"/>
      <c r="CH624" s="53"/>
      <c r="CI624" s="53"/>
      <c r="CJ624" s="53"/>
      <c r="CK624" s="53"/>
      <c r="CL624" s="53"/>
      <c r="CM624" s="53"/>
      <c r="CN624" s="53"/>
      <c r="CO624" s="53"/>
      <c r="CP624" s="53"/>
      <c r="CQ624" s="53"/>
      <c r="CR624" s="53"/>
      <c r="CS624" s="53"/>
      <c r="CT624" s="53"/>
      <c r="CU624" s="53"/>
      <c r="CV624" s="53"/>
      <c r="CW624" s="53"/>
      <c r="CX624" s="53"/>
      <c r="CY624" s="53"/>
      <c r="CZ624" s="53"/>
      <c r="DA624" s="53"/>
      <c r="DB624" s="53"/>
      <c r="DC624" s="53"/>
      <c r="DD624" s="53"/>
      <c r="DE624" s="53"/>
      <c r="DF624" s="53"/>
      <c r="DG624" s="53"/>
      <c r="DH624" s="53"/>
      <c r="DI624" s="53"/>
      <c r="DJ624" s="53"/>
      <c r="DK624" s="53"/>
      <c r="DL624" s="53"/>
      <c r="DM624" s="53"/>
      <c r="DN624" s="53"/>
      <c r="DO624" s="53"/>
      <c r="DP624" s="53"/>
      <c r="DQ624" s="53"/>
      <c r="DR624" s="53"/>
      <c r="DS624" s="53"/>
      <c r="DT624" s="53"/>
      <c r="DU624" s="53"/>
      <c r="DV624" s="53"/>
      <c r="DW624" s="53"/>
      <c r="DX624" s="53"/>
      <c r="DY624" s="53"/>
      <c r="DZ624" s="53"/>
      <c r="EA624" s="53"/>
      <c r="EB624" s="53"/>
      <c r="EC624" s="53"/>
      <c r="ED624" s="53"/>
      <c r="EE624" s="53"/>
      <c r="EF624" s="53"/>
      <c r="EG624" s="53"/>
      <c r="EH624" s="53"/>
      <c r="EI624" s="53"/>
      <c r="EJ624" s="53"/>
      <c r="EK624" s="53"/>
      <c r="EL624" s="53"/>
      <c r="EM624" s="53"/>
      <c r="EN624" s="53"/>
      <c r="EO624" s="53"/>
      <c r="EP624" s="53"/>
      <c r="EQ624" s="53"/>
      <c r="ER624" s="53"/>
      <c r="ES624" s="53"/>
      <c r="ET624" s="53"/>
      <c r="EU624" s="53"/>
    </row>
    <row r="625" spans="1:151" s="284" customFormat="1" x14ac:dyDescent="0.2">
      <c r="A625" s="539"/>
      <c r="K625" s="307"/>
      <c r="L625" s="307"/>
      <c r="O625" s="285"/>
      <c r="P625" s="285"/>
      <c r="U625" s="145"/>
      <c r="V625" s="145"/>
      <c r="W625" s="517"/>
      <c r="X625" s="517"/>
      <c r="AN625" s="53"/>
      <c r="AO625" s="53"/>
      <c r="AP625" s="53"/>
      <c r="AQ625" s="53"/>
      <c r="AR625" s="53"/>
      <c r="AS625" s="53"/>
      <c r="AT625" s="53"/>
      <c r="AU625" s="53"/>
      <c r="AV625" s="53"/>
      <c r="AW625" s="53"/>
      <c r="AX625" s="53"/>
      <c r="AY625" s="53"/>
      <c r="AZ625" s="53"/>
      <c r="BA625" s="53"/>
      <c r="BB625" s="53"/>
      <c r="BC625" s="53"/>
      <c r="BD625" s="53"/>
      <c r="BE625" s="53"/>
      <c r="BF625" s="53"/>
      <c r="BG625" s="53"/>
      <c r="BH625" s="53"/>
      <c r="BI625" s="53"/>
      <c r="BJ625" s="53"/>
      <c r="BK625" s="53"/>
      <c r="BL625" s="53"/>
      <c r="BM625" s="53"/>
      <c r="BN625" s="53"/>
      <c r="BO625" s="53"/>
      <c r="BP625" s="53"/>
      <c r="BQ625" s="53"/>
      <c r="BR625" s="53"/>
      <c r="BS625" s="53"/>
      <c r="BT625" s="53"/>
      <c r="BU625" s="53"/>
      <c r="BV625" s="53"/>
      <c r="BW625" s="53"/>
      <c r="BX625" s="53"/>
      <c r="BY625" s="53"/>
      <c r="BZ625" s="53"/>
      <c r="CA625" s="53"/>
      <c r="CB625" s="53"/>
      <c r="CC625" s="53"/>
      <c r="CD625" s="53"/>
      <c r="CE625" s="53"/>
      <c r="CF625" s="53"/>
      <c r="CG625" s="53"/>
      <c r="CH625" s="53"/>
      <c r="CI625" s="53"/>
      <c r="CJ625" s="53"/>
      <c r="CK625" s="53"/>
      <c r="CL625" s="53"/>
      <c r="CM625" s="53"/>
      <c r="CN625" s="53"/>
      <c r="CO625" s="53"/>
      <c r="CP625" s="53"/>
      <c r="CQ625" s="53"/>
      <c r="CR625" s="53"/>
      <c r="CS625" s="53"/>
      <c r="CT625" s="53"/>
      <c r="CU625" s="53"/>
      <c r="CV625" s="53"/>
      <c r="CW625" s="53"/>
      <c r="CX625" s="53"/>
      <c r="CY625" s="53"/>
      <c r="CZ625" s="53"/>
      <c r="DA625" s="53"/>
      <c r="DB625" s="53"/>
      <c r="DC625" s="53"/>
      <c r="DD625" s="53"/>
      <c r="DE625" s="53"/>
      <c r="DF625" s="53"/>
      <c r="DG625" s="53"/>
      <c r="DH625" s="53"/>
      <c r="DI625" s="53"/>
      <c r="DJ625" s="53"/>
      <c r="DK625" s="53"/>
      <c r="DL625" s="53"/>
      <c r="DM625" s="53"/>
      <c r="DN625" s="53"/>
      <c r="DO625" s="53"/>
      <c r="DP625" s="53"/>
      <c r="DQ625" s="53"/>
      <c r="DR625" s="53"/>
      <c r="DS625" s="53"/>
      <c r="DT625" s="53"/>
      <c r="DU625" s="53"/>
      <c r="DV625" s="53"/>
      <c r="DW625" s="53"/>
      <c r="DX625" s="53"/>
      <c r="DY625" s="53"/>
      <c r="DZ625" s="53"/>
      <c r="EA625" s="53"/>
      <c r="EB625" s="53"/>
      <c r="EC625" s="53"/>
      <c r="ED625" s="53"/>
      <c r="EE625" s="53"/>
      <c r="EF625" s="53"/>
      <c r="EG625" s="53"/>
      <c r="EH625" s="53"/>
      <c r="EI625" s="53"/>
      <c r="EJ625" s="53"/>
      <c r="EK625" s="53"/>
      <c r="EL625" s="53"/>
      <c r="EM625" s="53"/>
      <c r="EN625" s="53"/>
      <c r="EO625" s="53"/>
      <c r="EP625" s="53"/>
      <c r="EQ625" s="53"/>
      <c r="ER625" s="53"/>
      <c r="ES625" s="53"/>
      <c r="ET625" s="53"/>
      <c r="EU625" s="53"/>
    </row>
    <row r="626" spans="1:151" s="284" customFormat="1" x14ac:dyDescent="0.2">
      <c r="A626" s="539"/>
      <c r="K626" s="307"/>
      <c r="L626" s="307"/>
      <c r="O626" s="285"/>
      <c r="P626" s="285"/>
      <c r="U626" s="145"/>
      <c r="V626" s="145"/>
      <c r="W626" s="517"/>
      <c r="X626" s="517"/>
      <c r="AN626" s="53"/>
      <c r="AO626" s="53"/>
      <c r="AP626" s="53"/>
      <c r="AQ626" s="53"/>
      <c r="AR626" s="53"/>
      <c r="AS626" s="53"/>
      <c r="AT626" s="53"/>
      <c r="AU626" s="53"/>
      <c r="AV626" s="53"/>
      <c r="AW626" s="53"/>
      <c r="AX626" s="53"/>
      <c r="AY626" s="53"/>
      <c r="AZ626" s="53"/>
      <c r="BA626" s="53"/>
      <c r="BB626" s="53"/>
      <c r="BC626" s="53"/>
      <c r="BD626" s="53"/>
      <c r="BE626" s="53"/>
      <c r="BF626" s="53"/>
      <c r="BG626" s="53"/>
      <c r="BH626" s="53"/>
      <c r="BI626" s="53"/>
      <c r="BJ626" s="53"/>
      <c r="BK626" s="53"/>
      <c r="BL626" s="53"/>
      <c r="BM626" s="53"/>
      <c r="BN626" s="53"/>
      <c r="BO626" s="53"/>
      <c r="BP626" s="53"/>
      <c r="BQ626" s="53"/>
      <c r="BR626" s="53"/>
      <c r="BS626" s="53"/>
      <c r="BT626" s="53"/>
      <c r="BU626" s="53"/>
      <c r="BV626" s="53"/>
      <c r="BW626" s="53"/>
      <c r="BX626" s="53"/>
      <c r="BY626" s="53"/>
      <c r="BZ626" s="53"/>
      <c r="CA626" s="53"/>
      <c r="CB626" s="53"/>
      <c r="CC626" s="53"/>
      <c r="CD626" s="53"/>
      <c r="CE626" s="53"/>
      <c r="CF626" s="53"/>
      <c r="CG626" s="53"/>
      <c r="CH626" s="53"/>
      <c r="CI626" s="53"/>
      <c r="CJ626" s="53"/>
      <c r="CK626" s="53"/>
      <c r="CL626" s="53"/>
      <c r="CM626" s="53"/>
      <c r="CN626" s="53"/>
      <c r="CO626" s="53"/>
      <c r="CP626" s="53"/>
      <c r="CQ626" s="53"/>
      <c r="CR626" s="53"/>
      <c r="CS626" s="53"/>
      <c r="CT626" s="53"/>
      <c r="CU626" s="53"/>
      <c r="CV626" s="53"/>
      <c r="CW626" s="53"/>
      <c r="CX626" s="53"/>
      <c r="CY626" s="53"/>
      <c r="CZ626" s="53"/>
      <c r="DA626" s="53"/>
      <c r="DB626" s="53"/>
      <c r="DC626" s="53"/>
      <c r="DD626" s="53"/>
      <c r="DE626" s="53"/>
      <c r="DF626" s="53"/>
      <c r="DG626" s="53"/>
      <c r="DH626" s="53"/>
      <c r="DI626" s="53"/>
      <c r="DJ626" s="53"/>
      <c r="DK626" s="53"/>
      <c r="DL626" s="53"/>
      <c r="DM626" s="53"/>
      <c r="DN626" s="53"/>
      <c r="DO626" s="53"/>
      <c r="DP626" s="53"/>
      <c r="DQ626" s="53"/>
      <c r="DR626" s="53"/>
      <c r="DS626" s="53"/>
      <c r="DT626" s="53"/>
      <c r="DU626" s="53"/>
      <c r="DV626" s="53"/>
      <c r="DW626" s="53"/>
      <c r="DX626" s="53"/>
      <c r="DY626" s="53"/>
      <c r="DZ626" s="53"/>
      <c r="EA626" s="53"/>
      <c r="EB626" s="53"/>
      <c r="EC626" s="53"/>
      <c r="ED626" s="53"/>
      <c r="EE626" s="53"/>
      <c r="EF626" s="53"/>
      <c r="EG626" s="53"/>
      <c r="EH626" s="53"/>
      <c r="EI626" s="53"/>
      <c r="EJ626" s="53"/>
      <c r="EK626" s="53"/>
      <c r="EL626" s="53"/>
      <c r="EM626" s="53"/>
      <c r="EN626" s="53"/>
      <c r="EO626" s="53"/>
      <c r="EP626" s="53"/>
      <c r="EQ626" s="53"/>
      <c r="ER626" s="53"/>
      <c r="ES626" s="53"/>
      <c r="ET626" s="53"/>
      <c r="EU626" s="53"/>
    </row>
    <row r="627" spans="1:151" s="284" customFormat="1" x14ac:dyDescent="0.2">
      <c r="A627" s="539"/>
      <c r="K627" s="307"/>
      <c r="L627" s="307"/>
      <c r="O627" s="285"/>
      <c r="P627" s="285"/>
      <c r="U627" s="145"/>
      <c r="V627" s="145"/>
      <c r="W627" s="517"/>
      <c r="X627" s="517"/>
      <c r="AN627" s="53"/>
      <c r="AO627" s="53"/>
      <c r="AP627" s="53"/>
      <c r="AQ627" s="53"/>
      <c r="AR627" s="53"/>
      <c r="AS627" s="53"/>
      <c r="AT627" s="53"/>
      <c r="AU627" s="53"/>
      <c r="AV627" s="53"/>
      <c r="AW627" s="53"/>
      <c r="AX627" s="53"/>
      <c r="AY627" s="53"/>
      <c r="AZ627" s="53"/>
      <c r="BA627" s="53"/>
      <c r="BB627" s="53"/>
      <c r="BC627" s="53"/>
      <c r="BD627" s="53"/>
      <c r="BE627" s="53"/>
      <c r="BF627" s="53"/>
      <c r="BG627" s="53"/>
      <c r="BH627" s="53"/>
      <c r="BI627" s="53"/>
      <c r="BJ627" s="53"/>
      <c r="BK627" s="53"/>
      <c r="BL627" s="53"/>
      <c r="BM627" s="53"/>
      <c r="BN627" s="53"/>
      <c r="BO627" s="53"/>
      <c r="BP627" s="53"/>
      <c r="BQ627" s="53"/>
      <c r="BR627" s="53"/>
      <c r="BS627" s="53"/>
      <c r="BT627" s="53"/>
      <c r="BU627" s="53"/>
      <c r="BV627" s="53"/>
      <c r="BW627" s="53"/>
      <c r="BX627" s="53"/>
      <c r="BY627" s="53"/>
      <c r="BZ627" s="53"/>
      <c r="CA627" s="53"/>
      <c r="CB627" s="53"/>
      <c r="CC627" s="53"/>
      <c r="CD627" s="53"/>
      <c r="CE627" s="53"/>
      <c r="CF627" s="53"/>
      <c r="CG627" s="53"/>
      <c r="CH627" s="53"/>
      <c r="CI627" s="53"/>
      <c r="CJ627" s="53"/>
      <c r="CK627" s="53"/>
      <c r="CL627" s="53"/>
      <c r="CM627" s="53"/>
      <c r="CN627" s="53"/>
      <c r="CO627" s="53"/>
      <c r="CP627" s="53"/>
      <c r="CQ627" s="53"/>
      <c r="CR627" s="53"/>
      <c r="CS627" s="53"/>
      <c r="CT627" s="53"/>
      <c r="CU627" s="53"/>
      <c r="CV627" s="53"/>
      <c r="CW627" s="53"/>
      <c r="CX627" s="53"/>
      <c r="CY627" s="53"/>
      <c r="CZ627" s="53"/>
      <c r="DA627" s="53"/>
      <c r="DB627" s="53"/>
      <c r="DC627" s="53"/>
      <c r="DD627" s="53"/>
      <c r="DE627" s="53"/>
      <c r="DF627" s="53"/>
      <c r="DG627" s="53"/>
      <c r="DH627" s="53"/>
      <c r="DI627" s="53"/>
      <c r="DJ627" s="53"/>
      <c r="DK627" s="53"/>
      <c r="DL627" s="53"/>
      <c r="DM627" s="53"/>
      <c r="DN627" s="53"/>
      <c r="DO627" s="53"/>
      <c r="DP627" s="53"/>
      <c r="DQ627" s="53"/>
      <c r="DR627" s="53"/>
      <c r="DS627" s="53"/>
      <c r="DT627" s="53"/>
      <c r="DU627" s="53"/>
      <c r="DV627" s="53"/>
      <c r="DW627" s="53"/>
      <c r="DX627" s="53"/>
      <c r="DY627" s="53"/>
      <c r="DZ627" s="53"/>
      <c r="EA627" s="53"/>
      <c r="EB627" s="53"/>
      <c r="EC627" s="53"/>
      <c r="ED627" s="53"/>
      <c r="EE627" s="53"/>
      <c r="EF627" s="53"/>
      <c r="EG627" s="53"/>
      <c r="EH627" s="53"/>
      <c r="EI627" s="53"/>
      <c r="EJ627" s="53"/>
      <c r="EK627" s="53"/>
      <c r="EL627" s="53"/>
      <c r="EM627" s="53"/>
      <c r="EN627" s="53"/>
      <c r="EO627" s="53"/>
      <c r="EP627" s="53"/>
      <c r="EQ627" s="53"/>
      <c r="ER627" s="53"/>
      <c r="ES627" s="53"/>
      <c r="ET627" s="53"/>
      <c r="EU627" s="53"/>
    </row>
    <row r="628" spans="1:151" s="284" customFormat="1" x14ac:dyDescent="0.2">
      <c r="A628" s="539"/>
      <c r="K628" s="307"/>
      <c r="L628" s="307"/>
      <c r="O628" s="285"/>
      <c r="P628" s="285"/>
      <c r="U628" s="145"/>
      <c r="V628" s="145"/>
      <c r="W628" s="517"/>
      <c r="X628" s="517"/>
      <c r="AN628" s="53"/>
      <c r="AO628" s="53"/>
      <c r="AP628" s="53"/>
      <c r="AQ628" s="53"/>
      <c r="AR628" s="53"/>
      <c r="AS628" s="53"/>
      <c r="AT628" s="53"/>
      <c r="AU628" s="53"/>
      <c r="AV628" s="53"/>
      <c r="AW628" s="53"/>
      <c r="AX628" s="53"/>
      <c r="AY628" s="53"/>
      <c r="AZ628" s="53"/>
      <c r="BA628" s="53"/>
      <c r="BB628" s="53"/>
      <c r="BC628" s="53"/>
      <c r="BD628" s="53"/>
      <c r="BE628" s="53"/>
      <c r="BF628" s="53"/>
      <c r="BG628" s="53"/>
      <c r="BH628" s="53"/>
      <c r="BI628" s="53"/>
      <c r="BJ628" s="53"/>
      <c r="BK628" s="53"/>
      <c r="BL628" s="53"/>
      <c r="BM628" s="53"/>
      <c r="BN628" s="53"/>
      <c r="BO628" s="53"/>
      <c r="BP628" s="53"/>
      <c r="BQ628" s="53"/>
      <c r="BR628" s="53"/>
      <c r="BS628" s="53"/>
      <c r="BT628" s="53"/>
      <c r="BU628" s="53"/>
      <c r="BV628" s="53"/>
      <c r="BW628" s="53"/>
      <c r="BX628" s="53"/>
      <c r="BY628" s="53"/>
      <c r="BZ628" s="53"/>
      <c r="CA628" s="53"/>
      <c r="CB628" s="53"/>
      <c r="CC628" s="53"/>
      <c r="CD628" s="53"/>
      <c r="CE628" s="53"/>
      <c r="CF628" s="53"/>
      <c r="CG628" s="53"/>
      <c r="CH628" s="53"/>
      <c r="CI628" s="53"/>
      <c r="CJ628" s="53"/>
      <c r="CK628" s="53"/>
      <c r="CL628" s="53"/>
      <c r="CM628" s="53"/>
      <c r="CN628" s="53"/>
      <c r="CO628" s="53"/>
      <c r="CP628" s="53"/>
      <c r="CQ628" s="53"/>
      <c r="CR628" s="53"/>
      <c r="CS628" s="53"/>
      <c r="CT628" s="53"/>
      <c r="CU628" s="53"/>
      <c r="CV628" s="53"/>
      <c r="CW628" s="53"/>
      <c r="CX628" s="53"/>
      <c r="CY628" s="53"/>
      <c r="CZ628" s="53"/>
      <c r="DA628" s="53"/>
      <c r="DB628" s="53"/>
      <c r="DC628" s="53"/>
      <c r="DD628" s="53"/>
      <c r="DE628" s="53"/>
      <c r="DF628" s="53"/>
      <c r="DG628" s="53"/>
      <c r="DH628" s="53"/>
      <c r="DI628" s="53"/>
      <c r="DJ628" s="53"/>
      <c r="DK628" s="53"/>
      <c r="DL628" s="53"/>
      <c r="DM628" s="53"/>
      <c r="DN628" s="53"/>
      <c r="DO628" s="53"/>
      <c r="DP628" s="53"/>
      <c r="DQ628" s="53"/>
      <c r="DR628" s="53"/>
      <c r="DS628" s="53"/>
      <c r="DT628" s="53"/>
      <c r="DU628" s="53"/>
      <c r="DV628" s="53"/>
      <c r="DW628" s="53"/>
      <c r="DX628" s="53"/>
      <c r="DY628" s="53"/>
      <c r="DZ628" s="53"/>
      <c r="EA628" s="53"/>
      <c r="EB628" s="53"/>
      <c r="EC628" s="53"/>
      <c r="ED628" s="53"/>
      <c r="EE628" s="53"/>
      <c r="EF628" s="53"/>
      <c r="EG628" s="53"/>
      <c r="EH628" s="53"/>
      <c r="EI628" s="53"/>
      <c r="EJ628" s="53"/>
      <c r="EK628" s="53"/>
      <c r="EL628" s="53"/>
      <c r="EM628" s="53"/>
      <c r="EN628" s="53"/>
      <c r="EO628" s="53"/>
      <c r="EP628" s="53"/>
      <c r="EQ628" s="53"/>
      <c r="ER628" s="53"/>
      <c r="ES628" s="53"/>
      <c r="ET628" s="53"/>
      <c r="EU628" s="53"/>
    </row>
    <row r="629" spans="1:151" s="284" customFormat="1" x14ac:dyDescent="0.2">
      <c r="A629" s="539"/>
      <c r="K629" s="307"/>
      <c r="L629" s="307"/>
      <c r="O629" s="285"/>
      <c r="P629" s="285"/>
      <c r="U629" s="145"/>
      <c r="V629" s="145"/>
      <c r="W629" s="517"/>
      <c r="X629" s="517"/>
      <c r="AN629" s="53"/>
      <c r="AO629" s="53"/>
      <c r="AP629" s="53"/>
      <c r="AQ629" s="53"/>
      <c r="AR629" s="53"/>
      <c r="AS629" s="53"/>
      <c r="AT629" s="53"/>
      <c r="AU629" s="53"/>
      <c r="AV629" s="53"/>
      <c r="AW629" s="53"/>
      <c r="AX629" s="53"/>
      <c r="AY629" s="53"/>
      <c r="AZ629" s="53"/>
      <c r="BA629" s="53"/>
      <c r="BB629" s="53"/>
      <c r="BC629" s="53"/>
      <c r="BD629" s="53"/>
      <c r="BE629" s="53"/>
      <c r="BF629" s="53"/>
      <c r="BG629" s="53"/>
      <c r="BH629" s="53"/>
      <c r="BI629" s="53"/>
      <c r="BJ629" s="53"/>
      <c r="BK629" s="53"/>
      <c r="BL629" s="53"/>
      <c r="BM629" s="53"/>
      <c r="BN629" s="53"/>
      <c r="BO629" s="53"/>
      <c r="BP629" s="53"/>
      <c r="BQ629" s="53"/>
      <c r="BR629" s="53"/>
      <c r="BS629" s="53"/>
      <c r="BT629" s="53"/>
      <c r="BU629" s="53"/>
      <c r="BV629" s="53"/>
      <c r="BW629" s="53"/>
      <c r="BX629" s="53"/>
      <c r="BY629" s="53"/>
      <c r="BZ629" s="53"/>
      <c r="CA629" s="53"/>
      <c r="CB629" s="53"/>
      <c r="CC629" s="53"/>
      <c r="CD629" s="53"/>
      <c r="CE629" s="53"/>
      <c r="CF629" s="53"/>
      <c r="CG629" s="53"/>
      <c r="CH629" s="53"/>
      <c r="CI629" s="53"/>
      <c r="CJ629" s="53"/>
      <c r="CK629" s="53"/>
      <c r="CL629" s="53"/>
      <c r="CM629" s="53"/>
      <c r="CN629" s="53"/>
      <c r="CO629" s="53"/>
      <c r="CP629" s="53"/>
      <c r="CQ629" s="53"/>
      <c r="CR629" s="53"/>
      <c r="CS629" s="53"/>
      <c r="CT629" s="53"/>
      <c r="CU629" s="53"/>
      <c r="CV629" s="53"/>
      <c r="CW629" s="53"/>
      <c r="CX629" s="53"/>
      <c r="CY629" s="53"/>
      <c r="CZ629" s="53"/>
      <c r="DA629" s="53"/>
      <c r="DB629" s="53"/>
      <c r="DC629" s="53"/>
      <c r="DD629" s="53"/>
      <c r="DE629" s="53"/>
      <c r="DF629" s="53"/>
      <c r="DG629" s="53"/>
      <c r="DH629" s="53"/>
      <c r="DI629" s="53"/>
      <c r="DJ629" s="53"/>
      <c r="DK629" s="53"/>
      <c r="DL629" s="53"/>
      <c r="DM629" s="53"/>
      <c r="DN629" s="53"/>
      <c r="DO629" s="53"/>
      <c r="DP629" s="53"/>
      <c r="DQ629" s="53"/>
      <c r="DR629" s="53"/>
      <c r="DS629" s="53"/>
      <c r="DT629" s="53"/>
      <c r="DU629" s="53"/>
      <c r="DV629" s="53"/>
      <c r="DW629" s="53"/>
      <c r="DX629" s="53"/>
      <c r="DY629" s="53"/>
      <c r="DZ629" s="53"/>
      <c r="EA629" s="53"/>
      <c r="EB629" s="53"/>
      <c r="EC629" s="53"/>
      <c r="ED629" s="53"/>
      <c r="EE629" s="53"/>
      <c r="EF629" s="53"/>
      <c r="EG629" s="53"/>
      <c r="EH629" s="53"/>
      <c r="EI629" s="53"/>
      <c r="EJ629" s="53"/>
      <c r="EK629" s="53"/>
      <c r="EL629" s="53"/>
      <c r="EM629" s="53"/>
      <c r="EN629" s="53"/>
      <c r="EO629" s="53"/>
      <c r="EP629" s="53"/>
      <c r="EQ629" s="53"/>
      <c r="ER629" s="53"/>
      <c r="ES629" s="53"/>
      <c r="ET629" s="53"/>
      <c r="EU629" s="53"/>
    </row>
    <row r="630" spans="1:151" s="284" customFormat="1" x14ac:dyDescent="0.2">
      <c r="A630" s="539"/>
      <c r="K630" s="307"/>
      <c r="L630" s="307"/>
      <c r="O630" s="285"/>
      <c r="P630" s="285"/>
      <c r="U630" s="145"/>
      <c r="V630" s="145"/>
      <c r="W630" s="517"/>
      <c r="X630" s="517"/>
      <c r="AN630" s="53"/>
      <c r="AO630" s="53"/>
      <c r="AP630" s="53"/>
      <c r="AQ630" s="53"/>
      <c r="AR630" s="53"/>
      <c r="AS630" s="53"/>
      <c r="AT630" s="53"/>
      <c r="AU630" s="53"/>
      <c r="AV630" s="53"/>
      <c r="AW630" s="53"/>
      <c r="AX630" s="53"/>
      <c r="AY630" s="53"/>
      <c r="AZ630" s="53"/>
      <c r="BA630" s="53"/>
      <c r="BB630" s="53"/>
      <c r="BC630" s="53"/>
      <c r="BD630" s="53"/>
      <c r="BE630" s="53"/>
      <c r="BF630" s="53"/>
      <c r="BG630" s="53"/>
      <c r="BH630" s="53"/>
      <c r="BI630" s="53"/>
      <c r="BJ630" s="53"/>
      <c r="BK630" s="53"/>
      <c r="BL630" s="53"/>
      <c r="BM630" s="53"/>
      <c r="BN630" s="53"/>
      <c r="BO630" s="53"/>
      <c r="BP630" s="53"/>
      <c r="BQ630" s="53"/>
      <c r="BR630" s="53"/>
      <c r="BS630" s="53"/>
      <c r="BT630" s="53"/>
      <c r="BU630" s="53"/>
      <c r="BV630" s="53"/>
      <c r="BW630" s="53"/>
      <c r="BX630" s="53"/>
      <c r="BY630" s="53"/>
      <c r="BZ630" s="53"/>
      <c r="CA630" s="53"/>
      <c r="CB630" s="53"/>
      <c r="CC630" s="53"/>
      <c r="CD630" s="53"/>
      <c r="CE630" s="53"/>
      <c r="CF630" s="53"/>
      <c r="CG630" s="53"/>
      <c r="CH630" s="53"/>
      <c r="CI630" s="53"/>
      <c r="CJ630" s="53"/>
      <c r="CK630" s="53"/>
      <c r="CL630" s="53"/>
      <c r="CM630" s="53"/>
      <c r="CN630" s="53"/>
      <c r="CO630" s="53"/>
      <c r="CP630" s="53"/>
      <c r="CQ630" s="53"/>
      <c r="CR630" s="53"/>
      <c r="CS630" s="53"/>
      <c r="CT630" s="53"/>
      <c r="CU630" s="53"/>
      <c r="CV630" s="53"/>
      <c r="CW630" s="53"/>
      <c r="CX630" s="53"/>
      <c r="CY630" s="53"/>
      <c r="CZ630" s="53"/>
      <c r="DA630" s="53"/>
      <c r="DB630" s="53"/>
      <c r="DC630" s="53"/>
      <c r="DD630" s="53"/>
      <c r="DE630" s="53"/>
      <c r="DF630" s="53"/>
      <c r="DG630" s="53"/>
      <c r="DH630" s="53"/>
      <c r="DI630" s="53"/>
      <c r="DJ630" s="53"/>
      <c r="DK630" s="53"/>
      <c r="DL630" s="53"/>
      <c r="DM630" s="53"/>
      <c r="DN630" s="53"/>
      <c r="DO630" s="53"/>
      <c r="DP630" s="53"/>
      <c r="DQ630" s="53"/>
      <c r="DR630" s="53"/>
      <c r="DS630" s="53"/>
      <c r="DT630" s="53"/>
      <c r="DU630" s="53"/>
      <c r="DV630" s="53"/>
      <c r="DW630" s="53"/>
      <c r="DX630" s="53"/>
      <c r="DY630" s="53"/>
      <c r="DZ630" s="53"/>
      <c r="EA630" s="53"/>
      <c r="EB630" s="53"/>
      <c r="EC630" s="53"/>
      <c r="ED630" s="53"/>
      <c r="EE630" s="53"/>
      <c r="EF630" s="53"/>
      <c r="EG630" s="53"/>
      <c r="EH630" s="53"/>
      <c r="EI630" s="53"/>
      <c r="EJ630" s="53"/>
      <c r="EK630" s="53"/>
      <c r="EL630" s="53"/>
      <c r="EM630" s="53"/>
      <c r="EN630" s="53"/>
      <c r="EO630" s="53"/>
      <c r="EP630" s="53"/>
      <c r="EQ630" s="53"/>
      <c r="ER630" s="53"/>
      <c r="ES630" s="53"/>
      <c r="ET630" s="53"/>
      <c r="EU630" s="53"/>
    </row>
    <row r="631" spans="1:151" s="284" customFormat="1" x14ac:dyDescent="0.2">
      <c r="A631" s="539"/>
      <c r="K631" s="307"/>
      <c r="L631" s="307"/>
      <c r="O631" s="285"/>
      <c r="P631" s="285"/>
      <c r="U631" s="145"/>
      <c r="V631" s="145"/>
      <c r="W631" s="517"/>
      <c r="X631" s="517"/>
      <c r="AN631" s="53"/>
      <c r="AO631" s="53"/>
      <c r="AP631" s="53"/>
      <c r="AQ631" s="53"/>
      <c r="AR631" s="53"/>
      <c r="AS631" s="53"/>
      <c r="AT631" s="53"/>
      <c r="AU631" s="53"/>
      <c r="AV631" s="53"/>
      <c r="AW631" s="53"/>
      <c r="AX631" s="53"/>
      <c r="AY631" s="53"/>
      <c r="AZ631" s="53"/>
      <c r="BA631" s="53"/>
      <c r="BB631" s="53"/>
      <c r="BC631" s="53"/>
      <c r="BD631" s="53"/>
      <c r="BE631" s="53"/>
      <c r="BF631" s="53"/>
      <c r="BG631" s="53"/>
      <c r="BH631" s="53"/>
      <c r="BI631" s="53"/>
      <c r="BJ631" s="53"/>
      <c r="BK631" s="53"/>
      <c r="BL631" s="53"/>
      <c r="BM631" s="53"/>
      <c r="BN631" s="53"/>
      <c r="BO631" s="53"/>
      <c r="BP631" s="53"/>
      <c r="BQ631" s="53"/>
      <c r="BR631" s="53"/>
      <c r="BS631" s="53"/>
      <c r="BT631" s="53"/>
      <c r="BU631" s="53"/>
      <c r="BV631" s="53"/>
      <c r="BW631" s="53"/>
      <c r="BX631" s="53"/>
      <c r="BY631" s="53"/>
      <c r="BZ631" s="53"/>
      <c r="CA631" s="53"/>
      <c r="CB631" s="53"/>
      <c r="CC631" s="53"/>
      <c r="CD631" s="53"/>
      <c r="CE631" s="53"/>
      <c r="CF631" s="53"/>
      <c r="CG631" s="53"/>
      <c r="CH631" s="53"/>
      <c r="CI631" s="53"/>
      <c r="CJ631" s="53"/>
      <c r="CK631" s="53"/>
      <c r="CL631" s="53"/>
      <c r="CM631" s="53"/>
      <c r="CN631" s="53"/>
      <c r="CO631" s="53"/>
      <c r="CP631" s="53"/>
      <c r="CQ631" s="53"/>
      <c r="CR631" s="53"/>
      <c r="CS631" s="53"/>
      <c r="CT631" s="53"/>
      <c r="CU631" s="53"/>
      <c r="CV631" s="53"/>
      <c r="CW631" s="53"/>
      <c r="CX631" s="53"/>
      <c r="CY631" s="53"/>
      <c r="CZ631" s="53"/>
      <c r="DA631" s="53"/>
      <c r="DB631" s="53"/>
      <c r="DC631" s="53"/>
      <c r="DD631" s="53"/>
      <c r="DE631" s="53"/>
      <c r="DF631" s="53"/>
      <c r="DG631" s="53"/>
      <c r="DH631" s="53"/>
      <c r="DI631" s="53"/>
      <c r="DJ631" s="53"/>
      <c r="DK631" s="53"/>
      <c r="DL631" s="53"/>
      <c r="DM631" s="53"/>
      <c r="DN631" s="53"/>
      <c r="DO631" s="53"/>
      <c r="DP631" s="53"/>
      <c r="DQ631" s="53"/>
      <c r="DR631" s="53"/>
      <c r="DS631" s="53"/>
      <c r="DT631" s="53"/>
      <c r="DU631" s="53"/>
      <c r="DV631" s="53"/>
      <c r="DW631" s="53"/>
      <c r="DX631" s="53"/>
      <c r="DY631" s="53"/>
      <c r="DZ631" s="53"/>
      <c r="EA631" s="53"/>
      <c r="EB631" s="53"/>
      <c r="EC631" s="53"/>
      <c r="ED631" s="53"/>
      <c r="EE631" s="53"/>
      <c r="EF631" s="53"/>
      <c r="EG631" s="53"/>
      <c r="EH631" s="53"/>
      <c r="EI631" s="53"/>
      <c r="EJ631" s="53"/>
      <c r="EK631" s="53"/>
      <c r="EL631" s="53"/>
      <c r="EM631" s="53"/>
      <c r="EN631" s="53"/>
      <c r="EO631" s="53"/>
      <c r="EP631" s="53"/>
      <c r="EQ631" s="53"/>
      <c r="ER631" s="53"/>
      <c r="ES631" s="53"/>
      <c r="ET631" s="53"/>
      <c r="EU631" s="53"/>
    </row>
    <row r="632" spans="1:151" s="284" customFormat="1" x14ac:dyDescent="0.2">
      <c r="A632" s="539"/>
      <c r="K632" s="307"/>
      <c r="L632" s="307"/>
      <c r="O632" s="285"/>
      <c r="P632" s="285"/>
      <c r="U632" s="145"/>
      <c r="V632" s="145"/>
      <c r="W632" s="517"/>
      <c r="X632" s="517"/>
      <c r="AN632" s="53"/>
      <c r="AO632" s="53"/>
      <c r="AP632" s="53"/>
      <c r="AQ632" s="53"/>
      <c r="AR632" s="53"/>
      <c r="AS632" s="53"/>
      <c r="AT632" s="53"/>
      <c r="AU632" s="53"/>
      <c r="AV632" s="53"/>
      <c r="AW632" s="53"/>
      <c r="AX632" s="53"/>
      <c r="AY632" s="53"/>
      <c r="AZ632" s="53"/>
      <c r="BA632" s="53"/>
      <c r="BB632" s="53"/>
      <c r="BC632" s="53"/>
      <c r="BD632" s="53"/>
      <c r="BE632" s="53"/>
      <c r="BF632" s="53"/>
      <c r="BG632" s="53"/>
      <c r="BH632" s="53"/>
      <c r="BI632" s="53"/>
      <c r="BJ632" s="53"/>
      <c r="BK632" s="53"/>
      <c r="BL632" s="53"/>
      <c r="BM632" s="53"/>
      <c r="BN632" s="53"/>
      <c r="BO632" s="53"/>
      <c r="BP632" s="53"/>
      <c r="BQ632" s="53"/>
      <c r="BR632" s="53"/>
      <c r="BS632" s="53"/>
      <c r="BT632" s="53"/>
      <c r="BU632" s="53"/>
      <c r="BV632" s="53"/>
      <c r="BW632" s="53"/>
      <c r="BX632" s="53"/>
      <c r="BY632" s="53"/>
      <c r="BZ632" s="53"/>
      <c r="CA632" s="53"/>
      <c r="CB632" s="53"/>
      <c r="CC632" s="53"/>
      <c r="CD632" s="53"/>
      <c r="CE632" s="53"/>
      <c r="CF632" s="53"/>
      <c r="CG632" s="53"/>
      <c r="CH632" s="53"/>
      <c r="CI632" s="53"/>
      <c r="CJ632" s="53"/>
      <c r="CK632" s="53"/>
      <c r="CL632" s="53"/>
      <c r="CM632" s="53"/>
      <c r="CN632" s="53"/>
      <c r="CO632" s="53"/>
      <c r="CP632" s="53"/>
      <c r="CQ632" s="53"/>
      <c r="CR632" s="53"/>
      <c r="CS632" s="53"/>
      <c r="CT632" s="53"/>
      <c r="CU632" s="53"/>
      <c r="CV632" s="53"/>
      <c r="CW632" s="53"/>
      <c r="CX632" s="53"/>
      <c r="CY632" s="53"/>
      <c r="CZ632" s="53"/>
      <c r="DA632" s="53"/>
      <c r="DB632" s="53"/>
      <c r="DC632" s="53"/>
      <c r="DD632" s="53"/>
      <c r="DE632" s="53"/>
      <c r="DF632" s="53"/>
      <c r="DG632" s="53"/>
      <c r="DH632" s="53"/>
      <c r="DI632" s="53"/>
      <c r="DJ632" s="53"/>
      <c r="DK632" s="53"/>
      <c r="DL632" s="53"/>
      <c r="DM632" s="53"/>
      <c r="DN632" s="53"/>
      <c r="DO632" s="53"/>
      <c r="DP632" s="53"/>
      <c r="DQ632" s="53"/>
      <c r="DR632" s="53"/>
      <c r="DS632" s="53"/>
      <c r="DT632" s="53"/>
      <c r="DU632" s="53"/>
      <c r="DV632" s="53"/>
      <c r="DW632" s="53"/>
      <c r="DX632" s="53"/>
      <c r="DY632" s="53"/>
      <c r="DZ632" s="53"/>
      <c r="EA632" s="53"/>
      <c r="EB632" s="53"/>
      <c r="EC632" s="53"/>
      <c r="ED632" s="53"/>
      <c r="EE632" s="53"/>
      <c r="EF632" s="53"/>
      <c r="EG632" s="53"/>
      <c r="EH632" s="53"/>
      <c r="EI632" s="53"/>
      <c r="EJ632" s="53"/>
      <c r="EK632" s="53"/>
      <c r="EL632" s="53"/>
      <c r="EM632" s="53"/>
      <c r="EN632" s="53"/>
      <c r="EO632" s="53"/>
      <c r="EP632" s="53"/>
      <c r="EQ632" s="53"/>
      <c r="ER632" s="53"/>
      <c r="ES632" s="53"/>
      <c r="ET632" s="53"/>
      <c r="EU632" s="53"/>
    </row>
    <row r="633" spans="1:151" s="284" customFormat="1" x14ac:dyDescent="0.2">
      <c r="A633" s="539"/>
      <c r="K633" s="307"/>
      <c r="L633" s="307"/>
      <c r="O633" s="285"/>
      <c r="P633" s="285"/>
      <c r="U633" s="145"/>
      <c r="V633" s="145"/>
      <c r="W633" s="517"/>
      <c r="X633" s="517"/>
      <c r="AN633" s="53"/>
      <c r="AO633" s="53"/>
      <c r="AP633" s="53"/>
      <c r="AQ633" s="53"/>
      <c r="AR633" s="53"/>
      <c r="AS633" s="53"/>
      <c r="AT633" s="53"/>
      <c r="AU633" s="53"/>
      <c r="AV633" s="53"/>
      <c r="AW633" s="53"/>
      <c r="AX633" s="53"/>
      <c r="AY633" s="53"/>
      <c r="AZ633" s="53"/>
      <c r="BA633" s="53"/>
      <c r="BB633" s="53"/>
      <c r="BC633" s="53"/>
      <c r="BD633" s="53"/>
      <c r="BE633" s="53"/>
      <c r="BF633" s="53"/>
      <c r="BG633" s="53"/>
      <c r="BH633" s="53"/>
      <c r="BI633" s="53"/>
      <c r="BJ633" s="53"/>
      <c r="BK633" s="53"/>
      <c r="BL633" s="53"/>
      <c r="BM633" s="53"/>
      <c r="BN633" s="53"/>
      <c r="BO633" s="53"/>
      <c r="BP633" s="53"/>
      <c r="BQ633" s="53"/>
      <c r="BR633" s="53"/>
      <c r="BS633" s="53"/>
      <c r="BT633" s="53"/>
      <c r="BU633" s="53"/>
      <c r="BV633" s="53"/>
      <c r="BW633" s="53"/>
      <c r="BX633" s="53"/>
      <c r="BY633" s="53"/>
      <c r="BZ633" s="53"/>
      <c r="CA633" s="53"/>
      <c r="CB633" s="53"/>
      <c r="CC633" s="53"/>
      <c r="CD633" s="53"/>
      <c r="CE633" s="53"/>
      <c r="CF633" s="53"/>
      <c r="CG633" s="53"/>
      <c r="CH633" s="53"/>
      <c r="CI633" s="53"/>
      <c r="CJ633" s="53"/>
      <c r="CK633" s="53"/>
      <c r="CL633" s="53"/>
      <c r="CM633" s="53"/>
      <c r="CN633" s="53"/>
      <c r="CO633" s="53"/>
      <c r="CP633" s="53"/>
      <c r="CQ633" s="53"/>
      <c r="CR633" s="53"/>
      <c r="CS633" s="53"/>
      <c r="CT633" s="53"/>
      <c r="CU633" s="53"/>
      <c r="CV633" s="53"/>
      <c r="CW633" s="53"/>
      <c r="CX633" s="53"/>
      <c r="CY633" s="53"/>
      <c r="CZ633" s="53"/>
      <c r="DA633" s="53"/>
      <c r="DB633" s="53"/>
      <c r="DC633" s="53"/>
      <c r="DD633" s="53"/>
      <c r="DE633" s="53"/>
      <c r="DF633" s="53"/>
      <c r="DG633" s="53"/>
      <c r="DH633" s="53"/>
      <c r="DI633" s="53"/>
      <c r="DJ633" s="53"/>
      <c r="DK633" s="53"/>
      <c r="DL633" s="53"/>
      <c r="DM633" s="53"/>
      <c r="DN633" s="53"/>
      <c r="DO633" s="53"/>
      <c r="DP633" s="53"/>
      <c r="DQ633" s="53"/>
      <c r="DR633" s="53"/>
      <c r="DS633" s="53"/>
      <c r="DT633" s="53"/>
      <c r="DU633" s="53"/>
      <c r="DV633" s="53"/>
      <c r="DW633" s="53"/>
      <c r="DX633" s="53"/>
      <c r="DY633" s="53"/>
      <c r="DZ633" s="53"/>
      <c r="EA633" s="53"/>
      <c r="EB633" s="53"/>
      <c r="EC633" s="53"/>
      <c r="ED633" s="53"/>
      <c r="EE633" s="53"/>
      <c r="EF633" s="53"/>
      <c r="EG633" s="53"/>
      <c r="EH633" s="53"/>
      <c r="EI633" s="53"/>
      <c r="EJ633" s="53"/>
      <c r="EK633" s="53"/>
      <c r="EL633" s="53"/>
      <c r="EM633" s="53"/>
      <c r="EN633" s="53"/>
      <c r="EO633" s="53"/>
      <c r="EP633" s="53"/>
      <c r="EQ633" s="53"/>
      <c r="ER633" s="53"/>
      <c r="ES633" s="53"/>
      <c r="ET633" s="53"/>
      <c r="EU633" s="53"/>
    </row>
    <row r="634" spans="1:151" s="284" customFormat="1" x14ac:dyDescent="0.2">
      <c r="A634" s="539"/>
      <c r="K634" s="307"/>
      <c r="L634" s="307"/>
      <c r="O634" s="285"/>
      <c r="P634" s="285"/>
      <c r="U634" s="145"/>
      <c r="V634" s="145"/>
      <c r="W634" s="517"/>
      <c r="X634" s="517"/>
      <c r="AN634" s="53"/>
      <c r="AO634" s="53"/>
      <c r="AP634" s="53"/>
      <c r="AQ634" s="53"/>
      <c r="AR634" s="53"/>
      <c r="AS634" s="53"/>
      <c r="AT634" s="53"/>
      <c r="AU634" s="53"/>
      <c r="AV634" s="53"/>
      <c r="AW634" s="53"/>
      <c r="AX634" s="53"/>
      <c r="AY634" s="53"/>
      <c r="AZ634" s="53"/>
      <c r="BA634" s="53"/>
      <c r="BB634" s="53"/>
      <c r="BC634" s="53"/>
      <c r="BD634" s="53"/>
      <c r="BE634" s="53"/>
      <c r="BF634" s="53"/>
      <c r="BG634" s="53"/>
      <c r="BH634" s="53"/>
      <c r="BI634" s="53"/>
      <c r="BJ634" s="53"/>
      <c r="BK634" s="53"/>
      <c r="BL634" s="53"/>
      <c r="BM634" s="53"/>
      <c r="BN634" s="53"/>
      <c r="BO634" s="53"/>
      <c r="BP634" s="53"/>
      <c r="BQ634" s="53"/>
      <c r="BR634" s="53"/>
      <c r="BS634" s="53"/>
      <c r="BT634" s="53"/>
      <c r="BU634" s="53"/>
      <c r="BV634" s="53"/>
      <c r="BW634" s="53"/>
      <c r="BX634" s="53"/>
      <c r="BY634" s="53"/>
      <c r="BZ634" s="53"/>
      <c r="CA634" s="53"/>
      <c r="CB634" s="53"/>
      <c r="CC634" s="53"/>
      <c r="CD634" s="53"/>
      <c r="CE634" s="53"/>
      <c r="CF634" s="53"/>
      <c r="CG634" s="53"/>
      <c r="CH634" s="53"/>
      <c r="CI634" s="53"/>
      <c r="CJ634" s="53"/>
      <c r="CK634" s="53"/>
      <c r="CL634" s="53"/>
      <c r="CM634" s="53"/>
      <c r="CN634" s="53"/>
      <c r="CO634" s="53"/>
      <c r="CP634" s="53"/>
      <c r="CQ634" s="53"/>
      <c r="CR634" s="53"/>
      <c r="CS634" s="53"/>
      <c r="CT634" s="53"/>
      <c r="CU634" s="53"/>
      <c r="CV634" s="53"/>
      <c r="CW634" s="53"/>
      <c r="CX634" s="53"/>
      <c r="CY634" s="53"/>
      <c r="CZ634" s="53"/>
      <c r="DA634" s="53"/>
      <c r="DB634" s="53"/>
      <c r="DC634" s="53"/>
      <c r="DD634" s="53"/>
      <c r="DE634" s="53"/>
      <c r="DF634" s="53"/>
      <c r="DG634" s="53"/>
      <c r="DH634" s="53"/>
      <c r="DI634" s="53"/>
      <c r="DJ634" s="53"/>
      <c r="DK634" s="53"/>
      <c r="DL634" s="53"/>
      <c r="DM634" s="53"/>
      <c r="DN634" s="53"/>
      <c r="DO634" s="53"/>
      <c r="DP634" s="53"/>
      <c r="DQ634" s="53"/>
      <c r="DR634" s="53"/>
      <c r="DS634" s="53"/>
      <c r="DT634" s="53"/>
      <c r="DU634" s="53"/>
      <c r="DV634" s="53"/>
      <c r="DW634" s="53"/>
      <c r="DX634" s="53"/>
      <c r="DY634" s="53"/>
      <c r="DZ634" s="53"/>
      <c r="EA634" s="53"/>
      <c r="EB634" s="53"/>
      <c r="EC634" s="53"/>
      <c r="ED634" s="53"/>
      <c r="EE634" s="53"/>
      <c r="EF634" s="53"/>
      <c r="EG634" s="53"/>
      <c r="EH634" s="53"/>
      <c r="EI634" s="53"/>
      <c r="EJ634" s="53"/>
      <c r="EK634" s="53"/>
      <c r="EL634" s="53"/>
      <c r="EM634" s="53"/>
      <c r="EN634" s="53"/>
      <c r="EO634" s="53"/>
      <c r="EP634" s="53"/>
      <c r="EQ634" s="53"/>
      <c r="ER634" s="53"/>
      <c r="ES634" s="53"/>
      <c r="ET634" s="53"/>
      <c r="EU634" s="53"/>
    </row>
    <row r="635" spans="1:151" s="284" customFormat="1" x14ac:dyDescent="0.2">
      <c r="A635" s="539"/>
      <c r="K635" s="307"/>
      <c r="L635" s="307"/>
      <c r="O635" s="285"/>
      <c r="P635" s="285"/>
      <c r="U635" s="145"/>
      <c r="V635" s="145"/>
      <c r="W635" s="517"/>
      <c r="X635" s="517"/>
      <c r="AN635" s="53"/>
      <c r="AO635" s="53"/>
      <c r="AP635" s="53"/>
      <c r="AQ635" s="53"/>
      <c r="AR635" s="53"/>
      <c r="AS635" s="53"/>
      <c r="AT635" s="53"/>
      <c r="AU635" s="53"/>
      <c r="AV635" s="53"/>
      <c r="AW635" s="53"/>
      <c r="AX635" s="53"/>
      <c r="AY635" s="53"/>
      <c r="AZ635" s="53"/>
      <c r="BA635" s="53"/>
      <c r="BB635" s="53"/>
      <c r="BC635" s="53"/>
      <c r="BD635" s="53"/>
      <c r="BE635" s="53"/>
      <c r="BF635" s="53"/>
      <c r="BG635" s="53"/>
      <c r="BH635" s="53"/>
      <c r="BI635" s="53"/>
      <c r="BJ635" s="53"/>
      <c r="BK635" s="53"/>
      <c r="BL635" s="53"/>
      <c r="BM635" s="53"/>
      <c r="BN635" s="53"/>
      <c r="BO635" s="53"/>
      <c r="BP635" s="53"/>
      <c r="BQ635" s="53"/>
      <c r="BR635" s="53"/>
      <c r="BS635" s="53"/>
      <c r="BT635" s="53"/>
      <c r="BU635" s="53"/>
      <c r="BV635" s="53"/>
      <c r="BW635" s="53"/>
      <c r="BX635" s="53"/>
      <c r="BY635" s="53"/>
      <c r="BZ635" s="53"/>
      <c r="CA635" s="53"/>
      <c r="CB635" s="53"/>
      <c r="CC635" s="53"/>
      <c r="CD635" s="53"/>
      <c r="CE635" s="53"/>
      <c r="CF635" s="53"/>
      <c r="CG635" s="53"/>
      <c r="CH635" s="53"/>
      <c r="CI635" s="53"/>
      <c r="CJ635" s="53"/>
      <c r="CK635" s="53"/>
      <c r="CL635" s="53"/>
      <c r="CM635" s="53"/>
      <c r="CN635" s="53"/>
      <c r="CO635" s="53"/>
      <c r="CP635" s="53"/>
      <c r="CQ635" s="53"/>
      <c r="CR635" s="53"/>
      <c r="CS635" s="53"/>
      <c r="CT635" s="53"/>
      <c r="CU635" s="53"/>
      <c r="CV635" s="53"/>
      <c r="CW635" s="53"/>
      <c r="CX635" s="53"/>
      <c r="CY635" s="53"/>
      <c r="CZ635" s="53"/>
      <c r="DA635" s="53"/>
      <c r="DB635" s="53"/>
      <c r="DC635" s="53"/>
      <c r="DD635" s="53"/>
      <c r="DE635" s="53"/>
      <c r="DF635" s="53"/>
      <c r="DG635" s="53"/>
      <c r="DH635" s="53"/>
      <c r="DI635" s="53"/>
      <c r="DJ635" s="53"/>
      <c r="DK635" s="53"/>
      <c r="DL635" s="53"/>
      <c r="DM635" s="53"/>
      <c r="DN635" s="53"/>
      <c r="DO635" s="53"/>
      <c r="DP635" s="53"/>
      <c r="DQ635" s="53"/>
      <c r="DR635" s="53"/>
      <c r="DS635" s="53"/>
      <c r="DT635" s="53"/>
      <c r="DU635" s="53"/>
      <c r="DV635" s="53"/>
      <c r="DW635" s="53"/>
      <c r="DX635" s="53"/>
      <c r="DY635" s="53"/>
      <c r="DZ635" s="53"/>
      <c r="EA635" s="53"/>
      <c r="EB635" s="53"/>
      <c r="EC635" s="53"/>
      <c r="ED635" s="53"/>
      <c r="EE635" s="53"/>
      <c r="EF635" s="53"/>
      <c r="EG635" s="53"/>
      <c r="EH635" s="53"/>
      <c r="EI635" s="53"/>
      <c r="EJ635" s="53"/>
      <c r="EK635" s="53"/>
      <c r="EL635" s="53"/>
      <c r="EM635" s="53"/>
      <c r="EN635" s="53"/>
      <c r="EO635" s="53"/>
      <c r="EP635" s="53"/>
      <c r="EQ635" s="53"/>
      <c r="ER635" s="53"/>
      <c r="ES635" s="53"/>
      <c r="ET635" s="53"/>
      <c r="EU635" s="53"/>
    </row>
    <row r="636" spans="1:151" s="284" customFormat="1" x14ac:dyDescent="0.2">
      <c r="A636" s="539"/>
      <c r="K636" s="307"/>
      <c r="L636" s="307"/>
      <c r="O636" s="285"/>
      <c r="P636" s="285"/>
      <c r="U636" s="145"/>
      <c r="V636" s="145"/>
      <c r="W636" s="517"/>
      <c r="X636" s="517"/>
      <c r="AN636" s="53"/>
      <c r="AO636" s="53"/>
      <c r="AP636" s="53"/>
      <c r="AQ636" s="53"/>
      <c r="AR636" s="53"/>
      <c r="AS636" s="53"/>
      <c r="AT636" s="53"/>
      <c r="AU636" s="53"/>
      <c r="AV636" s="53"/>
      <c r="AW636" s="53"/>
      <c r="AX636" s="53"/>
      <c r="AY636" s="53"/>
      <c r="AZ636" s="53"/>
      <c r="BA636" s="53"/>
      <c r="BB636" s="53"/>
      <c r="BC636" s="53"/>
      <c r="BD636" s="53"/>
      <c r="BE636" s="53"/>
      <c r="BF636" s="53"/>
      <c r="BG636" s="53"/>
      <c r="BH636" s="53"/>
      <c r="BI636" s="53"/>
      <c r="BJ636" s="53"/>
      <c r="BK636" s="53"/>
      <c r="BL636" s="53"/>
      <c r="BM636" s="53"/>
      <c r="BN636" s="53"/>
      <c r="BO636" s="53"/>
      <c r="BP636" s="53"/>
      <c r="BQ636" s="53"/>
      <c r="BR636" s="53"/>
      <c r="BS636" s="53"/>
      <c r="BT636" s="53"/>
      <c r="BU636" s="53"/>
      <c r="BV636" s="53"/>
      <c r="BW636" s="53"/>
      <c r="BX636" s="53"/>
      <c r="BY636" s="53"/>
      <c r="BZ636" s="53"/>
      <c r="CA636" s="53"/>
      <c r="CB636" s="53"/>
      <c r="CC636" s="53"/>
      <c r="CD636" s="53"/>
      <c r="CE636" s="53"/>
      <c r="CF636" s="53"/>
      <c r="CG636" s="53"/>
      <c r="CH636" s="53"/>
      <c r="CI636" s="53"/>
      <c r="CJ636" s="53"/>
      <c r="CK636" s="53"/>
      <c r="CL636" s="53"/>
      <c r="CM636" s="53"/>
      <c r="CN636" s="53"/>
      <c r="CO636" s="53"/>
      <c r="CP636" s="53"/>
      <c r="CQ636" s="53"/>
      <c r="CR636" s="53"/>
      <c r="CS636" s="53"/>
      <c r="CT636" s="53"/>
      <c r="CU636" s="53"/>
      <c r="CV636" s="53"/>
      <c r="CW636" s="53"/>
      <c r="CX636" s="53"/>
      <c r="CY636" s="53"/>
      <c r="CZ636" s="53"/>
      <c r="DA636" s="53"/>
      <c r="DB636" s="53"/>
      <c r="DC636" s="53"/>
      <c r="DD636" s="53"/>
      <c r="DE636" s="53"/>
      <c r="DF636" s="53"/>
      <c r="DG636" s="53"/>
      <c r="DH636" s="53"/>
      <c r="DI636" s="53"/>
      <c r="DJ636" s="53"/>
      <c r="DK636" s="53"/>
      <c r="DL636" s="53"/>
      <c r="DM636" s="53"/>
      <c r="DN636" s="53"/>
      <c r="DO636" s="53"/>
      <c r="DP636" s="53"/>
      <c r="DQ636" s="53"/>
      <c r="DR636" s="53"/>
      <c r="DS636" s="53"/>
      <c r="DT636" s="53"/>
      <c r="DU636" s="53"/>
      <c r="DV636" s="53"/>
      <c r="DW636" s="53"/>
      <c r="DX636" s="53"/>
      <c r="DY636" s="53"/>
      <c r="DZ636" s="53"/>
      <c r="EA636" s="53"/>
      <c r="EB636" s="53"/>
      <c r="EC636" s="53"/>
      <c r="ED636" s="53"/>
      <c r="EE636" s="53"/>
      <c r="EF636" s="53"/>
      <c r="EG636" s="53"/>
      <c r="EH636" s="53"/>
      <c r="EI636" s="53"/>
      <c r="EJ636" s="53"/>
      <c r="EK636" s="53"/>
      <c r="EL636" s="53"/>
      <c r="EM636" s="53"/>
      <c r="EN636" s="53"/>
      <c r="EO636" s="53"/>
      <c r="EP636" s="53"/>
      <c r="EQ636" s="53"/>
      <c r="ER636" s="53"/>
      <c r="ES636" s="53"/>
      <c r="ET636" s="53"/>
      <c r="EU636" s="53"/>
    </row>
    <row r="637" spans="1:151" s="284" customFormat="1" x14ac:dyDescent="0.2">
      <c r="A637" s="539"/>
      <c r="K637" s="307"/>
      <c r="L637" s="307"/>
      <c r="O637" s="285"/>
      <c r="P637" s="285"/>
      <c r="U637" s="145"/>
      <c r="V637" s="145"/>
      <c r="W637" s="517"/>
      <c r="X637" s="517"/>
      <c r="AN637" s="53"/>
      <c r="AO637" s="53"/>
      <c r="AP637" s="53"/>
      <c r="AQ637" s="53"/>
      <c r="AR637" s="53"/>
      <c r="AS637" s="53"/>
      <c r="AT637" s="53"/>
      <c r="AU637" s="53"/>
      <c r="AV637" s="53"/>
      <c r="AW637" s="53"/>
      <c r="AX637" s="53"/>
      <c r="AY637" s="53"/>
      <c r="AZ637" s="53"/>
      <c r="BA637" s="53"/>
      <c r="BB637" s="53"/>
      <c r="BC637" s="53"/>
      <c r="BD637" s="53"/>
      <c r="BE637" s="53"/>
      <c r="BF637" s="53"/>
      <c r="BG637" s="53"/>
      <c r="BH637" s="53"/>
      <c r="BI637" s="53"/>
      <c r="BJ637" s="53"/>
      <c r="BK637" s="53"/>
      <c r="BL637" s="53"/>
      <c r="BM637" s="53"/>
      <c r="BN637" s="53"/>
      <c r="BO637" s="53"/>
      <c r="BP637" s="53"/>
      <c r="BQ637" s="53"/>
      <c r="BR637" s="53"/>
      <c r="BS637" s="53"/>
      <c r="BT637" s="53"/>
      <c r="BU637" s="53"/>
      <c r="BV637" s="53"/>
      <c r="BW637" s="53"/>
      <c r="BX637" s="53"/>
      <c r="BY637" s="53"/>
      <c r="BZ637" s="53"/>
      <c r="CA637" s="53"/>
      <c r="CB637" s="53"/>
      <c r="CC637" s="53"/>
      <c r="CD637" s="53"/>
      <c r="CE637" s="53"/>
      <c r="CF637" s="53"/>
      <c r="CG637" s="53"/>
      <c r="CH637" s="53"/>
      <c r="CI637" s="53"/>
      <c r="CJ637" s="53"/>
      <c r="CK637" s="53"/>
      <c r="CL637" s="53"/>
      <c r="CM637" s="53"/>
      <c r="CN637" s="53"/>
      <c r="CO637" s="53"/>
      <c r="CP637" s="53"/>
      <c r="CQ637" s="53"/>
      <c r="CR637" s="53"/>
      <c r="CS637" s="53"/>
      <c r="CT637" s="53"/>
      <c r="CU637" s="53"/>
      <c r="CV637" s="53"/>
      <c r="CW637" s="53"/>
      <c r="CX637" s="53"/>
      <c r="CY637" s="53"/>
      <c r="CZ637" s="53"/>
      <c r="DA637" s="53"/>
      <c r="DB637" s="53"/>
      <c r="DC637" s="53"/>
      <c r="DD637" s="53"/>
      <c r="DE637" s="53"/>
      <c r="DF637" s="53"/>
      <c r="DG637" s="53"/>
      <c r="DH637" s="53"/>
      <c r="DI637" s="53"/>
      <c r="DJ637" s="53"/>
      <c r="DK637" s="53"/>
      <c r="DL637" s="53"/>
      <c r="DM637" s="53"/>
      <c r="DN637" s="53"/>
      <c r="DO637" s="53"/>
      <c r="DP637" s="53"/>
      <c r="DQ637" s="53"/>
      <c r="DR637" s="53"/>
      <c r="DS637" s="53"/>
      <c r="DT637" s="53"/>
      <c r="DU637" s="53"/>
      <c r="DV637" s="53"/>
      <c r="DW637" s="53"/>
      <c r="DX637" s="53"/>
      <c r="DY637" s="53"/>
      <c r="DZ637" s="53"/>
      <c r="EA637" s="53"/>
      <c r="EB637" s="53"/>
      <c r="EC637" s="53"/>
      <c r="ED637" s="53"/>
      <c r="EE637" s="53"/>
      <c r="EF637" s="53"/>
      <c r="EG637" s="53"/>
      <c r="EH637" s="53"/>
      <c r="EI637" s="53"/>
      <c r="EJ637" s="53"/>
      <c r="EK637" s="53"/>
      <c r="EL637" s="53"/>
      <c r="EM637" s="53"/>
      <c r="EN637" s="53"/>
      <c r="EO637" s="53"/>
      <c r="EP637" s="53"/>
      <c r="EQ637" s="53"/>
      <c r="ER637" s="53"/>
      <c r="ES637" s="53"/>
      <c r="ET637" s="53"/>
      <c r="EU637" s="53"/>
    </row>
    <row r="638" spans="1:151" s="284" customFormat="1" x14ac:dyDescent="0.2">
      <c r="A638" s="539"/>
      <c r="K638" s="307"/>
      <c r="L638" s="307"/>
      <c r="O638" s="285"/>
      <c r="P638" s="285"/>
      <c r="U638" s="145"/>
      <c r="V638" s="145"/>
      <c r="W638" s="517"/>
      <c r="X638" s="517"/>
      <c r="AN638" s="53"/>
      <c r="AO638" s="53"/>
      <c r="AP638" s="53"/>
      <c r="AQ638" s="53"/>
      <c r="AR638" s="53"/>
      <c r="AS638" s="53"/>
      <c r="AT638" s="53"/>
      <c r="AU638" s="53"/>
      <c r="AV638" s="53"/>
      <c r="AW638" s="53"/>
      <c r="AX638" s="53"/>
      <c r="AY638" s="53"/>
      <c r="AZ638" s="53"/>
      <c r="BA638" s="53"/>
      <c r="BB638" s="53"/>
      <c r="BC638" s="53"/>
      <c r="BD638" s="53"/>
      <c r="BE638" s="53"/>
      <c r="BF638" s="53"/>
      <c r="BG638" s="53"/>
      <c r="BH638" s="53"/>
      <c r="BI638" s="53"/>
      <c r="BJ638" s="53"/>
      <c r="BK638" s="53"/>
      <c r="BL638" s="53"/>
      <c r="BM638" s="53"/>
      <c r="BN638" s="53"/>
      <c r="BO638" s="53"/>
      <c r="BP638" s="53"/>
      <c r="BQ638" s="53"/>
      <c r="BR638" s="53"/>
      <c r="BS638" s="53"/>
      <c r="BT638" s="53"/>
      <c r="BU638" s="53"/>
      <c r="BV638" s="53"/>
      <c r="BW638" s="53"/>
      <c r="BX638" s="53"/>
      <c r="BY638" s="53"/>
      <c r="BZ638" s="53"/>
      <c r="CA638" s="53"/>
      <c r="CB638" s="53"/>
      <c r="CC638" s="53"/>
      <c r="CD638" s="53"/>
      <c r="CE638" s="53"/>
      <c r="CF638" s="53"/>
      <c r="CG638" s="53"/>
      <c r="CH638" s="53"/>
      <c r="CI638" s="53"/>
      <c r="CJ638" s="53"/>
      <c r="CK638" s="53"/>
      <c r="CL638" s="53"/>
      <c r="CM638" s="53"/>
      <c r="CN638" s="53"/>
      <c r="CO638" s="53"/>
      <c r="CP638" s="53"/>
      <c r="CQ638" s="53"/>
      <c r="CR638" s="53"/>
      <c r="CS638" s="53"/>
      <c r="CT638" s="53"/>
      <c r="CU638" s="53"/>
      <c r="CV638" s="53"/>
      <c r="CW638" s="53"/>
      <c r="CX638" s="53"/>
      <c r="CY638" s="53"/>
      <c r="CZ638" s="53"/>
      <c r="DA638" s="53"/>
      <c r="DB638" s="53"/>
      <c r="DC638" s="53"/>
      <c r="DD638" s="53"/>
      <c r="DE638" s="53"/>
      <c r="DF638" s="53"/>
      <c r="DG638" s="53"/>
      <c r="DH638" s="53"/>
      <c r="DI638" s="53"/>
      <c r="DJ638" s="53"/>
      <c r="DK638" s="53"/>
      <c r="DL638" s="53"/>
      <c r="DM638" s="53"/>
      <c r="DN638" s="53"/>
      <c r="DO638" s="53"/>
      <c r="DP638" s="53"/>
      <c r="DQ638" s="53"/>
      <c r="DR638" s="53"/>
      <c r="DS638" s="53"/>
      <c r="DT638" s="53"/>
      <c r="DU638" s="53"/>
      <c r="DV638" s="53"/>
      <c r="DW638" s="53"/>
      <c r="DX638" s="53"/>
      <c r="DY638" s="53"/>
      <c r="DZ638" s="53"/>
      <c r="EA638" s="53"/>
      <c r="EB638" s="53"/>
      <c r="EC638" s="53"/>
      <c r="ED638" s="53"/>
      <c r="EE638" s="53"/>
      <c r="EF638" s="53"/>
      <c r="EG638" s="53"/>
      <c r="EH638" s="53"/>
      <c r="EI638" s="53"/>
      <c r="EJ638" s="53"/>
      <c r="EK638" s="53"/>
      <c r="EL638" s="53"/>
      <c r="EM638" s="53"/>
      <c r="EN638" s="53"/>
      <c r="EO638" s="53"/>
      <c r="EP638" s="53"/>
      <c r="EQ638" s="53"/>
      <c r="ER638" s="53"/>
      <c r="ES638" s="53"/>
      <c r="ET638" s="53"/>
      <c r="EU638" s="53"/>
    </row>
    <row r="639" spans="1:151" s="284" customFormat="1" x14ac:dyDescent="0.2">
      <c r="A639" s="539"/>
      <c r="K639" s="307"/>
      <c r="L639" s="307"/>
      <c r="O639" s="285"/>
      <c r="P639" s="285"/>
      <c r="U639" s="145"/>
      <c r="V639" s="145"/>
      <c r="W639" s="517"/>
      <c r="X639" s="517"/>
      <c r="AN639" s="53"/>
      <c r="AO639" s="53"/>
      <c r="AP639" s="53"/>
      <c r="AQ639" s="53"/>
      <c r="AR639" s="53"/>
      <c r="AS639" s="53"/>
      <c r="AT639" s="53"/>
      <c r="AU639" s="53"/>
      <c r="AV639" s="53"/>
      <c r="AW639" s="53"/>
      <c r="AX639" s="53"/>
      <c r="AY639" s="53"/>
      <c r="AZ639" s="53"/>
      <c r="BA639" s="53"/>
      <c r="BB639" s="53"/>
      <c r="BC639" s="53"/>
      <c r="BD639" s="53"/>
      <c r="BE639" s="53"/>
      <c r="BF639" s="53"/>
      <c r="BG639" s="53"/>
      <c r="BH639" s="53"/>
      <c r="BI639" s="53"/>
      <c r="BJ639" s="53"/>
      <c r="BK639" s="53"/>
      <c r="BL639" s="53"/>
      <c r="BM639" s="53"/>
      <c r="BN639" s="53"/>
      <c r="BO639" s="53"/>
      <c r="BP639" s="53"/>
      <c r="BQ639" s="53"/>
      <c r="BR639" s="53"/>
      <c r="BS639" s="53"/>
      <c r="BT639" s="53"/>
      <c r="BU639" s="53"/>
      <c r="BV639" s="53"/>
      <c r="BW639" s="53"/>
      <c r="BX639" s="53"/>
      <c r="BY639" s="53"/>
      <c r="BZ639" s="53"/>
      <c r="CA639" s="53"/>
      <c r="CB639" s="53"/>
      <c r="CC639" s="53"/>
      <c r="CD639" s="53"/>
      <c r="CE639" s="53"/>
      <c r="CF639" s="53"/>
      <c r="CG639" s="53"/>
      <c r="CH639" s="53"/>
      <c r="CI639" s="53"/>
      <c r="CJ639" s="53"/>
      <c r="CK639" s="53"/>
      <c r="CL639" s="53"/>
      <c r="CM639" s="53"/>
      <c r="CN639" s="53"/>
      <c r="CO639" s="53"/>
      <c r="CP639" s="53"/>
      <c r="CQ639" s="53"/>
      <c r="CR639" s="53"/>
      <c r="CS639" s="53"/>
      <c r="CT639" s="53"/>
      <c r="CU639" s="53"/>
      <c r="CV639" s="53"/>
      <c r="CW639" s="53"/>
      <c r="CX639" s="53"/>
      <c r="CY639" s="53"/>
      <c r="CZ639" s="53"/>
      <c r="DA639" s="53"/>
      <c r="DB639" s="53"/>
      <c r="DC639" s="53"/>
      <c r="DD639" s="53"/>
      <c r="DE639" s="53"/>
      <c r="DF639" s="53"/>
      <c r="DG639" s="53"/>
      <c r="DH639" s="53"/>
      <c r="DI639" s="53"/>
      <c r="DJ639" s="53"/>
      <c r="DK639" s="53"/>
      <c r="DL639" s="53"/>
      <c r="DM639" s="53"/>
      <c r="DN639" s="53"/>
      <c r="DO639" s="53"/>
      <c r="DP639" s="53"/>
      <c r="DQ639" s="53"/>
      <c r="DR639" s="53"/>
      <c r="DS639" s="53"/>
      <c r="DT639" s="53"/>
      <c r="DU639" s="53"/>
      <c r="DV639" s="53"/>
      <c r="DW639" s="53"/>
      <c r="DX639" s="53"/>
      <c r="DY639" s="53"/>
      <c r="DZ639" s="53"/>
      <c r="EA639" s="53"/>
      <c r="EB639" s="53"/>
      <c r="EC639" s="53"/>
      <c r="ED639" s="53"/>
      <c r="EE639" s="53"/>
      <c r="EF639" s="53"/>
      <c r="EG639" s="53"/>
      <c r="EH639" s="53"/>
      <c r="EI639" s="53"/>
      <c r="EJ639" s="53"/>
      <c r="EK639" s="53"/>
      <c r="EL639" s="53"/>
      <c r="EM639" s="53"/>
      <c r="EN639" s="53"/>
      <c r="EO639" s="53"/>
      <c r="EP639" s="53"/>
      <c r="EQ639" s="53"/>
      <c r="ER639" s="53"/>
      <c r="ES639" s="53"/>
      <c r="ET639" s="53"/>
      <c r="EU639" s="53"/>
    </row>
    <row r="640" spans="1:151" s="284" customFormat="1" x14ac:dyDescent="0.2">
      <c r="A640" s="539"/>
      <c r="K640" s="307"/>
      <c r="L640" s="307"/>
      <c r="O640" s="285"/>
      <c r="P640" s="285"/>
      <c r="U640" s="145"/>
      <c r="V640" s="145"/>
      <c r="W640" s="517"/>
      <c r="X640" s="517"/>
      <c r="AN640" s="53"/>
      <c r="AO640" s="53"/>
      <c r="AP640" s="53"/>
      <c r="AQ640" s="53"/>
      <c r="AR640" s="53"/>
      <c r="AS640" s="53"/>
      <c r="AT640" s="53"/>
      <c r="AU640" s="53"/>
      <c r="AV640" s="53"/>
      <c r="AW640" s="53"/>
      <c r="AX640" s="53"/>
      <c r="AY640" s="53"/>
      <c r="AZ640" s="53"/>
      <c r="BA640" s="53"/>
      <c r="BB640" s="53"/>
      <c r="BC640" s="53"/>
      <c r="BD640" s="53"/>
      <c r="BE640" s="53"/>
      <c r="BF640" s="53"/>
      <c r="BG640" s="53"/>
      <c r="BH640" s="53"/>
      <c r="BI640" s="53"/>
      <c r="BJ640" s="53"/>
      <c r="BK640" s="53"/>
      <c r="BL640" s="53"/>
      <c r="BM640" s="53"/>
      <c r="BN640" s="53"/>
      <c r="BO640" s="53"/>
      <c r="BP640" s="53"/>
      <c r="BQ640" s="53"/>
      <c r="BR640" s="53"/>
      <c r="BS640" s="53"/>
      <c r="BT640" s="53"/>
      <c r="BU640" s="53"/>
      <c r="BV640" s="53"/>
      <c r="BW640" s="53"/>
      <c r="BX640" s="53"/>
      <c r="BY640" s="53"/>
      <c r="BZ640" s="53"/>
      <c r="CA640" s="53"/>
      <c r="CB640" s="53"/>
      <c r="CC640" s="53"/>
      <c r="CD640" s="53"/>
      <c r="CE640" s="53"/>
      <c r="CF640" s="53"/>
      <c r="CG640" s="53"/>
      <c r="CH640" s="53"/>
      <c r="CI640" s="53"/>
      <c r="CJ640" s="53"/>
      <c r="CK640" s="53"/>
      <c r="CL640" s="53"/>
      <c r="CM640" s="53"/>
      <c r="CN640" s="53"/>
      <c r="CO640" s="53"/>
      <c r="CP640" s="53"/>
      <c r="CQ640" s="53"/>
      <c r="CR640" s="53"/>
      <c r="CS640" s="53"/>
      <c r="CT640" s="53"/>
      <c r="CU640" s="53"/>
      <c r="CV640" s="53"/>
      <c r="CW640" s="53"/>
      <c r="CX640" s="53"/>
      <c r="CY640" s="53"/>
      <c r="CZ640" s="53"/>
      <c r="DA640" s="53"/>
      <c r="DB640" s="53"/>
      <c r="DC640" s="53"/>
      <c r="DD640" s="53"/>
      <c r="DE640" s="53"/>
      <c r="DF640" s="53"/>
      <c r="DG640" s="53"/>
      <c r="DH640" s="53"/>
      <c r="DI640" s="53"/>
      <c r="DJ640" s="53"/>
      <c r="DK640" s="53"/>
      <c r="DL640" s="53"/>
      <c r="DM640" s="53"/>
      <c r="DN640" s="53"/>
      <c r="DO640" s="53"/>
      <c r="DP640" s="53"/>
      <c r="DQ640" s="53"/>
      <c r="DR640" s="53"/>
      <c r="DS640" s="53"/>
      <c r="DT640" s="53"/>
      <c r="DU640" s="53"/>
      <c r="DV640" s="53"/>
      <c r="DW640" s="53"/>
      <c r="DX640" s="53"/>
      <c r="DY640" s="53"/>
      <c r="DZ640" s="53"/>
      <c r="EA640" s="53"/>
      <c r="EB640" s="53"/>
      <c r="EC640" s="53"/>
      <c r="ED640" s="53"/>
      <c r="EE640" s="53"/>
      <c r="EF640" s="53"/>
      <c r="EG640" s="53"/>
      <c r="EH640" s="53"/>
      <c r="EI640" s="53"/>
      <c r="EJ640" s="53"/>
      <c r="EK640" s="53"/>
      <c r="EL640" s="53"/>
      <c r="EM640" s="53"/>
      <c r="EN640" s="53"/>
      <c r="EO640" s="53"/>
      <c r="EP640" s="53"/>
      <c r="EQ640" s="53"/>
      <c r="ER640" s="53"/>
      <c r="ES640" s="53"/>
      <c r="ET640" s="53"/>
      <c r="EU640" s="53"/>
    </row>
    <row r="641" spans="1:151" s="284" customFormat="1" x14ac:dyDescent="0.2">
      <c r="A641" s="539"/>
      <c r="K641" s="307"/>
      <c r="L641" s="307"/>
      <c r="O641" s="285"/>
      <c r="P641" s="285"/>
      <c r="U641" s="145"/>
      <c r="V641" s="145"/>
      <c r="W641" s="517"/>
      <c r="X641" s="517"/>
      <c r="AN641" s="53"/>
      <c r="AO641" s="53"/>
      <c r="AP641" s="53"/>
      <c r="AQ641" s="53"/>
      <c r="AR641" s="53"/>
      <c r="AS641" s="53"/>
      <c r="AT641" s="53"/>
      <c r="AU641" s="53"/>
      <c r="AV641" s="53"/>
      <c r="AW641" s="53"/>
      <c r="AX641" s="53"/>
      <c r="AY641" s="53"/>
      <c r="AZ641" s="53"/>
      <c r="BA641" s="53"/>
      <c r="BB641" s="53"/>
      <c r="BC641" s="53"/>
      <c r="BD641" s="53"/>
      <c r="BE641" s="53"/>
      <c r="BF641" s="53"/>
      <c r="BG641" s="53"/>
      <c r="BH641" s="53"/>
      <c r="BI641" s="53"/>
      <c r="BJ641" s="53"/>
      <c r="BK641" s="53"/>
      <c r="BL641" s="53"/>
      <c r="BM641" s="53"/>
      <c r="BN641" s="53"/>
      <c r="BO641" s="53"/>
      <c r="BP641" s="53"/>
      <c r="BQ641" s="53"/>
      <c r="BR641" s="53"/>
      <c r="BS641" s="53"/>
      <c r="BT641" s="53"/>
      <c r="BU641" s="53"/>
      <c r="BV641" s="53"/>
      <c r="BW641" s="53"/>
      <c r="BX641" s="53"/>
      <c r="BY641" s="53"/>
      <c r="BZ641" s="53"/>
      <c r="CA641" s="53"/>
      <c r="CB641" s="53"/>
      <c r="CC641" s="53"/>
      <c r="CD641" s="53"/>
      <c r="CE641" s="53"/>
      <c r="CF641" s="53"/>
      <c r="CG641" s="53"/>
      <c r="CH641" s="53"/>
      <c r="CI641" s="53"/>
      <c r="CJ641" s="53"/>
      <c r="CK641" s="53"/>
      <c r="CL641" s="53"/>
      <c r="CM641" s="53"/>
      <c r="CN641" s="53"/>
      <c r="CO641" s="53"/>
      <c r="CP641" s="53"/>
      <c r="CQ641" s="53"/>
      <c r="CR641" s="53"/>
      <c r="CS641" s="53"/>
      <c r="CT641" s="53"/>
      <c r="CU641" s="53"/>
      <c r="CV641" s="53"/>
      <c r="CW641" s="53"/>
      <c r="CX641" s="53"/>
      <c r="CY641" s="53"/>
      <c r="CZ641" s="53"/>
      <c r="DA641" s="53"/>
      <c r="DB641" s="53"/>
      <c r="DC641" s="53"/>
      <c r="DD641" s="53"/>
      <c r="DE641" s="53"/>
      <c r="DF641" s="53"/>
      <c r="DG641" s="53"/>
      <c r="DH641" s="53"/>
      <c r="DI641" s="53"/>
      <c r="DJ641" s="53"/>
      <c r="DK641" s="53"/>
      <c r="DL641" s="53"/>
      <c r="DM641" s="53"/>
      <c r="DN641" s="53"/>
      <c r="DO641" s="53"/>
      <c r="DP641" s="53"/>
      <c r="DQ641" s="53"/>
      <c r="DR641" s="53"/>
      <c r="DS641" s="53"/>
      <c r="DT641" s="53"/>
      <c r="DU641" s="53"/>
      <c r="DV641" s="53"/>
      <c r="DW641" s="53"/>
      <c r="DX641" s="53"/>
      <c r="DY641" s="53"/>
      <c r="DZ641" s="53"/>
      <c r="EA641" s="53"/>
      <c r="EB641" s="53"/>
      <c r="EC641" s="53"/>
      <c r="ED641" s="53"/>
      <c r="EE641" s="53"/>
      <c r="EF641" s="53"/>
      <c r="EG641" s="53"/>
      <c r="EH641" s="53"/>
      <c r="EI641" s="53"/>
      <c r="EJ641" s="53"/>
      <c r="EK641" s="53"/>
      <c r="EL641" s="53"/>
      <c r="EM641" s="53"/>
      <c r="EN641" s="53"/>
      <c r="EO641" s="53"/>
      <c r="EP641" s="53"/>
      <c r="EQ641" s="53"/>
      <c r="ER641" s="53"/>
      <c r="ES641" s="53"/>
      <c r="ET641" s="53"/>
      <c r="EU641" s="53"/>
    </row>
    <row r="642" spans="1:151" s="284" customFormat="1" x14ac:dyDescent="0.2">
      <c r="A642" s="539"/>
      <c r="K642" s="307"/>
      <c r="L642" s="307"/>
      <c r="O642" s="285"/>
      <c r="P642" s="285"/>
      <c r="U642" s="145"/>
      <c r="V642" s="145"/>
      <c r="W642" s="517"/>
      <c r="X642" s="517"/>
      <c r="AN642" s="53"/>
      <c r="AO642" s="53"/>
      <c r="AP642" s="53"/>
      <c r="AQ642" s="53"/>
      <c r="AR642" s="53"/>
      <c r="AS642" s="53"/>
      <c r="AT642" s="53"/>
      <c r="AU642" s="53"/>
      <c r="AV642" s="53"/>
      <c r="AW642" s="53"/>
      <c r="AX642" s="53"/>
      <c r="AY642" s="53"/>
      <c r="AZ642" s="53"/>
      <c r="BA642" s="53"/>
      <c r="BB642" s="53"/>
      <c r="BC642" s="53"/>
      <c r="BD642" s="53"/>
      <c r="BE642" s="53"/>
      <c r="BF642" s="53"/>
      <c r="BG642" s="53"/>
      <c r="BH642" s="53"/>
      <c r="BI642" s="53"/>
      <c r="BJ642" s="53"/>
      <c r="BK642" s="53"/>
      <c r="BL642" s="53"/>
      <c r="BM642" s="53"/>
      <c r="BN642" s="53"/>
      <c r="BO642" s="53"/>
      <c r="BP642" s="53"/>
      <c r="BQ642" s="53"/>
      <c r="BR642" s="53"/>
      <c r="BS642" s="53"/>
      <c r="BT642" s="53"/>
      <c r="BU642" s="53"/>
      <c r="BV642" s="53"/>
      <c r="BW642" s="53"/>
      <c r="BX642" s="53"/>
      <c r="BY642" s="53"/>
      <c r="BZ642" s="53"/>
      <c r="CA642" s="53"/>
      <c r="CB642" s="53"/>
      <c r="CC642" s="53"/>
      <c r="CD642" s="53"/>
      <c r="CE642" s="53"/>
      <c r="CF642" s="53"/>
      <c r="CG642" s="53"/>
      <c r="CH642" s="53"/>
      <c r="CI642" s="53"/>
      <c r="CJ642" s="53"/>
      <c r="CK642" s="53"/>
      <c r="CL642" s="53"/>
      <c r="CM642" s="53"/>
      <c r="CN642" s="53"/>
      <c r="CO642" s="53"/>
      <c r="CP642" s="53"/>
      <c r="CQ642" s="53"/>
      <c r="CR642" s="53"/>
      <c r="CS642" s="53"/>
      <c r="CT642" s="53"/>
      <c r="CU642" s="53"/>
      <c r="CV642" s="53"/>
      <c r="CW642" s="53"/>
      <c r="CX642" s="53"/>
      <c r="CY642" s="53"/>
      <c r="CZ642" s="53"/>
      <c r="DA642" s="53"/>
      <c r="DB642" s="53"/>
      <c r="DC642" s="53"/>
      <c r="DD642" s="53"/>
      <c r="DE642" s="53"/>
      <c r="DF642" s="53"/>
      <c r="DG642" s="53"/>
      <c r="DH642" s="53"/>
      <c r="DI642" s="53"/>
      <c r="DJ642" s="53"/>
      <c r="DK642" s="53"/>
      <c r="DL642" s="53"/>
      <c r="DM642" s="53"/>
      <c r="DN642" s="53"/>
      <c r="DO642" s="53"/>
      <c r="DP642" s="53"/>
      <c r="DQ642" s="53"/>
      <c r="DR642" s="53"/>
      <c r="DS642" s="53"/>
      <c r="DT642" s="53"/>
      <c r="DU642" s="53"/>
      <c r="DV642" s="53"/>
      <c r="DW642" s="53"/>
      <c r="DX642" s="53"/>
      <c r="DY642" s="53"/>
      <c r="DZ642" s="53"/>
      <c r="EA642" s="53"/>
      <c r="EB642" s="53"/>
      <c r="EC642" s="53"/>
      <c r="ED642" s="53"/>
      <c r="EE642" s="53"/>
      <c r="EF642" s="53"/>
      <c r="EG642" s="53"/>
      <c r="EH642" s="53"/>
      <c r="EI642" s="53"/>
      <c r="EJ642" s="53"/>
      <c r="EK642" s="53"/>
      <c r="EL642" s="53"/>
      <c r="EM642" s="53"/>
      <c r="EN642" s="53"/>
      <c r="EO642" s="53"/>
      <c r="EP642" s="53"/>
      <c r="EQ642" s="53"/>
      <c r="ER642" s="53"/>
      <c r="ES642" s="53"/>
      <c r="ET642" s="53"/>
      <c r="EU642" s="53"/>
    </row>
    <row r="643" spans="1:151" s="284" customFormat="1" x14ac:dyDescent="0.2">
      <c r="A643" s="539"/>
      <c r="K643" s="307"/>
      <c r="L643" s="307"/>
      <c r="O643" s="285"/>
      <c r="P643" s="285"/>
      <c r="U643" s="145"/>
      <c r="V643" s="145"/>
      <c r="W643" s="517"/>
      <c r="X643" s="517"/>
      <c r="AN643" s="53"/>
      <c r="AO643" s="53"/>
      <c r="AP643" s="53"/>
      <c r="AQ643" s="53"/>
      <c r="AR643" s="53"/>
      <c r="AS643" s="53"/>
      <c r="AT643" s="53"/>
      <c r="AU643" s="53"/>
      <c r="AV643" s="53"/>
      <c r="AW643" s="53"/>
      <c r="AX643" s="53"/>
      <c r="AY643" s="53"/>
      <c r="AZ643" s="53"/>
      <c r="BA643" s="53"/>
      <c r="BB643" s="53"/>
      <c r="BC643" s="53"/>
      <c r="BD643" s="53"/>
      <c r="BE643" s="53"/>
      <c r="BF643" s="53"/>
      <c r="BG643" s="53"/>
      <c r="BH643" s="53"/>
      <c r="BI643" s="53"/>
      <c r="BJ643" s="53"/>
      <c r="BK643" s="53"/>
      <c r="BL643" s="53"/>
      <c r="BM643" s="53"/>
      <c r="BN643" s="53"/>
      <c r="BO643" s="53"/>
      <c r="BP643" s="53"/>
      <c r="BQ643" s="53"/>
      <c r="BR643" s="53"/>
      <c r="BS643" s="53"/>
      <c r="BT643" s="53"/>
      <c r="BU643" s="53"/>
      <c r="BV643" s="53"/>
      <c r="BW643" s="53"/>
      <c r="BX643" s="53"/>
      <c r="BY643" s="53"/>
      <c r="BZ643" s="53"/>
      <c r="CA643" s="53"/>
      <c r="CB643" s="53"/>
      <c r="CC643" s="53"/>
      <c r="CD643" s="53"/>
      <c r="CE643" s="53"/>
      <c r="CF643" s="53"/>
      <c r="CG643" s="53"/>
      <c r="CH643" s="53"/>
      <c r="CI643" s="53"/>
      <c r="CJ643" s="53"/>
      <c r="CK643" s="53"/>
      <c r="CL643" s="53"/>
      <c r="CM643" s="53"/>
      <c r="CN643" s="53"/>
      <c r="CO643" s="53"/>
      <c r="CP643" s="53"/>
      <c r="CQ643" s="53"/>
      <c r="CR643" s="53"/>
      <c r="CS643" s="53"/>
      <c r="CT643" s="53"/>
      <c r="CU643" s="53"/>
      <c r="CV643" s="53"/>
      <c r="CW643" s="53"/>
      <c r="CX643" s="53"/>
      <c r="CY643" s="53"/>
      <c r="CZ643" s="53"/>
      <c r="DA643" s="53"/>
      <c r="DB643" s="53"/>
      <c r="DC643" s="53"/>
      <c r="DD643" s="53"/>
      <c r="DE643" s="53"/>
      <c r="DF643" s="53"/>
      <c r="DG643" s="53"/>
      <c r="DH643" s="53"/>
      <c r="DI643" s="53"/>
      <c r="DJ643" s="53"/>
      <c r="DK643" s="53"/>
      <c r="DL643" s="53"/>
      <c r="DM643" s="53"/>
      <c r="DN643" s="53"/>
      <c r="DO643" s="53"/>
      <c r="DP643" s="53"/>
      <c r="DQ643" s="53"/>
      <c r="DR643" s="53"/>
      <c r="DS643" s="53"/>
      <c r="DT643" s="53"/>
      <c r="DU643" s="53"/>
      <c r="DV643" s="53"/>
      <c r="DW643" s="53"/>
      <c r="DX643" s="53"/>
      <c r="DY643" s="53"/>
      <c r="DZ643" s="53"/>
      <c r="EA643" s="53"/>
      <c r="EB643" s="53"/>
      <c r="EC643" s="53"/>
      <c r="ED643" s="53"/>
      <c r="EE643" s="53"/>
      <c r="EF643" s="53"/>
      <c r="EG643" s="53"/>
      <c r="EH643" s="53"/>
      <c r="EI643" s="53"/>
      <c r="EJ643" s="53"/>
      <c r="EK643" s="53"/>
      <c r="EL643" s="53"/>
      <c r="EM643" s="53"/>
      <c r="EN643" s="53"/>
      <c r="EO643" s="53"/>
      <c r="EP643" s="53"/>
      <c r="EQ643" s="53"/>
      <c r="ER643" s="53"/>
      <c r="ES643" s="53"/>
      <c r="ET643" s="53"/>
      <c r="EU643" s="53"/>
    </row>
    <row r="644" spans="1:151" s="284" customFormat="1" x14ac:dyDescent="0.2">
      <c r="A644" s="539"/>
      <c r="K644" s="307"/>
      <c r="L644" s="307"/>
      <c r="O644" s="285"/>
      <c r="P644" s="285"/>
      <c r="U644" s="145"/>
      <c r="V644" s="145"/>
      <c r="W644" s="517"/>
      <c r="X644" s="517"/>
      <c r="AN644" s="53"/>
      <c r="AO644" s="53"/>
      <c r="AP644" s="53"/>
      <c r="AQ644" s="53"/>
      <c r="AR644" s="53"/>
      <c r="AS644" s="53"/>
      <c r="AT644" s="53"/>
      <c r="AU644" s="53"/>
      <c r="AV644" s="53"/>
      <c r="AW644" s="53"/>
      <c r="AX644" s="53"/>
      <c r="AY644" s="53"/>
      <c r="AZ644" s="53"/>
      <c r="BA644" s="53"/>
      <c r="BB644" s="53"/>
      <c r="BC644" s="53"/>
      <c r="BD644" s="53"/>
      <c r="BE644" s="53"/>
      <c r="BF644" s="53"/>
      <c r="BG644" s="53"/>
      <c r="BH644" s="53"/>
      <c r="BI644" s="53"/>
      <c r="BJ644" s="53"/>
      <c r="BK644" s="53"/>
      <c r="BL644" s="53"/>
      <c r="BM644" s="53"/>
      <c r="BN644" s="53"/>
      <c r="BO644" s="53"/>
      <c r="BP644" s="53"/>
      <c r="BQ644" s="53"/>
      <c r="BR644" s="53"/>
      <c r="BS644" s="53"/>
      <c r="BT644" s="53"/>
      <c r="BU644" s="53"/>
      <c r="BV644" s="53"/>
      <c r="BW644" s="53"/>
      <c r="BX644" s="53"/>
      <c r="BY644" s="53"/>
      <c r="BZ644" s="53"/>
      <c r="CA644" s="53"/>
      <c r="CB644" s="53"/>
      <c r="CC644" s="53"/>
      <c r="CD644" s="53"/>
      <c r="CE644" s="53"/>
      <c r="CF644" s="53"/>
      <c r="CG644" s="53"/>
      <c r="CH644" s="53"/>
      <c r="CI644" s="53"/>
      <c r="CJ644" s="53"/>
      <c r="CK644" s="53"/>
      <c r="CL644" s="53"/>
      <c r="CM644" s="53"/>
      <c r="CN644" s="53"/>
      <c r="CO644" s="53"/>
      <c r="CP644" s="53"/>
      <c r="CQ644" s="53"/>
      <c r="CR644" s="53"/>
      <c r="CS644" s="53"/>
      <c r="CT644" s="53"/>
      <c r="CU644" s="53"/>
      <c r="CV644" s="53"/>
      <c r="CW644" s="53"/>
      <c r="CX644" s="53"/>
      <c r="CY644" s="53"/>
      <c r="CZ644" s="53"/>
      <c r="DA644" s="53"/>
      <c r="DB644" s="53"/>
      <c r="DC644" s="53"/>
      <c r="DD644" s="53"/>
      <c r="DE644" s="53"/>
      <c r="DF644" s="53"/>
      <c r="DG644" s="53"/>
      <c r="DH644" s="53"/>
      <c r="DI644" s="53"/>
      <c r="DJ644" s="53"/>
      <c r="DK644" s="53"/>
      <c r="DL644" s="53"/>
      <c r="DM644" s="53"/>
      <c r="DN644" s="53"/>
      <c r="DO644" s="53"/>
      <c r="DP644" s="53"/>
      <c r="DQ644" s="53"/>
      <c r="DR644" s="53"/>
      <c r="DS644" s="53"/>
      <c r="DT644" s="53"/>
      <c r="DU644" s="53"/>
      <c r="DV644" s="53"/>
      <c r="DW644" s="53"/>
      <c r="DX644" s="53"/>
      <c r="DY644" s="53"/>
      <c r="DZ644" s="53"/>
      <c r="EA644" s="53"/>
      <c r="EB644" s="53"/>
      <c r="EC644" s="53"/>
      <c r="ED644" s="53"/>
      <c r="EE644" s="53"/>
      <c r="EF644" s="53"/>
      <c r="EG644" s="53"/>
      <c r="EH644" s="53"/>
      <c r="EI644" s="53"/>
      <c r="EJ644" s="53"/>
      <c r="EK644" s="53"/>
      <c r="EL644" s="53"/>
      <c r="EM644" s="53"/>
      <c r="EN644" s="53"/>
      <c r="EO644" s="53"/>
      <c r="EP644" s="53"/>
      <c r="EQ644" s="53"/>
      <c r="ER644" s="53"/>
      <c r="ES644" s="53"/>
      <c r="ET644" s="53"/>
      <c r="EU644" s="53"/>
    </row>
    <row r="645" spans="1:151" s="284" customFormat="1" x14ac:dyDescent="0.2">
      <c r="A645" s="539"/>
      <c r="K645" s="307"/>
      <c r="L645" s="307"/>
      <c r="O645" s="285"/>
      <c r="P645" s="285"/>
      <c r="U645" s="145"/>
      <c r="V645" s="145"/>
      <c r="W645" s="517"/>
      <c r="X645" s="517"/>
      <c r="AN645" s="53"/>
      <c r="AO645" s="53"/>
      <c r="AP645" s="53"/>
      <c r="AQ645" s="53"/>
      <c r="AR645" s="53"/>
      <c r="AS645" s="53"/>
      <c r="AT645" s="53"/>
      <c r="AU645" s="53"/>
      <c r="AV645" s="53"/>
      <c r="AW645" s="53"/>
      <c r="AX645" s="53"/>
      <c r="AY645" s="53"/>
      <c r="AZ645" s="53"/>
      <c r="BA645" s="53"/>
      <c r="BB645" s="53"/>
      <c r="BC645" s="53"/>
      <c r="BD645" s="53"/>
      <c r="BE645" s="53"/>
      <c r="BF645" s="53"/>
      <c r="BG645" s="53"/>
      <c r="BH645" s="53"/>
      <c r="BI645" s="53"/>
      <c r="BJ645" s="53"/>
      <c r="BK645" s="53"/>
      <c r="BL645" s="53"/>
      <c r="BM645" s="53"/>
      <c r="BN645" s="53"/>
      <c r="BO645" s="53"/>
      <c r="BP645" s="53"/>
      <c r="BQ645" s="53"/>
      <c r="BR645" s="53"/>
      <c r="BS645" s="53"/>
      <c r="BT645" s="53"/>
      <c r="BU645" s="53"/>
      <c r="BV645" s="53"/>
      <c r="BW645" s="53"/>
      <c r="BX645" s="53"/>
      <c r="BY645" s="53"/>
      <c r="BZ645" s="53"/>
      <c r="CA645" s="53"/>
      <c r="CB645" s="53"/>
      <c r="CC645" s="53"/>
      <c r="CD645" s="53"/>
      <c r="CE645" s="53"/>
      <c r="CF645" s="53"/>
      <c r="CG645" s="53"/>
      <c r="CH645" s="53"/>
      <c r="CI645" s="53"/>
      <c r="CJ645" s="53"/>
      <c r="CK645" s="53"/>
      <c r="CL645" s="53"/>
      <c r="CM645" s="53"/>
      <c r="CN645" s="53"/>
      <c r="CO645" s="53"/>
      <c r="CP645" s="53"/>
      <c r="CQ645" s="53"/>
      <c r="CR645" s="53"/>
      <c r="CS645" s="53"/>
      <c r="CT645" s="53"/>
      <c r="CU645" s="53"/>
      <c r="CV645" s="53"/>
      <c r="CW645" s="53"/>
      <c r="CX645" s="53"/>
      <c r="CY645" s="53"/>
      <c r="CZ645" s="53"/>
      <c r="DA645" s="53"/>
      <c r="DB645" s="53"/>
      <c r="DC645" s="53"/>
      <c r="DD645" s="53"/>
      <c r="DE645" s="53"/>
      <c r="DF645" s="53"/>
      <c r="DG645" s="53"/>
      <c r="DH645" s="53"/>
      <c r="DI645" s="53"/>
      <c r="DJ645" s="53"/>
      <c r="DK645" s="53"/>
      <c r="DL645" s="53"/>
      <c r="DM645" s="53"/>
      <c r="DN645" s="53"/>
      <c r="DO645" s="53"/>
      <c r="DP645" s="53"/>
      <c r="DQ645" s="53"/>
      <c r="DR645" s="53"/>
      <c r="DS645" s="53"/>
      <c r="DT645" s="53"/>
      <c r="DU645" s="53"/>
      <c r="DV645" s="53"/>
      <c r="DW645" s="53"/>
      <c r="DX645" s="53"/>
      <c r="DY645" s="53"/>
      <c r="DZ645" s="53"/>
      <c r="EA645" s="53"/>
      <c r="EB645" s="53"/>
      <c r="EC645" s="53"/>
      <c r="ED645" s="53"/>
      <c r="EE645" s="53"/>
      <c r="EF645" s="53"/>
      <c r="EG645" s="53"/>
      <c r="EH645" s="53"/>
      <c r="EI645" s="53"/>
      <c r="EJ645" s="53"/>
      <c r="EK645" s="53"/>
      <c r="EL645" s="53"/>
      <c r="EM645" s="53"/>
      <c r="EN645" s="53"/>
      <c r="EO645" s="53"/>
      <c r="EP645" s="53"/>
      <c r="EQ645" s="53"/>
      <c r="ER645" s="53"/>
      <c r="ES645" s="53"/>
      <c r="ET645" s="53"/>
      <c r="EU645" s="53"/>
    </row>
    <row r="646" spans="1:151" s="284" customFormat="1" x14ac:dyDescent="0.2">
      <c r="A646" s="539"/>
      <c r="K646" s="307"/>
      <c r="L646" s="307"/>
      <c r="O646" s="285"/>
      <c r="P646" s="285"/>
      <c r="U646" s="145"/>
      <c r="V646" s="145"/>
      <c r="W646" s="517"/>
      <c r="X646" s="517"/>
      <c r="AN646" s="53"/>
      <c r="AO646" s="53"/>
      <c r="AP646" s="53"/>
      <c r="AQ646" s="53"/>
      <c r="AR646" s="53"/>
      <c r="AS646" s="53"/>
      <c r="AT646" s="53"/>
      <c r="AU646" s="53"/>
      <c r="AV646" s="53"/>
      <c r="AW646" s="53"/>
      <c r="AX646" s="53"/>
      <c r="AY646" s="53"/>
      <c r="AZ646" s="53"/>
      <c r="BA646" s="53"/>
      <c r="BB646" s="53"/>
      <c r="BC646" s="53"/>
      <c r="BD646" s="53"/>
      <c r="BE646" s="53"/>
      <c r="BF646" s="53"/>
      <c r="BG646" s="53"/>
      <c r="BH646" s="53"/>
      <c r="BI646" s="53"/>
      <c r="BJ646" s="53"/>
      <c r="BK646" s="53"/>
      <c r="BL646" s="53"/>
      <c r="BM646" s="53"/>
      <c r="BN646" s="53"/>
      <c r="BO646" s="53"/>
      <c r="BP646" s="53"/>
      <c r="BQ646" s="53"/>
      <c r="BR646" s="53"/>
      <c r="BS646" s="53"/>
      <c r="BT646" s="53"/>
      <c r="BU646" s="53"/>
      <c r="BV646" s="53"/>
      <c r="BW646" s="53"/>
      <c r="BX646" s="53"/>
      <c r="BY646" s="53"/>
      <c r="BZ646" s="53"/>
      <c r="CA646" s="53"/>
      <c r="CB646" s="53"/>
      <c r="CC646" s="53"/>
      <c r="CD646" s="53"/>
      <c r="CE646" s="53"/>
      <c r="CF646" s="53"/>
      <c r="CG646" s="53"/>
      <c r="CH646" s="53"/>
      <c r="CI646" s="53"/>
      <c r="CJ646" s="53"/>
      <c r="CK646" s="53"/>
      <c r="CL646" s="53"/>
      <c r="CM646" s="53"/>
      <c r="CN646" s="53"/>
      <c r="CO646" s="53"/>
      <c r="CP646" s="53"/>
      <c r="CQ646" s="53"/>
      <c r="CR646" s="53"/>
      <c r="CS646" s="53"/>
      <c r="CT646" s="53"/>
      <c r="CU646" s="53"/>
      <c r="CV646" s="53"/>
      <c r="CW646" s="53"/>
      <c r="CX646" s="53"/>
      <c r="CY646" s="53"/>
      <c r="CZ646" s="53"/>
      <c r="DA646" s="53"/>
      <c r="DB646" s="53"/>
      <c r="DC646" s="53"/>
      <c r="DD646" s="53"/>
      <c r="DE646" s="53"/>
      <c r="DF646" s="53"/>
      <c r="DG646" s="53"/>
      <c r="DH646" s="53"/>
      <c r="DI646" s="53"/>
      <c r="DJ646" s="53"/>
      <c r="DK646" s="53"/>
      <c r="DL646" s="53"/>
      <c r="DM646" s="53"/>
      <c r="DN646" s="53"/>
      <c r="DO646" s="53"/>
      <c r="DP646" s="53"/>
      <c r="DQ646" s="53"/>
      <c r="DR646" s="53"/>
      <c r="DS646" s="53"/>
      <c r="DT646" s="53"/>
      <c r="DU646" s="53"/>
      <c r="DV646" s="53"/>
      <c r="DW646" s="53"/>
      <c r="DX646" s="53"/>
      <c r="DY646" s="53"/>
      <c r="DZ646" s="53"/>
      <c r="EA646" s="53"/>
      <c r="EB646" s="53"/>
      <c r="EC646" s="53"/>
      <c r="ED646" s="53"/>
      <c r="EE646" s="53"/>
      <c r="EF646" s="53"/>
      <c r="EG646" s="53"/>
      <c r="EH646" s="53"/>
      <c r="EI646" s="53"/>
      <c r="EJ646" s="53"/>
      <c r="EK646" s="53"/>
      <c r="EL646" s="53"/>
      <c r="EM646" s="53"/>
      <c r="EN646" s="53"/>
      <c r="EO646" s="53"/>
      <c r="EP646" s="53"/>
      <c r="EQ646" s="53"/>
      <c r="ER646" s="53"/>
      <c r="ES646" s="53"/>
      <c r="ET646" s="53"/>
      <c r="EU646" s="53"/>
    </row>
    <row r="647" spans="1:151" s="284" customFormat="1" x14ac:dyDescent="0.2">
      <c r="A647" s="539"/>
      <c r="K647" s="307"/>
      <c r="L647" s="307"/>
      <c r="O647" s="285"/>
      <c r="P647" s="285"/>
      <c r="U647" s="145"/>
      <c r="V647" s="145"/>
      <c r="W647" s="517"/>
      <c r="X647" s="517"/>
      <c r="AN647" s="53"/>
      <c r="AO647" s="53"/>
      <c r="AP647" s="53"/>
      <c r="AQ647" s="53"/>
      <c r="AR647" s="53"/>
      <c r="AS647" s="53"/>
      <c r="AT647" s="53"/>
      <c r="AU647" s="53"/>
      <c r="AV647" s="53"/>
      <c r="AW647" s="53"/>
      <c r="AX647" s="53"/>
      <c r="AY647" s="53"/>
      <c r="AZ647" s="53"/>
      <c r="BA647" s="53"/>
      <c r="BB647" s="53"/>
      <c r="BC647" s="53"/>
      <c r="BD647" s="53"/>
      <c r="BE647" s="53"/>
      <c r="BF647" s="53"/>
      <c r="BG647" s="53"/>
      <c r="BH647" s="53"/>
      <c r="BI647" s="53"/>
      <c r="BJ647" s="53"/>
      <c r="BK647" s="53"/>
      <c r="BL647" s="53"/>
      <c r="BM647" s="53"/>
      <c r="BN647" s="53"/>
      <c r="BO647" s="53"/>
      <c r="BP647" s="53"/>
      <c r="BQ647" s="53"/>
      <c r="BR647" s="53"/>
      <c r="BS647" s="53"/>
      <c r="BT647" s="53"/>
      <c r="BU647" s="53"/>
      <c r="BV647" s="53"/>
      <c r="BW647" s="53"/>
      <c r="BX647" s="53"/>
      <c r="BY647" s="53"/>
      <c r="BZ647" s="53"/>
      <c r="CA647" s="53"/>
      <c r="CB647" s="53"/>
      <c r="CC647" s="53"/>
      <c r="CD647" s="53"/>
      <c r="CE647" s="53"/>
      <c r="CF647" s="53"/>
      <c r="CG647" s="53"/>
      <c r="CH647" s="53"/>
      <c r="CI647" s="53"/>
      <c r="CJ647" s="53"/>
      <c r="CK647" s="53"/>
      <c r="CL647" s="53"/>
      <c r="CM647" s="53"/>
      <c r="CN647" s="53"/>
      <c r="CO647" s="53"/>
      <c r="CP647" s="53"/>
      <c r="CQ647" s="53"/>
      <c r="CR647" s="53"/>
      <c r="CS647" s="53"/>
      <c r="CT647" s="53"/>
      <c r="CU647" s="53"/>
      <c r="CV647" s="53"/>
      <c r="CW647" s="53"/>
      <c r="CX647" s="53"/>
      <c r="CY647" s="53"/>
      <c r="CZ647" s="53"/>
      <c r="DA647" s="53"/>
      <c r="DB647" s="53"/>
      <c r="DC647" s="53"/>
      <c r="DD647" s="53"/>
      <c r="DE647" s="53"/>
      <c r="DF647" s="53"/>
      <c r="DG647" s="53"/>
      <c r="DH647" s="53"/>
      <c r="DI647" s="53"/>
      <c r="DJ647" s="53"/>
      <c r="DK647" s="53"/>
      <c r="DL647" s="53"/>
      <c r="DM647" s="53"/>
      <c r="DN647" s="53"/>
      <c r="DO647" s="53"/>
      <c r="DP647" s="53"/>
      <c r="DQ647" s="53"/>
      <c r="DR647" s="53"/>
      <c r="DS647" s="53"/>
      <c r="DT647" s="53"/>
      <c r="DU647" s="53"/>
      <c r="DV647" s="53"/>
      <c r="DW647" s="53"/>
      <c r="DX647" s="53"/>
      <c r="DY647" s="53"/>
      <c r="DZ647" s="53"/>
      <c r="EA647" s="53"/>
      <c r="EB647" s="53"/>
      <c r="EC647" s="53"/>
      <c r="ED647" s="53"/>
      <c r="EE647" s="53"/>
      <c r="EF647" s="53"/>
      <c r="EG647" s="53"/>
      <c r="EH647" s="53"/>
      <c r="EI647" s="53"/>
      <c r="EJ647" s="53"/>
      <c r="EK647" s="53"/>
      <c r="EL647" s="53"/>
      <c r="EM647" s="53"/>
      <c r="EN647" s="53"/>
      <c r="EO647" s="53"/>
      <c r="EP647" s="53"/>
      <c r="EQ647" s="53"/>
      <c r="ER647" s="53"/>
      <c r="ES647" s="53"/>
      <c r="ET647" s="53"/>
      <c r="EU647" s="53"/>
    </row>
    <row r="648" spans="1:151" s="284" customFormat="1" x14ac:dyDescent="0.2">
      <c r="A648" s="539"/>
      <c r="K648" s="307"/>
      <c r="L648" s="307"/>
      <c r="O648" s="285"/>
      <c r="P648" s="285"/>
      <c r="U648" s="145"/>
      <c r="V648" s="145"/>
      <c r="W648" s="517"/>
      <c r="X648" s="517"/>
      <c r="AN648" s="53"/>
      <c r="AO648" s="53"/>
      <c r="AP648" s="53"/>
      <c r="AQ648" s="53"/>
      <c r="AR648" s="53"/>
      <c r="AS648" s="53"/>
      <c r="AT648" s="53"/>
      <c r="AU648" s="53"/>
      <c r="AV648" s="53"/>
      <c r="AW648" s="53"/>
      <c r="AX648" s="53"/>
      <c r="AY648" s="53"/>
      <c r="AZ648" s="53"/>
      <c r="BA648" s="53"/>
      <c r="BB648" s="53"/>
      <c r="BC648" s="53"/>
      <c r="BD648" s="53"/>
      <c r="BE648" s="53"/>
      <c r="BF648" s="53"/>
      <c r="BG648" s="53"/>
      <c r="BH648" s="53"/>
      <c r="BI648" s="53"/>
      <c r="BJ648" s="53"/>
      <c r="BK648" s="53"/>
      <c r="BL648" s="53"/>
      <c r="BM648" s="53"/>
      <c r="BN648" s="53"/>
      <c r="BO648" s="53"/>
      <c r="BP648" s="53"/>
      <c r="BQ648" s="53"/>
      <c r="BR648" s="53"/>
      <c r="BS648" s="53"/>
      <c r="BT648" s="53"/>
      <c r="BU648" s="53"/>
      <c r="BV648" s="53"/>
      <c r="BW648" s="53"/>
      <c r="BX648" s="53"/>
      <c r="BY648" s="53"/>
      <c r="BZ648" s="53"/>
      <c r="CA648" s="53"/>
      <c r="CB648" s="53"/>
      <c r="CC648" s="53"/>
      <c r="CD648" s="53"/>
      <c r="CE648" s="53"/>
      <c r="CF648" s="53"/>
      <c r="CG648" s="53"/>
      <c r="CH648" s="53"/>
      <c r="CI648" s="53"/>
      <c r="CJ648" s="53"/>
      <c r="CK648" s="53"/>
      <c r="CL648" s="53"/>
      <c r="CM648" s="53"/>
      <c r="CN648" s="53"/>
      <c r="CO648" s="53"/>
      <c r="CP648" s="53"/>
      <c r="CQ648" s="53"/>
      <c r="CR648" s="53"/>
      <c r="CS648" s="53"/>
      <c r="CT648" s="53"/>
      <c r="CU648" s="53"/>
      <c r="CV648" s="53"/>
      <c r="CW648" s="53"/>
      <c r="CX648" s="53"/>
      <c r="CY648" s="53"/>
      <c r="CZ648" s="53"/>
      <c r="DA648" s="53"/>
      <c r="DB648" s="53"/>
      <c r="DC648" s="53"/>
      <c r="DD648" s="53"/>
      <c r="DE648" s="53"/>
      <c r="DF648" s="53"/>
      <c r="DG648" s="53"/>
      <c r="DH648" s="53"/>
      <c r="DI648" s="53"/>
      <c r="DJ648" s="53"/>
      <c r="DK648" s="53"/>
      <c r="DL648" s="53"/>
      <c r="DM648" s="53"/>
      <c r="DN648" s="53"/>
      <c r="DO648" s="53"/>
      <c r="DP648" s="53"/>
      <c r="DQ648" s="53"/>
      <c r="DR648" s="53"/>
      <c r="DS648" s="53"/>
      <c r="DT648" s="53"/>
      <c r="DU648" s="53"/>
      <c r="DV648" s="53"/>
      <c r="DW648" s="53"/>
      <c r="DX648" s="53"/>
      <c r="DY648" s="53"/>
      <c r="DZ648" s="53"/>
      <c r="EA648" s="53"/>
      <c r="EB648" s="53"/>
      <c r="EC648" s="53"/>
      <c r="ED648" s="53"/>
      <c r="EE648" s="53"/>
      <c r="EF648" s="53"/>
      <c r="EG648" s="53"/>
      <c r="EH648" s="53"/>
      <c r="EI648" s="53"/>
      <c r="EJ648" s="53"/>
      <c r="EK648" s="53"/>
      <c r="EL648" s="53"/>
      <c r="EM648" s="53"/>
      <c r="EN648" s="53"/>
      <c r="EO648" s="53"/>
      <c r="EP648" s="53"/>
      <c r="EQ648" s="53"/>
      <c r="ER648" s="53"/>
      <c r="ES648" s="53"/>
      <c r="ET648" s="53"/>
      <c r="EU648" s="53"/>
    </row>
    <row r="649" spans="1:151" s="284" customFormat="1" x14ac:dyDescent="0.2">
      <c r="A649" s="539"/>
      <c r="K649" s="307"/>
      <c r="L649" s="307"/>
      <c r="O649" s="285"/>
      <c r="P649" s="285"/>
      <c r="U649" s="145"/>
      <c r="V649" s="145"/>
      <c r="W649" s="517"/>
      <c r="X649" s="517"/>
      <c r="AN649" s="53"/>
      <c r="AO649" s="53"/>
      <c r="AP649" s="53"/>
      <c r="AQ649" s="53"/>
      <c r="AR649" s="53"/>
      <c r="AS649" s="53"/>
      <c r="AT649" s="53"/>
      <c r="AU649" s="53"/>
      <c r="AV649" s="53"/>
      <c r="AW649" s="53"/>
      <c r="AX649" s="53"/>
      <c r="AY649" s="53"/>
      <c r="AZ649" s="53"/>
      <c r="BA649" s="53"/>
      <c r="BB649" s="53"/>
      <c r="BC649" s="53"/>
      <c r="BD649" s="53"/>
      <c r="BE649" s="53"/>
      <c r="BF649" s="53"/>
      <c r="BG649" s="53"/>
      <c r="BH649" s="53"/>
      <c r="BI649" s="53"/>
      <c r="BJ649" s="53"/>
      <c r="BK649" s="53"/>
      <c r="BL649" s="53"/>
      <c r="BM649" s="53"/>
      <c r="BN649" s="53"/>
      <c r="BO649" s="53"/>
      <c r="BP649" s="53"/>
      <c r="BQ649" s="53"/>
      <c r="BR649" s="53"/>
      <c r="BS649" s="53"/>
      <c r="BT649" s="53"/>
      <c r="BU649" s="53"/>
      <c r="BV649" s="53"/>
      <c r="BW649" s="53"/>
      <c r="BX649" s="53"/>
      <c r="BY649" s="53"/>
      <c r="BZ649" s="53"/>
      <c r="CA649" s="53"/>
      <c r="CB649" s="53"/>
      <c r="CC649" s="53"/>
      <c r="CD649" s="53"/>
      <c r="CE649" s="53"/>
      <c r="CF649" s="53"/>
      <c r="CG649" s="53"/>
      <c r="CH649" s="53"/>
      <c r="CI649" s="53"/>
      <c r="CJ649" s="53"/>
      <c r="CK649" s="53"/>
      <c r="CL649" s="53"/>
      <c r="CM649" s="53"/>
      <c r="CN649" s="53"/>
      <c r="CO649" s="53"/>
      <c r="CP649" s="53"/>
      <c r="CQ649" s="53"/>
      <c r="CR649" s="53"/>
      <c r="CS649" s="53"/>
      <c r="CT649" s="53"/>
      <c r="CU649" s="53"/>
      <c r="CV649" s="53"/>
      <c r="CW649" s="53"/>
      <c r="CX649" s="53"/>
      <c r="CY649" s="53"/>
      <c r="CZ649" s="53"/>
      <c r="DA649" s="53"/>
      <c r="DB649" s="53"/>
      <c r="DC649" s="53"/>
      <c r="DD649" s="53"/>
      <c r="DE649" s="53"/>
      <c r="DF649" s="53"/>
      <c r="DG649" s="53"/>
      <c r="DH649" s="53"/>
      <c r="DI649" s="53"/>
      <c r="DJ649" s="53"/>
      <c r="DK649" s="53"/>
      <c r="DL649" s="53"/>
      <c r="DM649" s="53"/>
      <c r="DN649" s="53"/>
      <c r="DO649" s="53"/>
      <c r="DP649" s="53"/>
      <c r="DQ649" s="53"/>
      <c r="DR649" s="53"/>
      <c r="DS649" s="53"/>
      <c r="DT649" s="53"/>
      <c r="DU649" s="53"/>
      <c r="DV649" s="53"/>
      <c r="DW649" s="53"/>
      <c r="DX649" s="53"/>
      <c r="DY649" s="53"/>
      <c r="DZ649" s="53"/>
      <c r="EA649" s="53"/>
      <c r="EB649" s="53"/>
      <c r="EC649" s="53"/>
      <c r="ED649" s="53"/>
      <c r="EE649" s="53"/>
      <c r="EF649" s="53"/>
      <c r="EG649" s="53"/>
      <c r="EH649" s="53"/>
      <c r="EI649" s="53"/>
      <c r="EJ649" s="53"/>
      <c r="EK649" s="53"/>
      <c r="EL649" s="53"/>
      <c r="EM649" s="53"/>
      <c r="EN649" s="53"/>
      <c r="EO649" s="53"/>
      <c r="EP649" s="53"/>
      <c r="EQ649" s="53"/>
      <c r="ER649" s="53"/>
      <c r="ES649" s="53"/>
      <c r="ET649" s="53"/>
      <c r="EU649" s="53"/>
    </row>
    <row r="650" spans="1:151" s="284" customFormat="1" x14ac:dyDescent="0.2">
      <c r="A650" s="539"/>
      <c r="K650" s="307"/>
      <c r="L650" s="307"/>
      <c r="O650" s="285"/>
      <c r="P650" s="285"/>
      <c r="U650" s="145"/>
      <c r="V650" s="145"/>
      <c r="W650" s="517"/>
      <c r="X650" s="517"/>
      <c r="AN650" s="53"/>
      <c r="AO650" s="53"/>
      <c r="AP650" s="53"/>
      <c r="AQ650" s="53"/>
      <c r="AR650" s="53"/>
      <c r="AS650" s="53"/>
      <c r="AT650" s="53"/>
      <c r="AU650" s="53"/>
      <c r="AV650" s="53"/>
      <c r="AW650" s="53"/>
      <c r="AX650" s="53"/>
      <c r="AY650" s="53"/>
      <c r="AZ650" s="53"/>
      <c r="BA650" s="53"/>
      <c r="BB650" s="53"/>
      <c r="BC650" s="53"/>
      <c r="BD650" s="53"/>
      <c r="BE650" s="53"/>
      <c r="BF650" s="53"/>
      <c r="BG650" s="53"/>
      <c r="BH650" s="53"/>
      <c r="BI650" s="53"/>
      <c r="BJ650" s="53"/>
      <c r="BK650" s="53"/>
      <c r="BL650" s="53"/>
      <c r="BM650" s="53"/>
      <c r="BN650" s="53"/>
      <c r="BO650" s="53"/>
      <c r="BP650" s="53"/>
      <c r="BQ650" s="53"/>
      <c r="BR650" s="53"/>
      <c r="BS650" s="53"/>
      <c r="BT650" s="53"/>
      <c r="BU650" s="53"/>
      <c r="BV650" s="53"/>
      <c r="BW650" s="53"/>
      <c r="BX650" s="53"/>
      <c r="BY650" s="53"/>
      <c r="BZ650" s="53"/>
      <c r="CA650" s="53"/>
      <c r="CB650" s="53"/>
      <c r="CC650" s="53"/>
      <c r="CD650" s="53"/>
      <c r="CE650" s="53"/>
      <c r="CF650" s="53"/>
      <c r="CG650" s="53"/>
      <c r="CH650" s="53"/>
      <c r="CI650" s="53"/>
      <c r="CJ650" s="53"/>
      <c r="CK650" s="53"/>
      <c r="CL650" s="53"/>
      <c r="CM650" s="53"/>
      <c r="CN650" s="53"/>
      <c r="CO650" s="53"/>
      <c r="CP650" s="53"/>
      <c r="CQ650" s="53"/>
      <c r="CR650" s="53"/>
      <c r="CS650" s="53"/>
      <c r="CT650" s="53"/>
      <c r="CU650" s="53"/>
      <c r="CV650" s="53"/>
      <c r="CW650" s="53"/>
      <c r="CX650" s="53"/>
      <c r="CY650" s="53"/>
      <c r="CZ650" s="53"/>
      <c r="DA650" s="53"/>
      <c r="DB650" s="53"/>
      <c r="DC650" s="53"/>
      <c r="DD650" s="53"/>
      <c r="DE650" s="53"/>
      <c r="DF650" s="53"/>
      <c r="DG650" s="53"/>
      <c r="DH650" s="53"/>
      <c r="DI650" s="53"/>
      <c r="DJ650" s="53"/>
      <c r="DK650" s="53"/>
      <c r="DL650" s="53"/>
      <c r="DM650" s="53"/>
      <c r="DN650" s="53"/>
      <c r="DO650" s="53"/>
      <c r="DP650" s="53"/>
      <c r="DQ650" s="53"/>
      <c r="DR650" s="53"/>
      <c r="DS650" s="53"/>
      <c r="DT650" s="53"/>
      <c r="DU650" s="53"/>
      <c r="DV650" s="53"/>
      <c r="DW650" s="53"/>
      <c r="DX650" s="53"/>
      <c r="DY650" s="53"/>
      <c r="DZ650" s="53"/>
      <c r="EA650" s="53"/>
      <c r="EB650" s="53"/>
      <c r="EC650" s="53"/>
      <c r="ED650" s="53"/>
      <c r="EE650" s="53"/>
      <c r="EF650" s="53"/>
      <c r="EG650" s="53"/>
      <c r="EH650" s="53"/>
      <c r="EI650" s="53"/>
      <c r="EJ650" s="53"/>
      <c r="EK650" s="53"/>
      <c r="EL650" s="53"/>
      <c r="EM650" s="53"/>
      <c r="EN650" s="53"/>
      <c r="EO650" s="53"/>
      <c r="EP650" s="53"/>
      <c r="EQ650" s="53"/>
      <c r="ER650" s="53"/>
      <c r="ES650" s="53"/>
      <c r="ET650" s="53"/>
      <c r="EU650" s="53"/>
    </row>
    <row r="651" spans="1:151" s="284" customFormat="1" x14ac:dyDescent="0.2">
      <c r="A651" s="539"/>
      <c r="K651" s="307"/>
      <c r="L651" s="307"/>
      <c r="O651" s="285"/>
      <c r="P651" s="285"/>
      <c r="U651" s="145"/>
      <c r="V651" s="145"/>
      <c r="W651" s="517"/>
      <c r="X651" s="517"/>
      <c r="AN651" s="53"/>
      <c r="AO651" s="53"/>
      <c r="AP651" s="53"/>
      <c r="AQ651" s="53"/>
      <c r="AR651" s="53"/>
      <c r="AS651" s="53"/>
      <c r="AT651" s="53"/>
      <c r="AU651" s="53"/>
      <c r="AV651" s="53"/>
      <c r="AW651" s="53"/>
      <c r="AX651" s="53"/>
      <c r="AY651" s="53"/>
      <c r="AZ651" s="53"/>
      <c r="BA651" s="53"/>
      <c r="BB651" s="53"/>
      <c r="BC651" s="53"/>
      <c r="BD651" s="53"/>
      <c r="BE651" s="53"/>
      <c r="BF651" s="53"/>
      <c r="BG651" s="53"/>
      <c r="BH651" s="53"/>
      <c r="BI651" s="53"/>
      <c r="BJ651" s="53"/>
      <c r="BK651" s="53"/>
      <c r="BL651" s="53"/>
      <c r="BM651" s="53"/>
      <c r="BN651" s="53"/>
      <c r="BO651" s="53"/>
      <c r="BP651" s="53"/>
      <c r="BQ651" s="53"/>
      <c r="BR651" s="53"/>
      <c r="BS651" s="53"/>
      <c r="BT651" s="53"/>
      <c r="BU651" s="53"/>
      <c r="BV651" s="53"/>
      <c r="BW651" s="53"/>
      <c r="BX651" s="53"/>
      <c r="BY651" s="53"/>
      <c r="BZ651" s="53"/>
      <c r="CA651" s="53"/>
      <c r="CB651" s="53"/>
      <c r="CC651" s="53"/>
      <c r="CD651" s="53"/>
      <c r="CE651" s="53"/>
      <c r="CF651" s="53"/>
      <c r="CG651" s="53"/>
      <c r="CH651" s="53"/>
      <c r="CI651" s="53"/>
      <c r="CJ651" s="53"/>
      <c r="CK651" s="53"/>
      <c r="CL651" s="53"/>
      <c r="CM651" s="53"/>
      <c r="CN651" s="53"/>
      <c r="CO651" s="53"/>
      <c r="CP651" s="53"/>
      <c r="CQ651" s="53"/>
      <c r="CR651" s="53"/>
      <c r="CS651" s="53"/>
      <c r="CT651" s="53"/>
      <c r="CU651" s="53"/>
      <c r="CV651" s="53"/>
      <c r="CW651" s="53"/>
      <c r="CX651" s="53"/>
      <c r="CY651" s="53"/>
      <c r="CZ651" s="53"/>
      <c r="DA651" s="53"/>
      <c r="DB651" s="53"/>
      <c r="DC651" s="53"/>
      <c r="DD651" s="53"/>
      <c r="DE651" s="53"/>
      <c r="DF651" s="53"/>
      <c r="DG651" s="53"/>
      <c r="DH651" s="53"/>
      <c r="DI651" s="53"/>
      <c r="DJ651" s="53"/>
      <c r="DK651" s="53"/>
      <c r="DL651" s="53"/>
      <c r="DM651" s="53"/>
      <c r="DN651" s="53"/>
      <c r="DO651" s="53"/>
      <c r="DP651" s="53"/>
      <c r="DQ651" s="53"/>
      <c r="DR651" s="53"/>
      <c r="DS651" s="53"/>
      <c r="DT651" s="53"/>
      <c r="DU651" s="53"/>
      <c r="DV651" s="53"/>
      <c r="DW651" s="53"/>
      <c r="DX651" s="53"/>
      <c r="DY651" s="53"/>
      <c r="DZ651" s="53"/>
      <c r="EA651" s="53"/>
      <c r="EB651" s="53"/>
      <c r="EC651" s="53"/>
      <c r="ED651" s="53"/>
      <c r="EE651" s="53"/>
      <c r="EF651" s="53"/>
      <c r="EG651" s="53"/>
      <c r="EH651" s="53"/>
      <c r="EI651" s="53"/>
      <c r="EJ651" s="53"/>
      <c r="EK651" s="53"/>
      <c r="EL651" s="53"/>
      <c r="EM651" s="53"/>
      <c r="EN651" s="53"/>
      <c r="EO651" s="53"/>
      <c r="EP651" s="53"/>
      <c r="EQ651" s="53"/>
      <c r="ER651" s="53"/>
      <c r="ES651" s="53"/>
      <c r="ET651" s="53"/>
      <c r="EU651" s="53"/>
    </row>
    <row r="652" spans="1:151" s="284" customFormat="1" x14ac:dyDescent="0.2">
      <c r="A652" s="539"/>
      <c r="K652" s="307"/>
      <c r="L652" s="307"/>
      <c r="O652" s="285"/>
      <c r="P652" s="285"/>
      <c r="U652" s="145"/>
      <c r="V652" s="145"/>
      <c r="W652" s="517"/>
      <c r="X652" s="517"/>
      <c r="AN652" s="53"/>
      <c r="AO652" s="53"/>
      <c r="AP652" s="53"/>
      <c r="AQ652" s="53"/>
      <c r="AR652" s="53"/>
      <c r="AS652" s="53"/>
      <c r="AT652" s="53"/>
      <c r="AU652" s="53"/>
      <c r="AV652" s="53"/>
      <c r="AW652" s="53"/>
      <c r="AX652" s="53"/>
      <c r="AY652" s="53"/>
      <c r="AZ652" s="53"/>
      <c r="BA652" s="53"/>
      <c r="BB652" s="53"/>
      <c r="BC652" s="53"/>
      <c r="BD652" s="53"/>
      <c r="BE652" s="53"/>
      <c r="BF652" s="53"/>
      <c r="BG652" s="53"/>
      <c r="BH652" s="53"/>
      <c r="BI652" s="53"/>
      <c r="BJ652" s="53"/>
      <c r="BK652" s="53"/>
      <c r="BL652" s="53"/>
      <c r="BM652" s="53"/>
      <c r="BN652" s="53"/>
      <c r="BO652" s="53"/>
      <c r="BP652" s="53"/>
      <c r="BQ652" s="53"/>
      <c r="BR652" s="53"/>
      <c r="BS652" s="53"/>
      <c r="BT652" s="53"/>
      <c r="BU652" s="53"/>
      <c r="BV652" s="53"/>
      <c r="BW652" s="53"/>
      <c r="BX652" s="53"/>
      <c r="BY652" s="53"/>
      <c r="BZ652" s="53"/>
      <c r="CA652" s="53"/>
      <c r="CB652" s="53"/>
      <c r="CC652" s="53"/>
      <c r="CD652" s="53"/>
      <c r="CE652" s="53"/>
      <c r="CF652" s="53"/>
      <c r="CG652" s="53"/>
      <c r="CH652" s="53"/>
      <c r="CI652" s="53"/>
      <c r="CJ652" s="53"/>
      <c r="CK652" s="53"/>
      <c r="CL652" s="53"/>
      <c r="CM652" s="53"/>
      <c r="CN652" s="53"/>
      <c r="CO652" s="53"/>
      <c r="CP652" s="53"/>
      <c r="CQ652" s="53"/>
      <c r="CR652" s="53"/>
      <c r="CS652" s="53"/>
      <c r="CT652" s="53"/>
      <c r="CU652" s="53"/>
      <c r="CV652" s="53"/>
      <c r="CW652" s="53"/>
      <c r="CX652" s="53"/>
      <c r="CY652" s="53"/>
      <c r="CZ652" s="53"/>
      <c r="DA652" s="53"/>
      <c r="DB652" s="53"/>
      <c r="DC652" s="53"/>
      <c r="DD652" s="53"/>
      <c r="DE652" s="53"/>
      <c r="DF652" s="53"/>
      <c r="DG652" s="53"/>
      <c r="DH652" s="53"/>
      <c r="DI652" s="53"/>
      <c r="DJ652" s="53"/>
      <c r="DK652" s="53"/>
      <c r="DL652" s="53"/>
      <c r="DM652" s="53"/>
      <c r="DN652" s="53"/>
      <c r="DO652" s="53"/>
      <c r="DP652" s="53"/>
      <c r="DQ652" s="53"/>
      <c r="DR652" s="53"/>
      <c r="DS652" s="53"/>
      <c r="DT652" s="53"/>
      <c r="DU652" s="53"/>
      <c r="DV652" s="53"/>
      <c r="DW652" s="53"/>
      <c r="DX652" s="53"/>
      <c r="DY652" s="53"/>
      <c r="DZ652" s="53"/>
      <c r="EA652" s="53"/>
      <c r="EB652" s="53"/>
      <c r="EC652" s="53"/>
      <c r="ED652" s="53"/>
      <c r="EE652" s="53"/>
      <c r="EF652" s="53"/>
      <c r="EG652" s="53"/>
      <c r="EH652" s="53"/>
      <c r="EI652" s="53"/>
      <c r="EJ652" s="53"/>
      <c r="EK652" s="53"/>
      <c r="EL652" s="53"/>
      <c r="EM652" s="53"/>
      <c r="EN652" s="53"/>
      <c r="EO652" s="53"/>
      <c r="EP652" s="53"/>
      <c r="EQ652" s="53"/>
      <c r="ER652" s="53"/>
      <c r="ES652" s="53"/>
      <c r="ET652" s="53"/>
      <c r="EU652" s="53"/>
    </row>
    <row r="653" spans="1:151" s="284" customFormat="1" x14ac:dyDescent="0.2">
      <c r="A653" s="539"/>
      <c r="K653" s="307"/>
      <c r="L653" s="307"/>
      <c r="O653" s="285"/>
      <c r="P653" s="285"/>
      <c r="U653" s="145"/>
      <c r="V653" s="145"/>
      <c r="W653" s="517"/>
      <c r="X653" s="517"/>
      <c r="AN653" s="53"/>
      <c r="AO653" s="53"/>
      <c r="AP653" s="53"/>
      <c r="AQ653" s="53"/>
      <c r="AR653" s="53"/>
      <c r="AS653" s="53"/>
      <c r="AT653" s="53"/>
      <c r="AU653" s="53"/>
      <c r="AV653" s="53"/>
      <c r="AW653" s="53"/>
      <c r="AX653" s="53"/>
      <c r="AY653" s="53"/>
      <c r="AZ653" s="53"/>
      <c r="BA653" s="53"/>
      <c r="BB653" s="53"/>
      <c r="BC653" s="53"/>
      <c r="BD653" s="53"/>
      <c r="BE653" s="53"/>
      <c r="BF653" s="53"/>
      <c r="BG653" s="53"/>
      <c r="BH653" s="53"/>
      <c r="BI653" s="53"/>
      <c r="BJ653" s="53"/>
      <c r="BK653" s="53"/>
      <c r="BL653" s="53"/>
      <c r="BM653" s="53"/>
      <c r="BN653" s="53"/>
      <c r="BO653" s="53"/>
      <c r="BP653" s="53"/>
      <c r="BQ653" s="53"/>
      <c r="BR653" s="53"/>
      <c r="BS653" s="53"/>
      <c r="BT653" s="53"/>
      <c r="BU653" s="53"/>
      <c r="BV653" s="53"/>
      <c r="BW653" s="53"/>
      <c r="BX653" s="53"/>
      <c r="BY653" s="53"/>
      <c r="BZ653" s="53"/>
      <c r="CA653" s="53"/>
      <c r="CB653" s="53"/>
      <c r="CC653" s="53"/>
      <c r="CD653" s="53"/>
      <c r="CE653" s="53"/>
      <c r="CF653" s="53"/>
      <c r="CG653" s="53"/>
      <c r="CH653" s="53"/>
      <c r="CI653" s="53"/>
      <c r="CJ653" s="53"/>
      <c r="CK653" s="53"/>
      <c r="CL653" s="53"/>
      <c r="CM653" s="53"/>
      <c r="CN653" s="53"/>
      <c r="CO653" s="53"/>
      <c r="CP653" s="53"/>
      <c r="CQ653" s="53"/>
      <c r="CR653" s="53"/>
      <c r="CS653" s="53"/>
      <c r="CT653" s="53"/>
      <c r="CU653" s="53"/>
      <c r="CV653" s="53"/>
      <c r="CW653" s="53"/>
      <c r="CX653" s="53"/>
      <c r="CY653" s="53"/>
      <c r="CZ653" s="53"/>
      <c r="DA653" s="53"/>
      <c r="DB653" s="53"/>
      <c r="DC653" s="53"/>
      <c r="DD653" s="53"/>
      <c r="DE653" s="53"/>
      <c r="DF653" s="53"/>
      <c r="DG653" s="53"/>
      <c r="DH653" s="53"/>
      <c r="DI653" s="53"/>
      <c r="DJ653" s="53"/>
      <c r="DK653" s="53"/>
      <c r="DL653" s="53"/>
      <c r="DM653" s="53"/>
      <c r="DN653" s="53"/>
      <c r="DO653" s="53"/>
      <c r="DP653" s="53"/>
      <c r="DQ653" s="53"/>
      <c r="DR653" s="53"/>
      <c r="DS653" s="53"/>
      <c r="DT653" s="53"/>
      <c r="DU653" s="53"/>
      <c r="DV653" s="53"/>
      <c r="DW653" s="53"/>
      <c r="DX653" s="53"/>
      <c r="DY653" s="53"/>
      <c r="DZ653" s="53"/>
      <c r="EA653" s="53"/>
      <c r="EB653" s="53"/>
      <c r="EC653" s="53"/>
      <c r="ED653" s="53"/>
      <c r="EE653" s="53"/>
      <c r="EF653" s="53"/>
      <c r="EG653" s="53"/>
      <c r="EH653" s="53"/>
      <c r="EI653" s="53"/>
      <c r="EJ653" s="53"/>
      <c r="EK653" s="53"/>
      <c r="EL653" s="53"/>
      <c r="EM653" s="53"/>
      <c r="EN653" s="53"/>
      <c r="EO653" s="53"/>
      <c r="EP653" s="53"/>
      <c r="EQ653" s="53"/>
      <c r="ER653" s="53"/>
      <c r="ES653" s="53"/>
      <c r="ET653" s="53"/>
      <c r="EU653" s="53"/>
    </row>
    <row r="654" spans="1:151" s="284" customFormat="1" x14ac:dyDescent="0.2">
      <c r="A654" s="539"/>
      <c r="K654" s="307"/>
      <c r="L654" s="307"/>
      <c r="O654" s="285"/>
      <c r="P654" s="285"/>
      <c r="U654" s="145"/>
      <c r="V654" s="145"/>
      <c r="W654" s="517"/>
      <c r="X654" s="517"/>
      <c r="AN654" s="53"/>
      <c r="AO654" s="53"/>
      <c r="AP654" s="53"/>
      <c r="AQ654" s="53"/>
      <c r="AR654" s="53"/>
      <c r="AS654" s="53"/>
      <c r="AT654" s="53"/>
      <c r="AU654" s="53"/>
      <c r="AV654" s="53"/>
      <c r="AW654" s="53"/>
      <c r="AX654" s="53"/>
      <c r="AY654" s="53"/>
      <c r="AZ654" s="53"/>
      <c r="BA654" s="53"/>
      <c r="BB654" s="53"/>
      <c r="BC654" s="53"/>
      <c r="BD654" s="53"/>
      <c r="BE654" s="53"/>
      <c r="BF654" s="53"/>
      <c r="BG654" s="53"/>
      <c r="BH654" s="53"/>
      <c r="BI654" s="53"/>
      <c r="BJ654" s="53"/>
      <c r="BK654" s="53"/>
      <c r="BL654" s="53"/>
      <c r="BM654" s="53"/>
      <c r="BN654" s="53"/>
      <c r="BO654" s="53"/>
      <c r="BP654" s="53"/>
      <c r="BQ654" s="53"/>
      <c r="BR654" s="53"/>
      <c r="BS654" s="53"/>
      <c r="BT654" s="53"/>
      <c r="BU654" s="53"/>
      <c r="BV654" s="53"/>
      <c r="BW654" s="53"/>
      <c r="BX654" s="53"/>
      <c r="BY654" s="53"/>
      <c r="BZ654" s="53"/>
      <c r="CA654" s="53"/>
      <c r="CB654" s="53"/>
      <c r="CC654" s="53"/>
      <c r="CD654" s="53"/>
      <c r="CE654" s="53"/>
      <c r="CF654" s="53"/>
      <c r="CG654" s="53"/>
      <c r="CH654" s="53"/>
      <c r="CI654" s="53"/>
      <c r="CJ654" s="53"/>
      <c r="CK654" s="53"/>
      <c r="CL654" s="53"/>
      <c r="CM654" s="53"/>
      <c r="CN654" s="53"/>
      <c r="CO654" s="53"/>
      <c r="CP654" s="53"/>
      <c r="CQ654" s="53"/>
      <c r="CR654" s="53"/>
      <c r="CS654" s="53"/>
      <c r="CT654" s="53"/>
      <c r="CU654" s="53"/>
      <c r="CV654" s="53"/>
      <c r="CW654" s="53"/>
      <c r="CX654" s="53"/>
      <c r="CY654" s="53"/>
      <c r="CZ654" s="53"/>
      <c r="DA654" s="53"/>
      <c r="DB654" s="53"/>
      <c r="DC654" s="53"/>
      <c r="DD654" s="53"/>
      <c r="DE654" s="53"/>
      <c r="DF654" s="53"/>
      <c r="DG654" s="53"/>
      <c r="DH654" s="53"/>
      <c r="DI654" s="53"/>
      <c r="DJ654" s="53"/>
      <c r="DK654" s="53"/>
      <c r="DL654" s="53"/>
      <c r="DM654" s="53"/>
      <c r="DN654" s="53"/>
      <c r="DO654" s="53"/>
      <c r="DP654" s="53"/>
      <c r="DQ654" s="53"/>
      <c r="DR654" s="53"/>
      <c r="DS654" s="53"/>
      <c r="DT654" s="53"/>
      <c r="DU654" s="53"/>
      <c r="DV654" s="53"/>
      <c r="DW654" s="53"/>
      <c r="DX654" s="53"/>
      <c r="DY654" s="53"/>
      <c r="DZ654" s="53"/>
      <c r="EA654" s="53"/>
      <c r="EB654" s="53"/>
      <c r="EC654" s="53"/>
      <c r="ED654" s="53"/>
      <c r="EE654" s="53"/>
      <c r="EF654" s="53"/>
      <c r="EG654" s="53"/>
      <c r="EH654" s="53"/>
      <c r="EI654" s="53"/>
      <c r="EJ654" s="53"/>
      <c r="EK654" s="53"/>
      <c r="EL654" s="53"/>
      <c r="EM654" s="53"/>
      <c r="EN654" s="53"/>
      <c r="EO654" s="53"/>
      <c r="EP654" s="53"/>
      <c r="EQ654" s="53"/>
      <c r="ER654" s="53"/>
      <c r="ES654" s="53"/>
      <c r="ET654" s="53"/>
      <c r="EU654" s="53"/>
    </row>
    <row r="655" spans="1:151" s="284" customFormat="1" x14ac:dyDescent="0.2">
      <c r="A655" s="539"/>
      <c r="K655" s="307"/>
      <c r="L655" s="307"/>
      <c r="O655" s="285"/>
      <c r="P655" s="285"/>
      <c r="U655" s="145"/>
      <c r="V655" s="145"/>
      <c r="W655" s="517"/>
      <c r="X655" s="517"/>
      <c r="AN655" s="53"/>
      <c r="AO655" s="53"/>
      <c r="AP655" s="53"/>
      <c r="AQ655" s="53"/>
      <c r="AR655" s="53"/>
      <c r="AS655" s="53"/>
      <c r="AT655" s="53"/>
      <c r="AU655" s="53"/>
      <c r="AV655" s="53"/>
      <c r="AW655" s="53"/>
      <c r="AX655" s="53"/>
      <c r="AY655" s="53"/>
      <c r="AZ655" s="53"/>
      <c r="BA655" s="53"/>
      <c r="BB655" s="53"/>
      <c r="BC655" s="53"/>
      <c r="BD655" s="53"/>
      <c r="BE655" s="53"/>
      <c r="BF655" s="53"/>
      <c r="BG655" s="53"/>
      <c r="BH655" s="53"/>
      <c r="BI655" s="53"/>
      <c r="BJ655" s="53"/>
      <c r="BK655" s="53"/>
      <c r="BL655" s="53"/>
      <c r="BM655" s="53"/>
      <c r="BN655" s="53"/>
      <c r="BO655" s="53"/>
      <c r="BP655" s="53"/>
      <c r="BQ655" s="53"/>
      <c r="BR655" s="53"/>
      <c r="BS655" s="53"/>
      <c r="BT655" s="53"/>
      <c r="BU655" s="53"/>
      <c r="BV655" s="53"/>
      <c r="BW655" s="53"/>
      <c r="BX655" s="53"/>
      <c r="BY655" s="53"/>
      <c r="BZ655" s="53"/>
      <c r="CA655" s="53"/>
      <c r="CB655" s="53"/>
      <c r="CC655" s="53"/>
      <c r="CD655" s="53"/>
      <c r="CE655" s="53"/>
      <c r="CF655" s="53"/>
      <c r="CG655" s="53"/>
      <c r="CH655" s="53"/>
      <c r="CI655" s="53"/>
      <c r="CJ655" s="53"/>
      <c r="CK655" s="53"/>
      <c r="CL655" s="53"/>
      <c r="CM655" s="53"/>
      <c r="CN655" s="53"/>
      <c r="CO655" s="53"/>
      <c r="CP655" s="53"/>
      <c r="CQ655" s="53"/>
      <c r="CR655" s="53"/>
      <c r="CS655" s="53"/>
      <c r="CT655" s="53"/>
      <c r="CU655" s="53"/>
      <c r="CV655" s="53"/>
      <c r="CW655" s="53"/>
      <c r="CX655" s="53"/>
      <c r="CY655" s="53"/>
      <c r="CZ655" s="53"/>
      <c r="DA655" s="53"/>
      <c r="DB655" s="53"/>
      <c r="DC655" s="53"/>
      <c r="DD655" s="53"/>
      <c r="DE655" s="53"/>
      <c r="DF655" s="53"/>
      <c r="DG655" s="53"/>
      <c r="DH655" s="53"/>
      <c r="DI655" s="53"/>
      <c r="DJ655" s="53"/>
      <c r="DK655" s="53"/>
      <c r="DL655" s="53"/>
      <c r="DM655" s="53"/>
      <c r="DN655" s="53"/>
      <c r="DO655" s="53"/>
      <c r="DP655" s="53"/>
      <c r="DQ655" s="53"/>
      <c r="DR655" s="53"/>
      <c r="DS655" s="53"/>
      <c r="DT655" s="53"/>
      <c r="DU655" s="53"/>
      <c r="DV655" s="53"/>
      <c r="DW655" s="53"/>
      <c r="DX655" s="53"/>
      <c r="DY655" s="53"/>
      <c r="DZ655" s="53"/>
      <c r="EA655" s="53"/>
      <c r="EB655" s="53"/>
      <c r="EC655" s="53"/>
      <c r="ED655" s="53"/>
      <c r="EE655" s="53"/>
      <c r="EF655" s="53"/>
      <c r="EG655" s="53"/>
      <c r="EH655" s="53"/>
      <c r="EI655" s="53"/>
      <c r="EJ655" s="53"/>
      <c r="EK655" s="53"/>
      <c r="EL655" s="53"/>
      <c r="EM655" s="53"/>
      <c r="EN655" s="53"/>
      <c r="EO655" s="53"/>
      <c r="EP655" s="53"/>
      <c r="EQ655" s="53"/>
      <c r="ER655" s="53"/>
      <c r="ES655" s="53"/>
      <c r="ET655" s="53"/>
      <c r="EU655" s="53"/>
    </row>
    <row r="656" spans="1:151" s="284" customFormat="1" x14ac:dyDescent="0.2">
      <c r="A656" s="539"/>
      <c r="K656" s="307"/>
      <c r="L656" s="307"/>
      <c r="O656" s="285"/>
      <c r="P656" s="285"/>
      <c r="U656" s="145"/>
      <c r="V656" s="145"/>
      <c r="W656" s="517"/>
      <c r="X656" s="517"/>
      <c r="AN656" s="53"/>
      <c r="AO656" s="53"/>
      <c r="AP656" s="53"/>
      <c r="AQ656" s="53"/>
      <c r="AR656" s="53"/>
      <c r="AS656" s="53"/>
      <c r="AT656" s="53"/>
      <c r="AU656" s="53"/>
      <c r="AV656" s="53"/>
      <c r="AW656" s="53"/>
      <c r="AX656" s="53"/>
      <c r="AY656" s="53"/>
      <c r="AZ656" s="53"/>
      <c r="BA656" s="53"/>
      <c r="BB656" s="53"/>
      <c r="BC656" s="53"/>
      <c r="BD656" s="53"/>
      <c r="BE656" s="53"/>
      <c r="BF656" s="53"/>
      <c r="BG656" s="53"/>
      <c r="BH656" s="53"/>
      <c r="BI656" s="53"/>
      <c r="BJ656" s="53"/>
      <c r="BK656" s="53"/>
      <c r="BL656" s="53"/>
      <c r="BM656" s="53"/>
      <c r="BN656" s="53"/>
      <c r="BO656" s="53"/>
      <c r="BP656" s="53"/>
      <c r="BQ656" s="53"/>
      <c r="BR656" s="53"/>
      <c r="BS656" s="53"/>
      <c r="BT656" s="53"/>
      <c r="BU656" s="53"/>
      <c r="BV656" s="53"/>
      <c r="BW656" s="53"/>
      <c r="BX656" s="53"/>
      <c r="BY656" s="53"/>
      <c r="BZ656" s="53"/>
      <c r="CA656" s="53"/>
      <c r="CB656" s="53"/>
      <c r="CC656" s="53"/>
      <c r="CD656" s="53"/>
      <c r="CE656" s="53"/>
      <c r="CF656" s="53"/>
      <c r="CG656" s="53"/>
      <c r="CH656" s="53"/>
      <c r="CI656" s="53"/>
      <c r="CJ656" s="53"/>
      <c r="CK656" s="53"/>
      <c r="CL656" s="53"/>
      <c r="CM656" s="53"/>
      <c r="CN656" s="53"/>
      <c r="CO656" s="53"/>
      <c r="CP656" s="53"/>
      <c r="CQ656" s="53"/>
      <c r="CR656" s="53"/>
      <c r="CS656" s="53"/>
      <c r="CT656" s="53"/>
      <c r="CU656" s="53"/>
      <c r="CV656" s="53"/>
      <c r="CW656" s="53"/>
      <c r="CX656" s="53"/>
      <c r="CY656" s="53"/>
      <c r="CZ656" s="53"/>
      <c r="DA656" s="53"/>
      <c r="DB656" s="53"/>
      <c r="DC656" s="53"/>
      <c r="DD656" s="53"/>
      <c r="DE656" s="53"/>
      <c r="DF656" s="53"/>
      <c r="DG656" s="53"/>
      <c r="DH656" s="53"/>
      <c r="DI656" s="53"/>
      <c r="DJ656" s="53"/>
      <c r="DK656" s="53"/>
      <c r="DL656" s="53"/>
      <c r="DM656" s="53"/>
      <c r="DN656" s="53"/>
      <c r="DO656" s="53"/>
      <c r="DP656" s="53"/>
      <c r="DQ656" s="53"/>
      <c r="DR656" s="53"/>
      <c r="DS656" s="53"/>
      <c r="DT656" s="53"/>
      <c r="DU656" s="53"/>
      <c r="DV656" s="53"/>
      <c r="DW656" s="53"/>
      <c r="DX656" s="53"/>
      <c r="DY656" s="53"/>
      <c r="DZ656" s="53"/>
      <c r="EA656" s="53"/>
      <c r="EB656" s="53"/>
      <c r="EC656" s="53"/>
      <c r="ED656" s="53"/>
      <c r="EE656" s="53"/>
      <c r="EF656" s="53"/>
      <c r="EG656" s="53"/>
      <c r="EH656" s="53"/>
      <c r="EI656" s="53"/>
      <c r="EJ656" s="53"/>
      <c r="EK656" s="53"/>
      <c r="EL656" s="53"/>
      <c r="EM656" s="53"/>
      <c r="EN656" s="53"/>
      <c r="EO656" s="53"/>
      <c r="EP656" s="53"/>
      <c r="EQ656" s="53"/>
      <c r="ER656" s="53"/>
      <c r="ES656" s="53"/>
      <c r="ET656" s="53"/>
      <c r="EU656" s="53"/>
    </row>
    <row r="657" spans="1:151" s="284" customFormat="1" x14ac:dyDescent="0.2">
      <c r="A657" s="539"/>
      <c r="K657" s="307"/>
      <c r="L657" s="307"/>
      <c r="O657" s="285"/>
      <c r="P657" s="285"/>
      <c r="U657" s="145"/>
      <c r="V657" s="145"/>
      <c r="W657" s="517"/>
      <c r="X657" s="517"/>
      <c r="AN657" s="53"/>
      <c r="AO657" s="53"/>
      <c r="AP657" s="53"/>
      <c r="AQ657" s="53"/>
      <c r="AR657" s="53"/>
      <c r="AS657" s="53"/>
      <c r="AT657" s="53"/>
      <c r="AU657" s="53"/>
      <c r="AV657" s="53"/>
      <c r="AW657" s="53"/>
      <c r="AX657" s="53"/>
      <c r="AY657" s="53"/>
      <c r="AZ657" s="53"/>
      <c r="BA657" s="53"/>
      <c r="BB657" s="53"/>
      <c r="BC657" s="53"/>
      <c r="BD657" s="53"/>
      <c r="BE657" s="53"/>
      <c r="BF657" s="53"/>
      <c r="BG657" s="53"/>
      <c r="BH657" s="53"/>
      <c r="BI657" s="53"/>
      <c r="BJ657" s="53"/>
      <c r="BK657" s="53"/>
      <c r="BL657" s="53"/>
      <c r="BM657" s="53"/>
      <c r="BN657" s="53"/>
      <c r="BO657" s="53"/>
      <c r="BP657" s="53"/>
      <c r="BQ657" s="53"/>
      <c r="BR657" s="53"/>
      <c r="BS657" s="53"/>
      <c r="BT657" s="53"/>
      <c r="BU657" s="53"/>
      <c r="BV657" s="53"/>
      <c r="BW657" s="53"/>
      <c r="BX657" s="53"/>
      <c r="BY657" s="53"/>
      <c r="BZ657" s="53"/>
      <c r="CA657" s="53"/>
      <c r="CB657" s="53"/>
      <c r="CC657" s="53"/>
      <c r="CD657" s="53"/>
      <c r="CE657" s="53"/>
      <c r="CF657" s="53"/>
      <c r="CG657" s="53"/>
      <c r="CH657" s="53"/>
      <c r="CI657" s="53"/>
      <c r="CJ657" s="53"/>
      <c r="CK657" s="53"/>
      <c r="CL657" s="53"/>
      <c r="CM657" s="53"/>
      <c r="CN657" s="53"/>
      <c r="CO657" s="53"/>
      <c r="CP657" s="53"/>
      <c r="CQ657" s="53"/>
      <c r="CR657" s="53"/>
      <c r="CS657" s="53"/>
      <c r="CT657" s="53"/>
      <c r="CU657" s="53"/>
      <c r="CV657" s="53"/>
      <c r="CW657" s="53"/>
      <c r="CX657" s="53"/>
      <c r="CY657" s="53"/>
      <c r="CZ657" s="53"/>
      <c r="DA657" s="53"/>
      <c r="DB657" s="53"/>
      <c r="DC657" s="53"/>
      <c r="DD657" s="53"/>
      <c r="DE657" s="53"/>
      <c r="DF657" s="53"/>
      <c r="DG657" s="53"/>
      <c r="DH657" s="53"/>
      <c r="DI657" s="53"/>
      <c r="DJ657" s="53"/>
      <c r="DK657" s="53"/>
      <c r="DL657" s="53"/>
      <c r="DM657" s="53"/>
      <c r="DN657" s="53"/>
      <c r="DO657" s="53"/>
      <c r="DP657" s="53"/>
      <c r="DQ657" s="53"/>
      <c r="DR657" s="53"/>
      <c r="DS657" s="53"/>
      <c r="DT657" s="53"/>
      <c r="DU657" s="53"/>
      <c r="DV657" s="53"/>
      <c r="DW657" s="53"/>
      <c r="DX657" s="53"/>
      <c r="DY657" s="53"/>
      <c r="DZ657" s="53"/>
      <c r="EA657" s="53"/>
      <c r="EB657" s="53"/>
      <c r="EC657" s="53"/>
      <c r="ED657" s="53"/>
      <c r="EE657" s="53"/>
      <c r="EF657" s="53"/>
      <c r="EG657" s="53"/>
      <c r="EH657" s="53"/>
      <c r="EI657" s="53"/>
      <c r="EJ657" s="53"/>
      <c r="EK657" s="53"/>
      <c r="EL657" s="53"/>
      <c r="EM657" s="53"/>
      <c r="EN657" s="53"/>
      <c r="EO657" s="53"/>
      <c r="EP657" s="53"/>
      <c r="EQ657" s="53"/>
      <c r="ER657" s="53"/>
      <c r="ES657" s="53"/>
      <c r="ET657" s="53"/>
      <c r="EU657" s="53"/>
    </row>
    <row r="658" spans="1:151" s="284" customFormat="1" x14ac:dyDescent="0.2">
      <c r="A658" s="539"/>
      <c r="K658" s="307"/>
      <c r="L658" s="307"/>
      <c r="O658" s="285"/>
      <c r="P658" s="285"/>
      <c r="U658" s="145"/>
      <c r="V658" s="145"/>
      <c r="W658" s="517"/>
      <c r="X658" s="517"/>
      <c r="AN658" s="53"/>
      <c r="AO658" s="53"/>
      <c r="AP658" s="53"/>
      <c r="AQ658" s="53"/>
      <c r="AR658" s="53"/>
      <c r="AS658" s="53"/>
      <c r="AT658" s="53"/>
      <c r="AU658" s="53"/>
      <c r="AV658" s="53"/>
      <c r="AW658" s="53"/>
      <c r="AX658" s="53"/>
      <c r="AY658" s="53"/>
      <c r="AZ658" s="53"/>
      <c r="BA658" s="53"/>
      <c r="BB658" s="53"/>
      <c r="BC658" s="53"/>
      <c r="BD658" s="53"/>
      <c r="BE658" s="53"/>
      <c r="BF658" s="53"/>
      <c r="BG658" s="53"/>
      <c r="BH658" s="53"/>
      <c r="BI658" s="53"/>
      <c r="BJ658" s="53"/>
      <c r="BK658" s="53"/>
      <c r="BL658" s="53"/>
      <c r="BM658" s="53"/>
      <c r="BN658" s="53"/>
      <c r="BO658" s="53"/>
      <c r="BP658" s="53"/>
      <c r="BQ658" s="53"/>
      <c r="BR658" s="53"/>
      <c r="BS658" s="53"/>
      <c r="BT658" s="53"/>
      <c r="BU658" s="53"/>
      <c r="BV658" s="53"/>
      <c r="BW658" s="53"/>
      <c r="BX658" s="53"/>
      <c r="BY658" s="53"/>
      <c r="BZ658" s="53"/>
      <c r="CA658" s="53"/>
      <c r="CB658" s="53"/>
      <c r="CC658" s="53"/>
      <c r="CD658" s="53"/>
      <c r="CE658" s="53"/>
      <c r="CF658" s="53"/>
      <c r="CG658" s="53"/>
      <c r="CH658" s="53"/>
      <c r="CI658" s="53"/>
      <c r="CJ658" s="53"/>
      <c r="CK658" s="53"/>
      <c r="CL658" s="53"/>
      <c r="CM658" s="53"/>
      <c r="CN658" s="53"/>
      <c r="CO658" s="53"/>
      <c r="CP658" s="53"/>
      <c r="CQ658" s="53"/>
      <c r="CR658" s="53"/>
      <c r="CS658" s="53"/>
      <c r="CT658" s="53"/>
      <c r="CU658" s="53"/>
      <c r="CV658" s="53"/>
      <c r="CW658" s="53"/>
      <c r="CX658" s="53"/>
      <c r="CY658" s="53"/>
      <c r="CZ658" s="53"/>
      <c r="DA658" s="53"/>
      <c r="DB658" s="53"/>
      <c r="DC658" s="53"/>
      <c r="DD658" s="53"/>
      <c r="DE658" s="53"/>
      <c r="DF658" s="53"/>
      <c r="DG658" s="53"/>
      <c r="DH658" s="53"/>
      <c r="DI658" s="53"/>
      <c r="DJ658" s="53"/>
      <c r="DK658" s="53"/>
      <c r="DL658" s="53"/>
      <c r="DM658" s="53"/>
      <c r="DN658" s="53"/>
      <c r="DO658" s="53"/>
      <c r="DP658" s="53"/>
      <c r="DQ658" s="53"/>
      <c r="DR658" s="53"/>
      <c r="DS658" s="53"/>
      <c r="DT658" s="53"/>
      <c r="DU658" s="53"/>
      <c r="DV658" s="53"/>
      <c r="DW658" s="53"/>
      <c r="DX658" s="53"/>
      <c r="DY658" s="53"/>
      <c r="DZ658" s="53"/>
      <c r="EA658" s="53"/>
      <c r="EB658" s="53"/>
      <c r="EC658" s="53"/>
      <c r="ED658" s="53"/>
      <c r="EE658" s="53"/>
      <c r="EF658" s="53"/>
      <c r="EG658" s="53"/>
      <c r="EH658" s="53"/>
      <c r="EI658" s="53"/>
      <c r="EJ658" s="53"/>
      <c r="EK658" s="53"/>
      <c r="EL658" s="53"/>
      <c r="EM658" s="53"/>
      <c r="EN658" s="53"/>
      <c r="EO658" s="53"/>
      <c r="EP658" s="53"/>
      <c r="EQ658" s="53"/>
      <c r="ER658" s="53"/>
      <c r="ES658" s="53"/>
      <c r="ET658" s="53"/>
      <c r="EU658" s="53"/>
    </row>
    <row r="659" spans="1:151" s="284" customFormat="1" x14ac:dyDescent="0.2">
      <c r="A659" s="539"/>
      <c r="K659" s="307"/>
      <c r="L659" s="307"/>
      <c r="O659" s="285"/>
      <c r="P659" s="285"/>
      <c r="U659" s="145"/>
      <c r="V659" s="145"/>
      <c r="W659" s="517"/>
      <c r="X659" s="517"/>
      <c r="AN659" s="53"/>
      <c r="AO659" s="53"/>
      <c r="AP659" s="53"/>
      <c r="AQ659" s="53"/>
      <c r="AR659" s="53"/>
      <c r="AS659" s="53"/>
      <c r="AT659" s="53"/>
      <c r="AU659" s="53"/>
      <c r="AV659" s="53"/>
      <c r="AW659" s="53"/>
      <c r="AX659" s="53"/>
      <c r="AY659" s="53"/>
      <c r="AZ659" s="53"/>
      <c r="BA659" s="53"/>
      <c r="BB659" s="53"/>
      <c r="BC659" s="53"/>
      <c r="BD659" s="53"/>
      <c r="BE659" s="53"/>
      <c r="BF659" s="53"/>
      <c r="BG659" s="53"/>
      <c r="BH659" s="53"/>
      <c r="BI659" s="53"/>
      <c r="BJ659" s="53"/>
      <c r="BK659" s="53"/>
      <c r="BL659" s="53"/>
      <c r="BM659" s="53"/>
      <c r="BN659" s="53"/>
      <c r="BO659" s="53"/>
      <c r="BP659" s="53"/>
      <c r="BQ659" s="53"/>
      <c r="BR659" s="53"/>
      <c r="BS659" s="53"/>
      <c r="BT659" s="53"/>
      <c r="BU659" s="53"/>
      <c r="BV659" s="53"/>
      <c r="BW659" s="53"/>
      <c r="BX659" s="53"/>
      <c r="BY659" s="53"/>
      <c r="BZ659" s="53"/>
      <c r="CA659" s="53"/>
      <c r="CB659" s="53"/>
      <c r="CC659" s="53"/>
      <c r="CD659" s="53"/>
      <c r="CE659" s="53"/>
      <c r="CF659" s="53"/>
      <c r="CG659" s="53"/>
      <c r="CH659" s="53"/>
      <c r="CI659" s="53"/>
      <c r="CJ659" s="53"/>
      <c r="CK659" s="53"/>
      <c r="CL659" s="53"/>
      <c r="CM659" s="53"/>
      <c r="CN659" s="53"/>
      <c r="CO659" s="53"/>
      <c r="CP659" s="53"/>
      <c r="CQ659" s="53"/>
      <c r="CR659" s="53"/>
      <c r="CS659" s="53"/>
      <c r="CT659" s="53"/>
      <c r="CU659" s="53"/>
      <c r="CV659" s="53"/>
      <c r="CW659" s="53"/>
      <c r="CX659" s="53"/>
      <c r="CY659" s="53"/>
      <c r="CZ659" s="53"/>
      <c r="DA659" s="53"/>
      <c r="DB659" s="53"/>
      <c r="DC659" s="53"/>
      <c r="DD659" s="53"/>
      <c r="DE659" s="53"/>
      <c r="DF659" s="53"/>
      <c r="DG659" s="53"/>
      <c r="DH659" s="53"/>
      <c r="DI659" s="53"/>
      <c r="DJ659" s="53"/>
      <c r="DK659" s="53"/>
      <c r="DL659" s="53"/>
      <c r="DM659" s="53"/>
      <c r="DN659" s="53"/>
      <c r="DO659" s="53"/>
      <c r="DP659" s="53"/>
      <c r="DQ659" s="53"/>
      <c r="DR659" s="53"/>
      <c r="DS659" s="53"/>
      <c r="DT659" s="53"/>
      <c r="DU659" s="53"/>
      <c r="DV659" s="53"/>
      <c r="DW659" s="53"/>
      <c r="DX659" s="53"/>
      <c r="DY659" s="53"/>
      <c r="DZ659" s="53"/>
      <c r="EA659" s="53"/>
      <c r="EB659" s="53"/>
      <c r="EC659" s="53"/>
      <c r="ED659" s="53"/>
      <c r="EE659" s="53"/>
      <c r="EF659" s="53"/>
      <c r="EG659" s="53"/>
      <c r="EH659" s="53"/>
      <c r="EI659" s="53"/>
      <c r="EJ659" s="53"/>
      <c r="EK659" s="53"/>
      <c r="EL659" s="53"/>
      <c r="EM659" s="53"/>
      <c r="EN659" s="53"/>
      <c r="EO659" s="53"/>
      <c r="EP659" s="53"/>
      <c r="EQ659" s="53"/>
      <c r="ER659" s="53"/>
      <c r="ES659" s="53"/>
      <c r="ET659" s="53"/>
      <c r="EU659" s="53"/>
    </row>
    <row r="660" spans="1:151" s="284" customFormat="1" x14ac:dyDescent="0.2">
      <c r="A660" s="539"/>
      <c r="K660" s="307"/>
      <c r="L660" s="307"/>
      <c r="O660" s="285"/>
      <c r="P660" s="285"/>
      <c r="U660" s="145"/>
      <c r="V660" s="145"/>
      <c r="W660" s="517"/>
      <c r="X660" s="517"/>
      <c r="AN660" s="53"/>
      <c r="AO660" s="53"/>
      <c r="AP660" s="53"/>
      <c r="AQ660" s="53"/>
      <c r="AR660" s="53"/>
      <c r="AS660" s="53"/>
      <c r="AT660" s="53"/>
      <c r="AU660" s="53"/>
      <c r="AV660" s="53"/>
      <c r="AW660" s="53"/>
      <c r="AX660" s="53"/>
      <c r="AY660" s="53"/>
      <c r="AZ660" s="53"/>
      <c r="BA660" s="53"/>
      <c r="BB660" s="53"/>
      <c r="BC660" s="53"/>
      <c r="BD660" s="53"/>
      <c r="BE660" s="53"/>
      <c r="BF660" s="53"/>
      <c r="BG660" s="53"/>
      <c r="BH660" s="53"/>
      <c r="BI660" s="53"/>
      <c r="BJ660" s="53"/>
      <c r="BK660" s="53"/>
      <c r="BL660" s="53"/>
      <c r="BM660" s="53"/>
      <c r="BN660" s="53"/>
      <c r="BO660" s="53"/>
      <c r="BP660" s="53"/>
      <c r="BQ660" s="53"/>
      <c r="BR660" s="53"/>
      <c r="BS660" s="53"/>
      <c r="BT660" s="53"/>
      <c r="BU660" s="53"/>
      <c r="BV660" s="53"/>
      <c r="BW660" s="53"/>
      <c r="BX660" s="53"/>
      <c r="BY660" s="53"/>
      <c r="BZ660" s="53"/>
      <c r="CA660" s="53"/>
      <c r="CB660" s="53"/>
      <c r="CC660" s="53"/>
      <c r="CD660" s="53"/>
      <c r="CE660" s="53"/>
      <c r="CF660" s="53"/>
      <c r="CG660" s="53"/>
      <c r="CH660" s="53"/>
      <c r="CI660" s="53"/>
      <c r="CJ660" s="53"/>
      <c r="CK660" s="53"/>
      <c r="CL660" s="53"/>
      <c r="CM660" s="53"/>
      <c r="CN660" s="53"/>
      <c r="CO660" s="53"/>
      <c r="CP660" s="53"/>
      <c r="CQ660" s="53"/>
      <c r="CR660" s="53"/>
      <c r="CS660" s="53"/>
      <c r="CT660" s="53"/>
      <c r="CU660" s="53"/>
      <c r="CV660" s="53"/>
      <c r="CW660" s="53"/>
      <c r="CX660" s="53"/>
      <c r="CY660" s="53"/>
      <c r="CZ660" s="53"/>
      <c r="DA660" s="53"/>
      <c r="DB660" s="53"/>
      <c r="DC660" s="53"/>
      <c r="DD660" s="53"/>
      <c r="DE660" s="53"/>
      <c r="DF660" s="53"/>
      <c r="DG660" s="53"/>
      <c r="DH660" s="53"/>
      <c r="DI660" s="53"/>
      <c r="DJ660" s="53"/>
      <c r="DK660" s="53"/>
      <c r="DL660" s="53"/>
      <c r="DM660" s="53"/>
      <c r="DN660" s="53"/>
      <c r="DO660" s="53"/>
      <c r="DP660" s="53"/>
      <c r="DQ660" s="53"/>
      <c r="DR660" s="53"/>
      <c r="DS660" s="53"/>
      <c r="DT660" s="53"/>
      <c r="DU660" s="53"/>
      <c r="DV660" s="53"/>
      <c r="DW660" s="53"/>
      <c r="DX660" s="53"/>
      <c r="DY660" s="53"/>
      <c r="DZ660" s="53"/>
      <c r="EA660" s="53"/>
      <c r="EB660" s="53"/>
      <c r="EC660" s="53"/>
      <c r="ED660" s="53"/>
      <c r="EE660" s="53"/>
      <c r="EF660" s="53"/>
      <c r="EG660" s="53"/>
      <c r="EH660" s="53"/>
      <c r="EI660" s="53"/>
      <c r="EJ660" s="53"/>
      <c r="EK660" s="53"/>
      <c r="EL660" s="53"/>
      <c r="EM660" s="53"/>
      <c r="EN660" s="53"/>
      <c r="EO660" s="53"/>
      <c r="EP660" s="53"/>
      <c r="EQ660" s="53"/>
      <c r="ER660" s="53"/>
      <c r="ES660" s="53"/>
      <c r="ET660" s="53"/>
      <c r="EU660" s="53"/>
    </row>
    <row r="661" spans="1:151" s="284" customFormat="1" x14ac:dyDescent="0.2">
      <c r="A661" s="539"/>
      <c r="K661" s="307"/>
      <c r="L661" s="307"/>
      <c r="O661" s="285"/>
      <c r="P661" s="285"/>
      <c r="U661" s="145"/>
      <c r="V661" s="145"/>
      <c r="W661" s="517"/>
      <c r="X661" s="517"/>
      <c r="AN661" s="53"/>
      <c r="AO661" s="53"/>
      <c r="AP661" s="53"/>
      <c r="AQ661" s="53"/>
      <c r="AR661" s="53"/>
      <c r="AS661" s="53"/>
      <c r="AT661" s="53"/>
      <c r="AU661" s="53"/>
      <c r="AV661" s="53"/>
      <c r="AW661" s="53"/>
      <c r="AX661" s="53"/>
      <c r="AY661" s="53"/>
      <c r="AZ661" s="53"/>
      <c r="BA661" s="53"/>
      <c r="BB661" s="53"/>
      <c r="BC661" s="53"/>
      <c r="BD661" s="53"/>
      <c r="BE661" s="53"/>
      <c r="BF661" s="53"/>
      <c r="BG661" s="53"/>
      <c r="BH661" s="53"/>
      <c r="BI661" s="53"/>
      <c r="BJ661" s="53"/>
      <c r="BK661" s="53"/>
      <c r="BL661" s="53"/>
      <c r="BM661" s="53"/>
      <c r="BN661" s="53"/>
      <c r="BO661" s="53"/>
      <c r="BP661" s="53"/>
      <c r="BQ661" s="53"/>
      <c r="BR661" s="53"/>
      <c r="BS661" s="53"/>
      <c r="BT661" s="53"/>
      <c r="BU661" s="53"/>
      <c r="BV661" s="53"/>
      <c r="BW661" s="53"/>
      <c r="BX661" s="53"/>
      <c r="BY661" s="53"/>
      <c r="BZ661" s="53"/>
      <c r="CA661" s="53"/>
      <c r="CB661" s="53"/>
      <c r="CC661" s="53"/>
      <c r="CD661" s="53"/>
      <c r="CE661" s="53"/>
      <c r="CF661" s="53"/>
      <c r="CG661" s="53"/>
      <c r="CH661" s="53"/>
      <c r="CI661" s="53"/>
      <c r="CJ661" s="53"/>
      <c r="CK661" s="53"/>
      <c r="CL661" s="53"/>
      <c r="CM661" s="53"/>
      <c r="CN661" s="53"/>
      <c r="CO661" s="53"/>
      <c r="CP661" s="53"/>
      <c r="CQ661" s="53"/>
      <c r="CR661" s="53"/>
      <c r="CS661" s="53"/>
      <c r="CT661" s="53"/>
      <c r="CU661" s="53"/>
      <c r="CV661" s="53"/>
      <c r="CW661" s="53"/>
      <c r="CX661" s="53"/>
      <c r="CY661" s="53"/>
      <c r="CZ661" s="53"/>
      <c r="DA661" s="53"/>
      <c r="DB661" s="53"/>
      <c r="DC661" s="53"/>
      <c r="DD661" s="53"/>
      <c r="DE661" s="53"/>
      <c r="DF661" s="53"/>
      <c r="DG661" s="53"/>
      <c r="DH661" s="53"/>
      <c r="DI661" s="53"/>
      <c r="DJ661" s="53"/>
      <c r="DK661" s="53"/>
      <c r="DL661" s="53"/>
      <c r="DM661" s="53"/>
      <c r="DN661" s="53"/>
      <c r="DO661" s="53"/>
      <c r="DP661" s="53"/>
      <c r="DQ661" s="53"/>
      <c r="DR661" s="53"/>
      <c r="DS661" s="53"/>
      <c r="DT661" s="53"/>
      <c r="DU661" s="53"/>
      <c r="DV661" s="53"/>
      <c r="DW661" s="53"/>
      <c r="DX661" s="53"/>
      <c r="DY661" s="53"/>
      <c r="DZ661" s="53"/>
      <c r="EA661" s="53"/>
      <c r="EB661" s="53"/>
      <c r="EC661" s="53"/>
      <c r="ED661" s="53"/>
      <c r="EE661" s="53"/>
      <c r="EF661" s="53"/>
      <c r="EG661" s="53"/>
      <c r="EH661" s="53"/>
      <c r="EI661" s="53"/>
      <c r="EJ661" s="53"/>
      <c r="EK661" s="53"/>
      <c r="EL661" s="53"/>
      <c r="EM661" s="53"/>
      <c r="EN661" s="53"/>
      <c r="EO661" s="53"/>
      <c r="EP661" s="53"/>
      <c r="EQ661" s="53"/>
      <c r="ER661" s="53"/>
      <c r="ES661" s="53"/>
      <c r="ET661" s="53"/>
      <c r="EU661" s="53"/>
    </row>
    <row r="662" spans="1:151" s="284" customFormat="1" x14ac:dyDescent="0.2">
      <c r="A662" s="539"/>
      <c r="K662" s="307"/>
      <c r="L662" s="307"/>
      <c r="O662" s="285"/>
      <c r="P662" s="285"/>
      <c r="U662" s="145"/>
      <c r="V662" s="145"/>
      <c r="W662" s="517"/>
      <c r="X662" s="517"/>
      <c r="AN662" s="53"/>
      <c r="AO662" s="53"/>
      <c r="AP662" s="53"/>
      <c r="AQ662" s="53"/>
      <c r="AR662" s="53"/>
      <c r="AS662" s="53"/>
      <c r="AT662" s="53"/>
      <c r="AU662" s="53"/>
      <c r="AV662" s="53"/>
      <c r="AW662" s="53"/>
      <c r="AX662" s="53"/>
      <c r="AY662" s="53"/>
      <c r="AZ662" s="53"/>
      <c r="BA662" s="53"/>
      <c r="BB662" s="53"/>
      <c r="BC662" s="53"/>
      <c r="BD662" s="53"/>
      <c r="BE662" s="53"/>
      <c r="BF662" s="53"/>
      <c r="BG662" s="53"/>
      <c r="BH662" s="53"/>
      <c r="BI662" s="53"/>
      <c r="BJ662" s="53"/>
      <c r="BK662" s="53"/>
      <c r="BL662" s="53"/>
      <c r="BM662" s="53"/>
      <c r="BN662" s="53"/>
      <c r="BO662" s="53"/>
      <c r="BP662" s="53"/>
      <c r="BQ662" s="53"/>
      <c r="BR662" s="53"/>
      <c r="BS662" s="53"/>
      <c r="BT662" s="53"/>
      <c r="BU662" s="53"/>
      <c r="BV662" s="53"/>
      <c r="BW662" s="53"/>
      <c r="BX662" s="53"/>
      <c r="BY662" s="53"/>
      <c r="BZ662" s="53"/>
      <c r="CA662" s="53"/>
      <c r="CB662" s="53"/>
      <c r="CC662" s="53"/>
      <c r="CD662" s="53"/>
      <c r="CE662" s="53"/>
      <c r="CF662" s="53"/>
      <c r="CG662" s="53"/>
      <c r="CH662" s="53"/>
      <c r="CI662" s="53"/>
      <c r="CJ662" s="53"/>
      <c r="CK662" s="53"/>
      <c r="CL662" s="53"/>
      <c r="CM662" s="53"/>
      <c r="CN662" s="53"/>
      <c r="CO662" s="53"/>
      <c r="CP662" s="53"/>
      <c r="CQ662" s="53"/>
      <c r="CR662" s="53"/>
      <c r="CS662" s="53"/>
      <c r="CT662" s="53"/>
      <c r="CU662" s="53"/>
      <c r="CV662" s="53"/>
      <c r="CW662" s="53"/>
      <c r="CX662" s="53"/>
      <c r="CY662" s="53"/>
      <c r="CZ662" s="53"/>
      <c r="DA662" s="53"/>
      <c r="DB662" s="53"/>
      <c r="DC662" s="53"/>
      <c r="DD662" s="53"/>
      <c r="DE662" s="53"/>
      <c r="DF662" s="53"/>
      <c r="DG662" s="53"/>
      <c r="DH662" s="53"/>
      <c r="DI662" s="53"/>
      <c r="DJ662" s="53"/>
      <c r="DK662" s="53"/>
      <c r="DL662" s="53"/>
      <c r="DM662" s="53"/>
      <c r="DN662" s="53"/>
      <c r="DO662" s="53"/>
      <c r="DP662" s="53"/>
      <c r="DQ662" s="53"/>
      <c r="DR662" s="53"/>
      <c r="DS662" s="53"/>
      <c r="DT662" s="53"/>
      <c r="DU662" s="53"/>
      <c r="DV662" s="53"/>
      <c r="DW662" s="53"/>
      <c r="DX662" s="53"/>
      <c r="DY662" s="53"/>
      <c r="DZ662" s="53"/>
      <c r="EA662" s="53"/>
      <c r="EB662" s="53"/>
      <c r="EC662" s="53"/>
      <c r="ED662" s="53"/>
      <c r="EE662" s="53"/>
      <c r="EF662" s="53"/>
      <c r="EG662" s="53"/>
      <c r="EH662" s="53"/>
      <c r="EI662" s="53"/>
      <c r="EJ662" s="53"/>
      <c r="EK662" s="53"/>
      <c r="EL662" s="53"/>
      <c r="EM662" s="53"/>
      <c r="EN662" s="53"/>
      <c r="EO662" s="53"/>
      <c r="EP662" s="53"/>
      <c r="EQ662" s="53"/>
      <c r="ER662" s="53"/>
      <c r="ES662" s="53"/>
      <c r="ET662" s="53"/>
      <c r="EU662" s="53"/>
    </row>
    <row r="663" spans="1:151" s="284" customFormat="1" x14ac:dyDescent="0.2">
      <c r="A663" s="539"/>
      <c r="K663" s="307"/>
      <c r="L663" s="307"/>
      <c r="O663" s="285"/>
      <c r="P663" s="285"/>
      <c r="U663" s="145"/>
      <c r="V663" s="145"/>
      <c r="W663" s="517"/>
      <c r="X663" s="517"/>
      <c r="AN663" s="53"/>
      <c r="AO663" s="53"/>
      <c r="AP663" s="53"/>
      <c r="AQ663" s="53"/>
      <c r="AR663" s="53"/>
      <c r="AS663" s="53"/>
      <c r="AT663" s="53"/>
      <c r="AU663" s="53"/>
      <c r="AV663" s="53"/>
      <c r="AW663" s="53"/>
      <c r="AX663" s="53"/>
      <c r="AY663" s="53"/>
      <c r="AZ663" s="53"/>
      <c r="BA663" s="53"/>
      <c r="BB663" s="53"/>
      <c r="BC663" s="53"/>
      <c r="BD663" s="53"/>
      <c r="BE663" s="53"/>
      <c r="BF663" s="53"/>
      <c r="BG663" s="53"/>
      <c r="BH663" s="53"/>
      <c r="BI663" s="53"/>
      <c r="BJ663" s="53"/>
      <c r="BK663" s="53"/>
      <c r="BL663" s="53"/>
      <c r="BM663" s="53"/>
      <c r="BN663" s="53"/>
      <c r="BO663" s="53"/>
      <c r="BP663" s="53"/>
      <c r="BQ663" s="53"/>
      <c r="BR663" s="53"/>
      <c r="BS663" s="53"/>
      <c r="BT663" s="53"/>
      <c r="BU663" s="53"/>
      <c r="BV663" s="53"/>
      <c r="BW663" s="53"/>
      <c r="BX663" s="53"/>
      <c r="BY663" s="53"/>
      <c r="BZ663" s="53"/>
      <c r="CA663" s="53"/>
      <c r="CB663" s="53"/>
      <c r="CC663" s="53"/>
      <c r="CD663" s="53"/>
      <c r="CE663" s="53"/>
      <c r="CF663" s="53"/>
      <c r="CG663" s="53"/>
      <c r="CH663" s="53"/>
      <c r="CI663" s="53"/>
      <c r="CJ663" s="53"/>
      <c r="CK663" s="53"/>
      <c r="CL663" s="53"/>
      <c r="CM663" s="53"/>
      <c r="CN663" s="53"/>
      <c r="CO663" s="53"/>
      <c r="CP663" s="53"/>
      <c r="CQ663" s="53"/>
      <c r="CR663" s="53"/>
      <c r="CS663" s="53"/>
      <c r="CT663" s="53"/>
      <c r="CU663" s="53"/>
      <c r="CV663" s="53"/>
      <c r="CW663" s="53"/>
      <c r="CX663" s="53"/>
      <c r="CY663" s="53"/>
      <c r="CZ663" s="53"/>
      <c r="DA663" s="53"/>
      <c r="DB663" s="53"/>
      <c r="DC663" s="53"/>
      <c r="DD663" s="53"/>
      <c r="DE663" s="53"/>
      <c r="DF663" s="53"/>
      <c r="DG663" s="53"/>
      <c r="DH663" s="53"/>
      <c r="DI663" s="53"/>
      <c r="DJ663" s="53"/>
      <c r="DK663" s="53"/>
      <c r="DL663" s="53"/>
      <c r="DM663" s="53"/>
      <c r="DN663" s="53"/>
      <c r="DO663" s="53"/>
      <c r="DP663" s="53"/>
      <c r="DQ663" s="53"/>
      <c r="DR663" s="53"/>
      <c r="DS663" s="53"/>
      <c r="DT663" s="53"/>
      <c r="DU663" s="53"/>
      <c r="DV663" s="53"/>
      <c r="DW663" s="53"/>
      <c r="DX663" s="53"/>
      <c r="DY663" s="53"/>
      <c r="DZ663" s="53"/>
      <c r="EA663" s="53"/>
      <c r="EB663" s="53"/>
      <c r="EC663" s="53"/>
      <c r="ED663" s="53"/>
      <c r="EE663" s="53"/>
      <c r="EF663" s="53"/>
      <c r="EG663" s="53"/>
      <c r="EH663" s="53"/>
      <c r="EI663" s="53"/>
      <c r="EJ663" s="53"/>
      <c r="EK663" s="53"/>
      <c r="EL663" s="53"/>
      <c r="EM663" s="53"/>
      <c r="EN663" s="53"/>
      <c r="EO663" s="53"/>
      <c r="EP663" s="53"/>
      <c r="EQ663" s="53"/>
      <c r="ER663" s="53"/>
      <c r="ES663" s="53"/>
      <c r="ET663" s="53"/>
      <c r="EU663" s="53"/>
    </row>
    <row r="664" spans="1:151" s="284" customFormat="1" x14ac:dyDescent="0.2">
      <c r="A664" s="539"/>
      <c r="K664" s="307"/>
      <c r="L664" s="307"/>
      <c r="O664" s="285"/>
      <c r="P664" s="285"/>
      <c r="U664" s="145"/>
      <c r="V664" s="145"/>
      <c r="W664" s="517"/>
      <c r="X664" s="517"/>
      <c r="AN664" s="53"/>
      <c r="AO664" s="53"/>
      <c r="AP664" s="53"/>
      <c r="AQ664" s="53"/>
      <c r="AR664" s="53"/>
      <c r="AS664" s="53"/>
      <c r="AT664" s="53"/>
      <c r="AU664" s="53"/>
      <c r="AV664" s="53"/>
      <c r="AW664" s="53"/>
      <c r="AX664" s="53"/>
      <c r="AY664" s="53"/>
      <c r="AZ664" s="53"/>
      <c r="BA664" s="53"/>
      <c r="BB664" s="53"/>
      <c r="BC664" s="53"/>
      <c r="BD664" s="53"/>
      <c r="BE664" s="53"/>
      <c r="BF664" s="53"/>
      <c r="BG664" s="53"/>
      <c r="BH664" s="53"/>
      <c r="BI664" s="53"/>
      <c r="BJ664" s="53"/>
      <c r="BK664" s="53"/>
      <c r="BL664" s="53"/>
      <c r="BM664" s="53"/>
      <c r="BN664" s="53"/>
      <c r="BO664" s="53"/>
      <c r="BP664" s="53"/>
      <c r="BQ664" s="53"/>
      <c r="BR664" s="53"/>
      <c r="BS664" s="53"/>
      <c r="BT664" s="53"/>
      <c r="BU664" s="53"/>
      <c r="BV664" s="53"/>
      <c r="BW664" s="53"/>
      <c r="BX664" s="53"/>
      <c r="BY664" s="53"/>
      <c r="BZ664" s="53"/>
      <c r="CA664" s="53"/>
      <c r="CB664" s="53"/>
      <c r="CC664" s="53"/>
      <c r="CD664" s="53"/>
      <c r="CE664" s="53"/>
      <c r="CF664" s="53"/>
      <c r="CG664" s="53"/>
      <c r="CH664" s="53"/>
      <c r="CI664" s="53"/>
      <c r="CJ664" s="53"/>
      <c r="CK664" s="53"/>
      <c r="CL664" s="53"/>
      <c r="CM664" s="53"/>
      <c r="CN664" s="53"/>
      <c r="CO664" s="53"/>
      <c r="CP664" s="53"/>
      <c r="CQ664" s="53"/>
      <c r="CR664" s="53"/>
      <c r="CS664" s="53"/>
      <c r="CT664" s="53"/>
      <c r="CU664" s="53"/>
      <c r="CV664" s="53"/>
      <c r="CW664" s="53"/>
      <c r="CX664" s="53"/>
      <c r="CY664" s="53"/>
      <c r="CZ664" s="53"/>
      <c r="DA664" s="53"/>
      <c r="DB664" s="53"/>
      <c r="DC664" s="53"/>
      <c r="DD664" s="53"/>
      <c r="DE664" s="53"/>
      <c r="DF664" s="53"/>
      <c r="DG664" s="53"/>
      <c r="DH664" s="53"/>
      <c r="DI664" s="53"/>
      <c r="DJ664" s="53"/>
      <c r="DK664" s="53"/>
      <c r="DL664" s="53"/>
      <c r="DM664" s="53"/>
      <c r="DN664" s="53"/>
      <c r="DO664" s="53"/>
      <c r="DP664" s="53"/>
      <c r="DQ664" s="53"/>
      <c r="DR664" s="53"/>
      <c r="DS664" s="53"/>
      <c r="DT664" s="53"/>
      <c r="DU664" s="53"/>
      <c r="DV664" s="53"/>
      <c r="DW664" s="53"/>
      <c r="DX664" s="53"/>
      <c r="DY664" s="53"/>
      <c r="DZ664" s="53"/>
      <c r="EA664" s="53"/>
      <c r="EB664" s="53"/>
      <c r="EC664" s="53"/>
      <c r="ED664" s="53"/>
      <c r="EE664" s="53"/>
      <c r="EF664" s="53"/>
      <c r="EG664" s="53"/>
      <c r="EH664" s="53"/>
      <c r="EI664" s="53"/>
      <c r="EJ664" s="53"/>
      <c r="EK664" s="53"/>
      <c r="EL664" s="53"/>
      <c r="EM664" s="53"/>
      <c r="EN664" s="53"/>
      <c r="EO664" s="53"/>
      <c r="EP664" s="53"/>
      <c r="EQ664" s="53"/>
      <c r="ER664" s="53"/>
      <c r="ES664" s="53"/>
      <c r="ET664" s="53"/>
      <c r="EU664" s="53"/>
    </row>
    <row r="665" spans="1:151" s="284" customFormat="1" x14ac:dyDescent="0.2">
      <c r="A665" s="539"/>
      <c r="K665" s="307"/>
      <c r="L665" s="307"/>
      <c r="O665" s="285"/>
      <c r="P665" s="285"/>
      <c r="U665" s="145"/>
      <c r="V665" s="145"/>
      <c r="W665" s="517"/>
      <c r="X665" s="517"/>
      <c r="AN665" s="53"/>
      <c r="AO665" s="53"/>
      <c r="AP665" s="53"/>
      <c r="AQ665" s="53"/>
      <c r="AR665" s="53"/>
      <c r="AS665" s="53"/>
      <c r="AT665" s="53"/>
      <c r="AU665" s="53"/>
      <c r="AV665" s="53"/>
      <c r="AW665" s="53"/>
      <c r="AX665" s="53"/>
      <c r="AY665" s="53"/>
      <c r="AZ665" s="53"/>
      <c r="BA665" s="53"/>
      <c r="BB665" s="53"/>
      <c r="BC665" s="53"/>
      <c r="BD665" s="53"/>
      <c r="BE665" s="53"/>
      <c r="BF665" s="53"/>
      <c r="BG665" s="53"/>
      <c r="BH665" s="53"/>
      <c r="BI665" s="53"/>
      <c r="BJ665" s="53"/>
      <c r="BK665" s="53"/>
      <c r="BL665" s="53"/>
      <c r="BM665" s="53"/>
      <c r="BN665" s="53"/>
      <c r="BO665" s="53"/>
      <c r="BP665" s="53"/>
      <c r="BQ665" s="53"/>
      <c r="BR665" s="53"/>
      <c r="BS665" s="53"/>
      <c r="BT665" s="53"/>
      <c r="BU665" s="53"/>
      <c r="BV665" s="53"/>
      <c r="BW665" s="53"/>
      <c r="BX665" s="53"/>
      <c r="BY665" s="53"/>
      <c r="BZ665" s="53"/>
      <c r="CA665" s="53"/>
      <c r="CB665" s="53"/>
      <c r="CC665" s="53"/>
      <c r="CD665" s="53"/>
      <c r="CE665" s="53"/>
      <c r="CF665" s="53"/>
      <c r="CG665" s="53"/>
      <c r="CH665" s="53"/>
      <c r="CI665" s="53"/>
      <c r="CJ665" s="53"/>
      <c r="CK665" s="53"/>
      <c r="CL665" s="53"/>
      <c r="CM665" s="53"/>
      <c r="CN665" s="53"/>
      <c r="CO665" s="53"/>
      <c r="CP665" s="53"/>
      <c r="CQ665" s="53"/>
      <c r="CR665" s="53"/>
      <c r="CS665" s="53"/>
      <c r="CT665" s="53"/>
      <c r="CU665" s="53"/>
      <c r="CV665" s="53"/>
      <c r="CW665" s="53"/>
      <c r="CX665" s="53"/>
      <c r="CY665" s="53"/>
      <c r="CZ665" s="53"/>
      <c r="DA665" s="53"/>
      <c r="DB665" s="53"/>
      <c r="DC665" s="53"/>
      <c r="DD665" s="53"/>
      <c r="DE665" s="53"/>
      <c r="DF665" s="53"/>
      <c r="DG665" s="53"/>
      <c r="DH665" s="53"/>
      <c r="DI665" s="53"/>
      <c r="DJ665" s="53"/>
      <c r="DK665" s="53"/>
      <c r="DL665" s="53"/>
      <c r="DM665" s="53"/>
      <c r="DN665" s="53"/>
      <c r="DO665" s="53"/>
      <c r="DP665" s="53"/>
      <c r="DQ665" s="53"/>
      <c r="DR665" s="53"/>
      <c r="DS665" s="53"/>
      <c r="DT665" s="53"/>
      <c r="DU665" s="53"/>
      <c r="DV665" s="53"/>
      <c r="DW665" s="53"/>
      <c r="DX665" s="53"/>
      <c r="DY665" s="53"/>
      <c r="DZ665" s="53"/>
      <c r="EA665" s="53"/>
      <c r="EB665" s="53"/>
      <c r="EC665" s="53"/>
      <c r="ED665" s="53"/>
      <c r="EE665" s="53"/>
      <c r="EF665" s="53"/>
      <c r="EG665" s="53"/>
      <c r="EH665" s="53"/>
      <c r="EI665" s="53"/>
      <c r="EJ665" s="53"/>
      <c r="EK665" s="53"/>
      <c r="EL665" s="53"/>
      <c r="EM665" s="53"/>
      <c r="EN665" s="53"/>
      <c r="EO665" s="53"/>
      <c r="EP665" s="53"/>
      <c r="EQ665" s="53"/>
      <c r="ER665" s="53"/>
      <c r="ES665" s="53"/>
      <c r="ET665" s="53"/>
      <c r="EU665" s="53"/>
    </row>
    <row r="666" spans="1:151" s="284" customFormat="1" x14ac:dyDescent="0.2">
      <c r="A666" s="539"/>
      <c r="K666" s="307"/>
      <c r="L666" s="307"/>
      <c r="O666" s="285"/>
      <c r="P666" s="285"/>
      <c r="U666" s="145"/>
      <c r="V666" s="145"/>
      <c r="W666" s="517"/>
      <c r="X666" s="517"/>
      <c r="AN666" s="53"/>
      <c r="AO666" s="53"/>
      <c r="AP666" s="53"/>
      <c r="AQ666" s="53"/>
      <c r="AR666" s="53"/>
      <c r="AS666" s="53"/>
      <c r="AT666" s="53"/>
      <c r="AU666" s="53"/>
      <c r="AV666" s="53"/>
      <c r="AW666" s="53"/>
      <c r="AX666" s="53"/>
      <c r="AY666" s="53"/>
      <c r="AZ666" s="53"/>
      <c r="BA666" s="53"/>
      <c r="BB666" s="53"/>
      <c r="BC666" s="53"/>
      <c r="BD666" s="53"/>
      <c r="BE666" s="53"/>
      <c r="BF666" s="53"/>
      <c r="BG666" s="53"/>
      <c r="BH666" s="53"/>
      <c r="BI666" s="53"/>
      <c r="BJ666" s="53"/>
      <c r="BK666" s="53"/>
      <c r="BL666" s="53"/>
      <c r="BM666" s="53"/>
      <c r="BN666" s="53"/>
      <c r="BO666" s="53"/>
      <c r="BP666" s="53"/>
      <c r="BQ666" s="53"/>
      <c r="BR666" s="53"/>
      <c r="BS666" s="53"/>
      <c r="BT666" s="53"/>
      <c r="BU666" s="53"/>
      <c r="BV666" s="53"/>
      <c r="BW666" s="53"/>
      <c r="BX666" s="53"/>
      <c r="BY666" s="53"/>
      <c r="BZ666" s="53"/>
      <c r="CA666" s="53"/>
      <c r="CB666" s="53"/>
      <c r="CC666" s="53"/>
      <c r="CD666" s="53"/>
      <c r="CE666" s="53"/>
      <c r="CF666" s="53"/>
      <c r="CG666" s="53"/>
      <c r="CH666" s="53"/>
      <c r="CI666" s="53"/>
      <c r="CJ666" s="53"/>
      <c r="CK666" s="53"/>
      <c r="CL666" s="53"/>
      <c r="CM666" s="53"/>
      <c r="CN666" s="53"/>
      <c r="CO666" s="53"/>
      <c r="CP666" s="53"/>
      <c r="CQ666" s="53"/>
      <c r="CR666" s="53"/>
      <c r="CS666" s="53"/>
      <c r="CT666" s="53"/>
      <c r="CU666" s="53"/>
      <c r="CV666" s="53"/>
      <c r="CW666" s="53"/>
      <c r="CX666" s="53"/>
      <c r="CY666" s="53"/>
      <c r="CZ666" s="53"/>
      <c r="DA666" s="53"/>
      <c r="DB666" s="53"/>
      <c r="DC666" s="53"/>
      <c r="DD666" s="53"/>
      <c r="DE666" s="53"/>
      <c r="DF666" s="53"/>
      <c r="DG666" s="53"/>
      <c r="DH666" s="53"/>
      <c r="DI666" s="53"/>
      <c r="DJ666" s="53"/>
      <c r="DK666" s="53"/>
      <c r="DL666" s="53"/>
      <c r="DM666" s="53"/>
      <c r="DN666" s="53"/>
      <c r="DO666" s="53"/>
      <c r="DP666" s="53"/>
      <c r="DQ666" s="53"/>
      <c r="DR666" s="53"/>
      <c r="DS666" s="53"/>
      <c r="DT666" s="53"/>
      <c r="DU666" s="53"/>
      <c r="DV666" s="53"/>
      <c r="DW666" s="53"/>
      <c r="DX666" s="53"/>
      <c r="DY666" s="53"/>
      <c r="DZ666" s="53"/>
      <c r="EA666" s="53"/>
      <c r="EB666" s="53"/>
      <c r="EC666" s="53"/>
      <c r="ED666" s="53"/>
      <c r="EE666" s="53"/>
      <c r="EF666" s="53"/>
      <c r="EG666" s="53"/>
      <c r="EH666" s="53"/>
      <c r="EI666" s="53"/>
      <c r="EJ666" s="53"/>
      <c r="EK666" s="53"/>
      <c r="EL666" s="53"/>
      <c r="EM666" s="53"/>
      <c r="EN666" s="53"/>
      <c r="EO666" s="53"/>
      <c r="EP666" s="53"/>
      <c r="EQ666" s="53"/>
      <c r="ER666" s="53"/>
      <c r="ES666" s="53"/>
      <c r="ET666" s="53"/>
      <c r="EU666" s="53"/>
    </row>
    <row r="667" spans="1:151" s="284" customFormat="1" x14ac:dyDescent="0.2">
      <c r="A667" s="539"/>
      <c r="K667" s="307"/>
      <c r="L667" s="307"/>
      <c r="O667" s="285"/>
      <c r="P667" s="285"/>
      <c r="U667" s="145"/>
      <c r="V667" s="145"/>
      <c r="W667" s="517"/>
      <c r="X667" s="517"/>
      <c r="AN667" s="53"/>
      <c r="AO667" s="53"/>
      <c r="AP667" s="53"/>
      <c r="AQ667" s="53"/>
      <c r="AR667" s="53"/>
      <c r="AS667" s="53"/>
      <c r="AT667" s="53"/>
      <c r="AU667" s="53"/>
      <c r="AV667" s="53"/>
      <c r="AW667" s="53"/>
      <c r="AX667" s="53"/>
      <c r="AY667" s="53"/>
      <c r="AZ667" s="53"/>
      <c r="BA667" s="53"/>
      <c r="BB667" s="53"/>
      <c r="BC667" s="53"/>
      <c r="BD667" s="53"/>
      <c r="BE667" s="53"/>
      <c r="BF667" s="53"/>
      <c r="BG667" s="53"/>
      <c r="BH667" s="53"/>
      <c r="BI667" s="53"/>
      <c r="BJ667" s="53"/>
      <c r="BK667" s="53"/>
      <c r="BL667" s="53"/>
      <c r="BM667" s="53"/>
      <c r="BN667" s="53"/>
      <c r="BO667" s="53"/>
      <c r="BP667" s="53"/>
      <c r="BQ667" s="53"/>
      <c r="BR667" s="53"/>
      <c r="BS667" s="53"/>
      <c r="BT667" s="53"/>
      <c r="BU667" s="53"/>
      <c r="BV667" s="53"/>
      <c r="BW667" s="53"/>
      <c r="BX667" s="53"/>
      <c r="BY667" s="53"/>
      <c r="BZ667" s="53"/>
      <c r="CA667" s="53"/>
      <c r="CB667" s="53"/>
      <c r="CC667" s="53"/>
      <c r="CD667" s="53"/>
      <c r="CE667" s="53"/>
      <c r="CF667" s="53"/>
      <c r="CG667" s="53"/>
      <c r="CH667" s="53"/>
      <c r="CI667" s="53"/>
      <c r="CJ667" s="53"/>
      <c r="CK667" s="53"/>
      <c r="CL667" s="53"/>
      <c r="CM667" s="53"/>
      <c r="CN667" s="53"/>
      <c r="CO667" s="53"/>
      <c r="CP667" s="53"/>
      <c r="CQ667" s="53"/>
      <c r="CR667" s="53"/>
      <c r="CS667" s="53"/>
      <c r="CT667" s="53"/>
      <c r="CU667" s="53"/>
      <c r="CV667" s="53"/>
      <c r="CW667" s="53"/>
      <c r="CX667" s="53"/>
      <c r="CY667" s="53"/>
      <c r="CZ667" s="53"/>
      <c r="DA667" s="53"/>
      <c r="DB667" s="53"/>
      <c r="DC667" s="53"/>
      <c r="DD667" s="53"/>
      <c r="DE667" s="53"/>
      <c r="DF667" s="53"/>
      <c r="DG667" s="53"/>
      <c r="DH667" s="53"/>
      <c r="DI667" s="53"/>
      <c r="DJ667" s="53"/>
      <c r="DK667" s="53"/>
      <c r="DL667" s="53"/>
      <c r="DM667" s="53"/>
      <c r="DN667" s="53"/>
      <c r="DO667" s="53"/>
      <c r="DP667" s="53"/>
      <c r="DQ667" s="53"/>
      <c r="DR667" s="53"/>
      <c r="DS667" s="53"/>
      <c r="DT667" s="53"/>
      <c r="DU667" s="53"/>
      <c r="DV667" s="53"/>
      <c r="DW667" s="53"/>
      <c r="DX667" s="53"/>
      <c r="DY667" s="53"/>
      <c r="DZ667" s="53"/>
      <c r="EA667" s="53"/>
      <c r="EB667" s="53"/>
      <c r="EC667" s="53"/>
      <c r="ED667" s="53"/>
      <c r="EE667" s="53"/>
      <c r="EF667" s="53"/>
      <c r="EG667" s="53"/>
      <c r="EH667" s="53"/>
      <c r="EI667" s="53"/>
      <c r="EJ667" s="53"/>
      <c r="EK667" s="53"/>
      <c r="EL667" s="53"/>
      <c r="EM667" s="53"/>
      <c r="EN667" s="53"/>
      <c r="EO667" s="53"/>
      <c r="EP667" s="53"/>
      <c r="EQ667" s="53"/>
      <c r="ER667" s="53"/>
      <c r="ES667" s="53"/>
      <c r="ET667" s="53"/>
      <c r="EU667" s="53"/>
    </row>
    <row r="668" spans="1:151" s="284" customFormat="1" x14ac:dyDescent="0.2">
      <c r="A668" s="539"/>
      <c r="K668" s="307"/>
      <c r="L668" s="307"/>
      <c r="O668" s="285"/>
      <c r="P668" s="285"/>
      <c r="U668" s="145"/>
      <c r="V668" s="145"/>
      <c r="W668" s="517"/>
      <c r="X668" s="517"/>
      <c r="AN668" s="53"/>
      <c r="AO668" s="53"/>
      <c r="AP668" s="53"/>
      <c r="AQ668" s="53"/>
      <c r="AR668" s="53"/>
      <c r="AS668" s="53"/>
      <c r="AT668" s="53"/>
      <c r="AU668" s="53"/>
      <c r="AV668" s="53"/>
      <c r="AW668" s="53"/>
      <c r="AX668" s="53"/>
      <c r="AY668" s="53"/>
      <c r="AZ668" s="53"/>
      <c r="BA668" s="53"/>
      <c r="BB668" s="53"/>
      <c r="BC668" s="53"/>
      <c r="BD668" s="53"/>
      <c r="BE668" s="53"/>
      <c r="BF668" s="53"/>
      <c r="BG668" s="53"/>
      <c r="BH668" s="53"/>
      <c r="BI668" s="53"/>
      <c r="BJ668" s="53"/>
      <c r="BK668" s="53"/>
      <c r="BL668" s="53"/>
      <c r="BM668" s="53"/>
      <c r="BN668" s="53"/>
      <c r="BO668" s="53"/>
      <c r="BP668" s="53"/>
      <c r="BQ668" s="53"/>
      <c r="BR668" s="53"/>
      <c r="BS668" s="53"/>
      <c r="BT668" s="53"/>
      <c r="BU668" s="53"/>
      <c r="BV668" s="53"/>
      <c r="BW668" s="53"/>
      <c r="BX668" s="53"/>
      <c r="BY668" s="53"/>
      <c r="BZ668" s="53"/>
      <c r="CA668" s="53"/>
      <c r="CB668" s="53"/>
      <c r="CC668" s="53"/>
      <c r="CD668" s="53"/>
      <c r="CE668" s="53"/>
      <c r="CF668" s="53"/>
      <c r="CG668" s="53"/>
      <c r="CH668" s="53"/>
      <c r="CI668" s="53"/>
      <c r="CJ668" s="53"/>
      <c r="CK668" s="53"/>
      <c r="CL668" s="53"/>
      <c r="CM668" s="53"/>
      <c r="CN668" s="53"/>
      <c r="CO668" s="53"/>
      <c r="CP668" s="53"/>
      <c r="CQ668" s="53"/>
      <c r="CR668" s="53"/>
      <c r="CS668" s="53"/>
      <c r="CT668" s="53"/>
      <c r="CU668" s="53"/>
      <c r="CV668" s="53"/>
      <c r="CW668" s="53"/>
      <c r="CX668" s="53"/>
      <c r="CY668" s="53"/>
      <c r="CZ668" s="53"/>
      <c r="DA668" s="53"/>
      <c r="DB668" s="53"/>
      <c r="DC668" s="53"/>
      <c r="DD668" s="53"/>
      <c r="DE668" s="53"/>
      <c r="DF668" s="53"/>
      <c r="DG668" s="53"/>
      <c r="DH668" s="53"/>
      <c r="DI668" s="53"/>
      <c r="DJ668" s="53"/>
      <c r="DK668" s="53"/>
      <c r="DL668" s="53"/>
      <c r="DM668" s="53"/>
      <c r="DN668" s="53"/>
      <c r="DO668" s="53"/>
      <c r="DP668" s="53"/>
      <c r="DQ668" s="53"/>
      <c r="DR668" s="53"/>
      <c r="DS668" s="53"/>
      <c r="DT668" s="53"/>
      <c r="DU668" s="53"/>
      <c r="DV668" s="53"/>
      <c r="DW668" s="53"/>
      <c r="DX668" s="53"/>
      <c r="DY668" s="53"/>
      <c r="DZ668" s="53"/>
      <c r="EA668" s="53"/>
      <c r="EB668" s="53"/>
      <c r="EC668" s="53"/>
      <c r="ED668" s="53"/>
      <c r="EE668" s="53"/>
      <c r="EF668" s="53"/>
      <c r="EG668" s="53"/>
      <c r="EH668" s="53"/>
      <c r="EI668" s="53"/>
      <c r="EJ668" s="53"/>
      <c r="EK668" s="53"/>
      <c r="EL668" s="53"/>
      <c r="EM668" s="53"/>
      <c r="EN668" s="53"/>
      <c r="EO668" s="53"/>
      <c r="EP668" s="53"/>
      <c r="EQ668" s="53"/>
      <c r="ER668" s="53"/>
      <c r="ES668" s="53"/>
      <c r="ET668" s="53"/>
      <c r="EU668" s="53"/>
    </row>
    <row r="669" spans="1:151" s="284" customFormat="1" x14ac:dyDescent="0.2">
      <c r="A669" s="539"/>
      <c r="K669" s="307"/>
      <c r="L669" s="307"/>
      <c r="O669" s="285"/>
      <c r="P669" s="285"/>
      <c r="U669" s="145"/>
      <c r="V669" s="145"/>
      <c r="W669" s="517"/>
      <c r="X669" s="517"/>
      <c r="AN669" s="53"/>
      <c r="AO669" s="53"/>
      <c r="AP669" s="53"/>
      <c r="AQ669" s="53"/>
      <c r="AR669" s="53"/>
      <c r="AS669" s="53"/>
      <c r="AT669" s="53"/>
      <c r="AU669" s="53"/>
      <c r="AV669" s="53"/>
      <c r="AW669" s="53"/>
      <c r="AX669" s="53"/>
      <c r="AY669" s="53"/>
      <c r="AZ669" s="53"/>
      <c r="BA669" s="53"/>
      <c r="BB669" s="53"/>
      <c r="BC669" s="53"/>
      <c r="BD669" s="53"/>
      <c r="BE669" s="53"/>
      <c r="BF669" s="53"/>
      <c r="BG669" s="53"/>
      <c r="BH669" s="53"/>
      <c r="BI669" s="53"/>
      <c r="BJ669" s="53"/>
      <c r="BK669" s="53"/>
      <c r="BL669" s="53"/>
      <c r="BM669" s="53"/>
      <c r="BN669" s="53"/>
      <c r="BO669" s="53"/>
      <c r="BP669" s="53"/>
      <c r="BQ669" s="53"/>
      <c r="BR669" s="53"/>
      <c r="BS669" s="53"/>
      <c r="BT669" s="53"/>
      <c r="BU669" s="53"/>
      <c r="BV669" s="53"/>
      <c r="BW669" s="53"/>
      <c r="BX669" s="53"/>
      <c r="BY669" s="53"/>
      <c r="BZ669" s="53"/>
      <c r="CA669" s="53"/>
      <c r="CB669" s="53"/>
      <c r="CC669" s="53"/>
      <c r="CD669" s="53"/>
      <c r="CE669" s="53"/>
      <c r="CF669" s="53"/>
      <c r="CG669" s="53"/>
      <c r="CH669" s="53"/>
      <c r="CI669" s="53"/>
      <c r="CJ669" s="53"/>
      <c r="CK669" s="53"/>
      <c r="CL669" s="53"/>
      <c r="CM669" s="53"/>
      <c r="CN669" s="53"/>
      <c r="CO669" s="53"/>
      <c r="CP669" s="53"/>
      <c r="CQ669" s="53"/>
      <c r="CR669" s="53"/>
      <c r="CS669" s="53"/>
      <c r="CT669" s="53"/>
      <c r="CU669" s="53"/>
      <c r="CV669" s="53"/>
      <c r="CW669" s="53"/>
      <c r="CX669" s="53"/>
      <c r="CY669" s="53"/>
      <c r="CZ669" s="53"/>
      <c r="DA669" s="53"/>
      <c r="DB669" s="53"/>
      <c r="DC669" s="53"/>
      <c r="DD669" s="53"/>
      <c r="DE669" s="53"/>
      <c r="DF669" s="53"/>
      <c r="DG669" s="53"/>
      <c r="DH669" s="53"/>
      <c r="DI669" s="53"/>
      <c r="DJ669" s="53"/>
      <c r="DK669" s="53"/>
      <c r="DL669" s="53"/>
      <c r="DM669" s="53"/>
      <c r="DN669" s="53"/>
      <c r="DO669" s="53"/>
      <c r="DP669" s="53"/>
      <c r="DQ669" s="53"/>
      <c r="DR669" s="53"/>
      <c r="DS669" s="53"/>
      <c r="DT669" s="53"/>
      <c r="DU669" s="53"/>
      <c r="DV669" s="53"/>
      <c r="DW669" s="53"/>
      <c r="DX669" s="53"/>
      <c r="DY669" s="53"/>
      <c r="DZ669" s="53"/>
      <c r="EA669" s="53"/>
      <c r="EB669" s="53"/>
      <c r="EC669" s="53"/>
      <c r="ED669" s="53"/>
      <c r="EE669" s="53"/>
      <c r="EF669" s="53"/>
      <c r="EG669" s="53"/>
      <c r="EH669" s="53"/>
      <c r="EI669" s="53"/>
      <c r="EJ669" s="53"/>
      <c r="EK669" s="53"/>
      <c r="EL669" s="53"/>
      <c r="EM669" s="53"/>
      <c r="EN669" s="53"/>
      <c r="EO669" s="53"/>
      <c r="EP669" s="53"/>
      <c r="EQ669" s="53"/>
      <c r="ER669" s="53"/>
      <c r="ES669" s="53"/>
      <c r="ET669" s="53"/>
      <c r="EU669" s="53"/>
    </row>
    <row r="670" spans="1:151" s="284" customFormat="1" x14ac:dyDescent="0.2">
      <c r="A670" s="539"/>
      <c r="K670" s="307"/>
      <c r="L670" s="307"/>
      <c r="O670" s="285"/>
      <c r="P670" s="285"/>
      <c r="U670" s="145"/>
      <c r="V670" s="145"/>
      <c r="W670" s="517"/>
      <c r="X670" s="517"/>
      <c r="AN670" s="53"/>
      <c r="AO670" s="53"/>
      <c r="AP670" s="53"/>
      <c r="AQ670" s="53"/>
      <c r="AR670" s="53"/>
      <c r="AS670" s="53"/>
      <c r="AT670" s="53"/>
      <c r="AU670" s="53"/>
      <c r="AV670" s="53"/>
      <c r="AW670" s="53"/>
      <c r="AX670" s="53"/>
      <c r="AY670" s="53"/>
      <c r="AZ670" s="53"/>
      <c r="BA670" s="53"/>
      <c r="BB670" s="53"/>
      <c r="BC670" s="53"/>
      <c r="BD670" s="53"/>
      <c r="BE670" s="53"/>
      <c r="BF670" s="53"/>
      <c r="BG670" s="53"/>
      <c r="BH670" s="53"/>
      <c r="BI670" s="53"/>
      <c r="BJ670" s="53"/>
      <c r="BK670" s="53"/>
      <c r="BL670" s="53"/>
      <c r="BM670" s="53"/>
      <c r="BN670" s="53"/>
      <c r="BO670" s="53"/>
      <c r="BP670" s="53"/>
      <c r="BQ670" s="53"/>
      <c r="BR670" s="53"/>
      <c r="BS670" s="53"/>
      <c r="BT670" s="53"/>
      <c r="BU670" s="53"/>
      <c r="BV670" s="53"/>
      <c r="BW670" s="53"/>
      <c r="BX670" s="53"/>
      <c r="BY670" s="53"/>
      <c r="BZ670" s="53"/>
      <c r="CA670" s="53"/>
      <c r="CB670" s="53"/>
      <c r="CC670" s="53"/>
      <c r="CD670" s="53"/>
      <c r="CE670" s="53"/>
      <c r="CF670" s="53"/>
      <c r="CG670" s="53"/>
      <c r="CH670" s="53"/>
      <c r="CI670" s="53"/>
      <c r="CJ670" s="53"/>
      <c r="CK670" s="53"/>
      <c r="CL670" s="53"/>
      <c r="CM670" s="53"/>
      <c r="CN670" s="53"/>
      <c r="CO670" s="53"/>
      <c r="CP670" s="53"/>
      <c r="CQ670" s="53"/>
      <c r="CR670" s="53"/>
      <c r="CS670" s="53"/>
      <c r="CT670" s="53"/>
      <c r="CU670" s="53"/>
      <c r="CV670" s="53"/>
      <c r="CW670" s="53"/>
      <c r="CX670" s="53"/>
      <c r="CY670" s="53"/>
      <c r="CZ670" s="53"/>
      <c r="DA670" s="53"/>
      <c r="DB670" s="53"/>
      <c r="DC670" s="53"/>
      <c r="DD670" s="53"/>
      <c r="DE670" s="53"/>
      <c r="DF670" s="53"/>
      <c r="DG670" s="53"/>
      <c r="DH670" s="53"/>
      <c r="DI670" s="53"/>
      <c r="DJ670" s="53"/>
      <c r="DK670" s="53"/>
      <c r="DL670" s="53"/>
      <c r="DM670" s="53"/>
      <c r="DN670" s="53"/>
      <c r="DO670" s="53"/>
      <c r="DP670" s="53"/>
      <c r="DQ670" s="53"/>
      <c r="DR670" s="53"/>
      <c r="DS670" s="53"/>
      <c r="DT670" s="53"/>
      <c r="DU670" s="53"/>
      <c r="DV670" s="53"/>
      <c r="DW670" s="53"/>
      <c r="DX670" s="53"/>
      <c r="DY670" s="53"/>
      <c r="DZ670" s="53"/>
      <c r="EA670" s="53"/>
      <c r="EB670" s="53"/>
      <c r="EC670" s="53"/>
      <c r="ED670" s="53"/>
      <c r="EE670" s="53"/>
      <c r="EF670" s="53"/>
      <c r="EG670" s="53"/>
      <c r="EH670" s="53"/>
      <c r="EI670" s="53"/>
      <c r="EJ670" s="53"/>
      <c r="EK670" s="53"/>
      <c r="EL670" s="53"/>
      <c r="EM670" s="53"/>
      <c r="EN670" s="53"/>
      <c r="EO670" s="53"/>
      <c r="EP670" s="53"/>
      <c r="EQ670" s="53"/>
      <c r="ER670" s="53"/>
      <c r="ES670" s="53"/>
      <c r="ET670" s="53"/>
      <c r="EU670" s="53"/>
    </row>
    <row r="671" spans="1:151" s="284" customFormat="1" x14ac:dyDescent="0.2">
      <c r="A671" s="539"/>
      <c r="K671" s="307"/>
      <c r="L671" s="307"/>
      <c r="O671" s="285"/>
      <c r="P671" s="285"/>
      <c r="U671" s="145"/>
      <c r="V671" s="145"/>
      <c r="W671" s="517"/>
      <c r="X671" s="517"/>
      <c r="AN671" s="53"/>
      <c r="AO671" s="53"/>
      <c r="AP671" s="53"/>
      <c r="AQ671" s="53"/>
      <c r="AR671" s="53"/>
      <c r="AS671" s="53"/>
      <c r="AT671" s="53"/>
      <c r="AU671" s="53"/>
      <c r="AV671" s="53"/>
      <c r="AW671" s="53"/>
      <c r="AX671" s="53"/>
      <c r="AY671" s="53"/>
      <c r="AZ671" s="53"/>
      <c r="BA671" s="53"/>
      <c r="BB671" s="53"/>
      <c r="BC671" s="53"/>
      <c r="BD671" s="53"/>
      <c r="BE671" s="53"/>
      <c r="BF671" s="53"/>
      <c r="BG671" s="53"/>
      <c r="BH671" s="53"/>
      <c r="BI671" s="53"/>
      <c r="BJ671" s="53"/>
      <c r="BK671" s="53"/>
      <c r="BL671" s="53"/>
      <c r="BM671" s="53"/>
      <c r="BN671" s="53"/>
      <c r="BO671" s="53"/>
      <c r="BP671" s="53"/>
      <c r="BQ671" s="53"/>
      <c r="BR671" s="53"/>
      <c r="BS671" s="53"/>
      <c r="BT671" s="53"/>
      <c r="BU671" s="53"/>
      <c r="BV671" s="53"/>
      <c r="BW671" s="53"/>
      <c r="BX671" s="53"/>
      <c r="BY671" s="53"/>
      <c r="BZ671" s="53"/>
      <c r="CA671" s="53"/>
      <c r="CB671" s="53"/>
      <c r="CC671" s="53"/>
      <c r="CD671" s="53"/>
      <c r="CE671" s="53"/>
      <c r="CF671" s="53"/>
      <c r="CG671" s="53"/>
      <c r="CH671" s="53"/>
      <c r="CI671" s="53"/>
      <c r="CJ671" s="53"/>
      <c r="CK671" s="53"/>
      <c r="CL671" s="53"/>
      <c r="CM671" s="53"/>
      <c r="CN671" s="53"/>
      <c r="CO671" s="53"/>
      <c r="CP671" s="53"/>
      <c r="CQ671" s="53"/>
      <c r="CR671" s="53"/>
      <c r="CS671" s="53"/>
      <c r="CT671" s="53"/>
      <c r="CU671" s="53"/>
      <c r="CV671" s="53"/>
      <c r="CW671" s="53"/>
      <c r="CX671" s="53"/>
      <c r="CY671" s="53"/>
      <c r="CZ671" s="53"/>
      <c r="DA671" s="53"/>
      <c r="DB671" s="53"/>
      <c r="DC671" s="53"/>
      <c r="DD671" s="53"/>
      <c r="DE671" s="53"/>
      <c r="DF671" s="53"/>
      <c r="DG671" s="53"/>
      <c r="DH671" s="53"/>
      <c r="DI671" s="53"/>
      <c r="DJ671" s="53"/>
      <c r="DK671" s="53"/>
      <c r="DL671" s="53"/>
      <c r="DM671" s="53"/>
      <c r="DN671" s="53"/>
      <c r="DO671" s="53"/>
      <c r="DP671" s="53"/>
      <c r="DQ671" s="53"/>
      <c r="DR671" s="53"/>
      <c r="DS671" s="53"/>
      <c r="DT671" s="53"/>
      <c r="DU671" s="53"/>
      <c r="DV671" s="53"/>
      <c r="DW671" s="53"/>
      <c r="DX671" s="53"/>
      <c r="DY671" s="53"/>
      <c r="DZ671" s="53"/>
      <c r="EA671" s="53"/>
      <c r="EB671" s="53"/>
      <c r="EC671" s="53"/>
      <c r="ED671" s="53"/>
      <c r="EE671" s="53"/>
      <c r="EF671" s="53"/>
      <c r="EG671" s="53"/>
      <c r="EH671" s="53"/>
      <c r="EI671" s="53"/>
      <c r="EJ671" s="53"/>
      <c r="EK671" s="53"/>
      <c r="EL671" s="53"/>
      <c r="EM671" s="53"/>
      <c r="EN671" s="53"/>
      <c r="EO671" s="53"/>
      <c r="EP671" s="53"/>
      <c r="EQ671" s="53"/>
      <c r="ER671" s="53"/>
      <c r="ES671" s="53"/>
      <c r="ET671" s="53"/>
      <c r="EU671" s="53"/>
    </row>
    <row r="672" spans="1:151" s="284" customFormat="1" x14ac:dyDescent="0.2">
      <c r="A672" s="539"/>
      <c r="K672" s="307"/>
      <c r="L672" s="307"/>
      <c r="O672" s="285"/>
      <c r="P672" s="285"/>
      <c r="U672" s="145"/>
      <c r="V672" s="145"/>
      <c r="W672" s="517"/>
      <c r="X672" s="517"/>
      <c r="AN672" s="53"/>
      <c r="AO672" s="53"/>
      <c r="AP672" s="53"/>
      <c r="AQ672" s="53"/>
      <c r="AR672" s="53"/>
      <c r="AS672" s="53"/>
      <c r="AT672" s="53"/>
      <c r="AU672" s="53"/>
      <c r="AV672" s="53"/>
      <c r="AW672" s="53"/>
      <c r="AX672" s="53"/>
      <c r="AY672" s="53"/>
      <c r="AZ672" s="53"/>
      <c r="BA672" s="53"/>
      <c r="BB672" s="53"/>
      <c r="BC672" s="53"/>
      <c r="BD672" s="53"/>
      <c r="BE672" s="53"/>
      <c r="BF672" s="53"/>
      <c r="BG672" s="53"/>
      <c r="BH672" s="53"/>
      <c r="BI672" s="53"/>
      <c r="BJ672" s="53"/>
      <c r="BK672" s="53"/>
      <c r="BL672" s="53"/>
      <c r="BM672" s="53"/>
      <c r="BN672" s="53"/>
      <c r="BO672" s="53"/>
      <c r="BP672" s="53"/>
      <c r="BQ672" s="53"/>
      <c r="BR672" s="53"/>
      <c r="BS672" s="53"/>
      <c r="BT672" s="53"/>
      <c r="BU672" s="53"/>
      <c r="BV672" s="53"/>
      <c r="BW672" s="53"/>
      <c r="BX672" s="53"/>
      <c r="BY672" s="53"/>
      <c r="BZ672" s="53"/>
      <c r="CA672" s="53"/>
      <c r="CB672" s="53"/>
      <c r="CC672" s="53"/>
      <c r="CD672" s="53"/>
      <c r="CE672" s="53"/>
      <c r="CF672" s="53"/>
      <c r="CG672" s="53"/>
      <c r="CH672" s="53"/>
      <c r="CI672" s="53"/>
      <c r="CJ672" s="53"/>
      <c r="CK672" s="53"/>
      <c r="CL672" s="53"/>
      <c r="CM672" s="53"/>
      <c r="CN672" s="53"/>
      <c r="CO672" s="53"/>
      <c r="CP672" s="53"/>
      <c r="CQ672" s="53"/>
      <c r="CR672" s="53"/>
      <c r="CS672" s="53"/>
      <c r="CT672" s="53"/>
      <c r="CU672" s="53"/>
      <c r="CV672" s="53"/>
      <c r="CW672" s="53"/>
      <c r="CX672" s="53"/>
      <c r="CY672" s="53"/>
      <c r="CZ672" s="53"/>
      <c r="DA672" s="53"/>
      <c r="DB672" s="53"/>
      <c r="DC672" s="53"/>
      <c r="DD672" s="53"/>
      <c r="DE672" s="53"/>
      <c r="DF672" s="53"/>
      <c r="DG672" s="53"/>
      <c r="DH672" s="53"/>
      <c r="DI672" s="53"/>
      <c r="DJ672" s="53"/>
      <c r="DK672" s="53"/>
      <c r="DL672" s="53"/>
      <c r="DM672" s="53"/>
      <c r="DN672" s="53"/>
      <c r="DO672" s="53"/>
      <c r="DP672" s="53"/>
      <c r="DQ672" s="53"/>
      <c r="DR672" s="53"/>
      <c r="DS672" s="53"/>
      <c r="DT672" s="53"/>
      <c r="DU672" s="53"/>
      <c r="DV672" s="53"/>
      <c r="DW672" s="53"/>
      <c r="DX672" s="53"/>
      <c r="DY672" s="53"/>
      <c r="DZ672" s="53"/>
      <c r="EA672" s="53"/>
      <c r="EB672" s="53"/>
      <c r="EC672" s="53"/>
      <c r="ED672" s="53"/>
      <c r="EE672" s="53"/>
      <c r="EF672" s="53"/>
      <c r="EG672" s="53"/>
      <c r="EH672" s="53"/>
      <c r="EI672" s="53"/>
      <c r="EJ672" s="53"/>
      <c r="EK672" s="53"/>
      <c r="EL672" s="53"/>
      <c r="EM672" s="53"/>
      <c r="EN672" s="53"/>
      <c r="EO672" s="53"/>
      <c r="EP672" s="53"/>
      <c r="EQ672" s="53"/>
      <c r="ER672" s="53"/>
      <c r="ES672" s="53"/>
      <c r="ET672" s="53"/>
      <c r="EU672" s="53"/>
    </row>
  </sheetData>
  <autoFilter ref="A10:EU123"/>
  <mergeCells count="17">
    <mergeCell ref="AF9:AL9"/>
    <mergeCell ref="M9:N9"/>
    <mergeCell ref="B9:D9"/>
    <mergeCell ref="U9:AB9"/>
    <mergeCell ref="G1:AM6"/>
    <mergeCell ref="B5:C5"/>
    <mergeCell ref="D3:F3"/>
    <mergeCell ref="AC7:AE8"/>
    <mergeCell ref="AF7:AL8"/>
    <mergeCell ref="AM7:AM9"/>
    <mergeCell ref="D4:F4"/>
    <mergeCell ref="D2:F2"/>
    <mergeCell ref="G9:L9"/>
    <mergeCell ref="E9:F9"/>
    <mergeCell ref="O9:T9"/>
    <mergeCell ref="B7:AA8"/>
    <mergeCell ref="AC9:AE9"/>
  </mergeCells>
  <phoneticPr fontId="23" type="noConversion"/>
  <conditionalFormatting sqref="Q21">
    <cfRule type="duplicateValues" dxfId="239" priority="352" stopIfTrue="1"/>
  </conditionalFormatting>
  <conditionalFormatting sqref="E21">
    <cfRule type="duplicateValues" dxfId="238" priority="353" stopIfTrue="1"/>
  </conditionalFormatting>
  <conditionalFormatting sqref="U21">
    <cfRule type="duplicateValues" dxfId="237" priority="348" stopIfTrue="1"/>
  </conditionalFormatting>
  <conditionalFormatting sqref="Q22">
    <cfRule type="duplicateValues" dxfId="236" priority="344" stopIfTrue="1"/>
  </conditionalFormatting>
  <conditionalFormatting sqref="E22">
    <cfRule type="duplicateValues" dxfId="235" priority="345" stopIfTrue="1"/>
  </conditionalFormatting>
  <conditionalFormatting sqref="U22">
    <cfRule type="duplicateValues" dxfId="234" priority="340" stopIfTrue="1"/>
  </conditionalFormatting>
  <conditionalFormatting sqref="AI22">
    <cfRule type="duplicateValues" dxfId="233" priority="339" stopIfTrue="1"/>
  </conditionalFormatting>
  <conditionalFormatting sqref="Q23">
    <cfRule type="duplicateValues" dxfId="232" priority="336" stopIfTrue="1"/>
  </conditionalFormatting>
  <conditionalFormatting sqref="E23">
    <cfRule type="duplicateValues" dxfId="231" priority="337" stopIfTrue="1"/>
  </conditionalFormatting>
  <conditionalFormatting sqref="U23">
    <cfRule type="duplicateValues" dxfId="230" priority="332" stopIfTrue="1"/>
  </conditionalFormatting>
  <conditionalFormatting sqref="AI23">
    <cfRule type="duplicateValues" dxfId="229" priority="331" stopIfTrue="1"/>
  </conditionalFormatting>
  <conditionalFormatting sqref="Q24">
    <cfRule type="duplicateValues" dxfId="228" priority="329" stopIfTrue="1"/>
  </conditionalFormatting>
  <conditionalFormatting sqref="R24">
    <cfRule type="duplicateValues" dxfId="227" priority="328" stopIfTrue="1"/>
  </conditionalFormatting>
  <conditionalFormatting sqref="E24">
    <cfRule type="duplicateValues" dxfId="226" priority="325" stopIfTrue="1"/>
  </conditionalFormatting>
  <conditionalFormatting sqref="U24">
    <cfRule type="duplicateValues" dxfId="225" priority="324" stopIfTrue="1"/>
  </conditionalFormatting>
  <conditionalFormatting sqref="R24">
    <cfRule type="duplicateValues" dxfId="224" priority="323" stopIfTrue="1"/>
  </conditionalFormatting>
  <conditionalFormatting sqref="AH24">
    <cfRule type="duplicateValues" dxfId="223" priority="320" stopIfTrue="1"/>
  </conditionalFormatting>
  <conditionalFormatting sqref="AI24">
    <cfRule type="duplicateValues" dxfId="222" priority="319" stopIfTrue="1"/>
  </conditionalFormatting>
  <conditionalFormatting sqref="AK21">
    <cfRule type="duplicateValues" dxfId="221" priority="307" stopIfTrue="1"/>
  </conditionalFormatting>
  <conditionalFormatting sqref="R21">
    <cfRule type="duplicateValues" dxfId="220" priority="300" stopIfTrue="1"/>
  </conditionalFormatting>
  <conditionalFormatting sqref="S21">
    <cfRule type="duplicateValues" dxfId="219" priority="299" stopIfTrue="1"/>
  </conditionalFormatting>
  <conditionalFormatting sqref="T21">
    <cfRule type="duplicateValues" dxfId="218" priority="298" stopIfTrue="1"/>
  </conditionalFormatting>
  <conditionalFormatting sqref="R22">
    <cfRule type="duplicateValues" dxfId="217" priority="297" stopIfTrue="1"/>
  </conditionalFormatting>
  <conditionalFormatting sqref="S22">
    <cfRule type="duplicateValues" dxfId="216" priority="296" stopIfTrue="1"/>
  </conditionalFormatting>
  <conditionalFormatting sqref="T22">
    <cfRule type="duplicateValues" dxfId="215" priority="295" stopIfTrue="1"/>
  </conditionalFormatting>
  <conditionalFormatting sqref="R23">
    <cfRule type="duplicateValues" dxfId="214" priority="294" stopIfTrue="1"/>
  </conditionalFormatting>
  <conditionalFormatting sqref="S23">
    <cfRule type="duplicateValues" dxfId="213" priority="274" stopIfTrue="1"/>
  </conditionalFormatting>
  <conditionalFormatting sqref="T23">
    <cfRule type="duplicateValues" dxfId="212" priority="273" stopIfTrue="1"/>
  </conditionalFormatting>
  <conditionalFormatting sqref="S24">
    <cfRule type="duplicateValues" dxfId="211" priority="272" stopIfTrue="1"/>
  </conditionalFormatting>
  <conditionalFormatting sqref="S24">
    <cfRule type="duplicateValues" dxfId="210" priority="271" stopIfTrue="1"/>
  </conditionalFormatting>
  <conditionalFormatting sqref="T24">
    <cfRule type="duplicateValues" dxfId="209" priority="270" stopIfTrue="1"/>
  </conditionalFormatting>
  <conditionalFormatting sqref="T24">
    <cfRule type="duplicateValues" dxfId="208" priority="269" stopIfTrue="1"/>
  </conditionalFormatting>
  <conditionalFormatting sqref="AK22">
    <cfRule type="duplicateValues" dxfId="207" priority="230" stopIfTrue="1"/>
  </conditionalFormatting>
  <conditionalFormatting sqref="AK23">
    <cfRule type="duplicateValues" dxfId="206" priority="229" stopIfTrue="1"/>
  </conditionalFormatting>
  <conditionalFormatting sqref="AK24">
    <cfRule type="duplicateValues" dxfId="205" priority="228" stopIfTrue="1"/>
  </conditionalFormatting>
  <conditionalFormatting sqref="AK49">
    <cfRule type="duplicateValues" dxfId="204" priority="221" stopIfTrue="1"/>
  </conditionalFormatting>
  <conditionalFormatting sqref="W21">
    <cfRule type="duplicateValues" dxfId="203" priority="207" stopIfTrue="1"/>
  </conditionalFormatting>
  <conditionalFormatting sqref="AK21">
    <cfRule type="duplicateValues" dxfId="202" priority="206" stopIfTrue="1"/>
  </conditionalFormatting>
  <conditionalFormatting sqref="AI22">
    <cfRule type="duplicateValues" dxfId="201" priority="205" stopIfTrue="1"/>
  </conditionalFormatting>
  <conditionalFormatting sqref="AK22">
    <cfRule type="duplicateValues" dxfId="200" priority="204" stopIfTrue="1"/>
  </conditionalFormatting>
  <conditionalFormatting sqref="AK22">
    <cfRule type="duplicateValues" dxfId="199" priority="203" stopIfTrue="1"/>
  </conditionalFormatting>
  <conditionalFormatting sqref="AK23">
    <cfRule type="duplicateValues" dxfId="198" priority="202" stopIfTrue="1"/>
  </conditionalFormatting>
  <conditionalFormatting sqref="AK23">
    <cfRule type="duplicateValues" dxfId="197" priority="201" stopIfTrue="1"/>
  </conditionalFormatting>
  <conditionalFormatting sqref="AK23">
    <cfRule type="duplicateValues" dxfId="196" priority="200" stopIfTrue="1"/>
  </conditionalFormatting>
  <conditionalFormatting sqref="AI23">
    <cfRule type="duplicateValues" dxfId="195" priority="199" stopIfTrue="1"/>
  </conditionalFormatting>
  <conditionalFormatting sqref="AI23">
    <cfRule type="duplicateValues" dxfId="194" priority="198" stopIfTrue="1"/>
  </conditionalFormatting>
  <conditionalFormatting sqref="AI24">
    <cfRule type="duplicateValues" dxfId="193" priority="197" stopIfTrue="1"/>
  </conditionalFormatting>
  <conditionalFormatting sqref="AI24">
    <cfRule type="duplicateValues" dxfId="192" priority="196" stopIfTrue="1"/>
  </conditionalFormatting>
  <conditionalFormatting sqref="AI24">
    <cfRule type="duplicateValues" dxfId="191" priority="195" stopIfTrue="1"/>
  </conditionalFormatting>
  <conditionalFormatting sqref="AK24">
    <cfRule type="duplicateValues" dxfId="190" priority="194" stopIfTrue="1"/>
  </conditionalFormatting>
  <conditionalFormatting sqref="AK24">
    <cfRule type="duplicateValues" dxfId="189" priority="193" stopIfTrue="1"/>
  </conditionalFormatting>
  <conditionalFormatting sqref="AK24">
    <cfRule type="duplicateValues" dxfId="188" priority="192" stopIfTrue="1"/>
  </conditionalFormatting>
  <conditionalFormatting sqref="AK24">
    <cfRule type="duplicateValues" dxfId="187" priority="191" stopIfTrue="1"/>
  </conditionalFormatting>
  <conditionalFormatting sqref="AK49">
    <cfRule type="duplicateValues" dxfId="186" priority="186" stopIfTrue="1"/>
  </conditionalFormatting>
  <conditionalFormatting sqref="AK49">
    <cfRule type="duplicateValues" dxfId="185" priority="185" stopIfTrue="1"/>
  </conditionalFormatting>
  <conditionalFormatting sqref="AK49">
    <cfRule type="duplicateValues" dxfId="184" priority="184" stopIfTrue="1"/>
  </conditionalFormatting>
  <conditionalFormatting sqref="AK49">
    <cfRule type="duplicateValues" dxfId="183" priority="183" stopIfTrue="1"/>
  </conditionalFormatting>
  <conditionalFormatting sqref="AK49">
    <cfRule type="duplicateValues" dxfId="182" priority="182" stopIfTrue="1"/>
  </conditionalFormatting>
  <conditionalFormatting sqref="AI11">
    <cfRule type="duplicateValues" dxfId="181" priority="64" stopIfTrue="1"/>
  </conditionalFormatting>
  <conditionalFormatting sqref="AI11">
    <cfRule type="duplicateValues" dxfId="180" priority="63" stopIfTrue="1"/>
  </conditionalFormatting>
  <conditionalFormatting sqref="AI13">
    <cfRule type="duplicateValues" dxfId="174" priority="32" stopIfTrue="1"/>
  </conditionalFormatting>
  <conditionalFormatting sqref="AI13">
    <cfRule type="duplicateValues" dxfId="173" priority="31" stopIfTrue="1"/>
  </conditionalFormatting>
  <conditionalFormatting sqref="AI14">
    <cfRule type="duplicateValues" dxfId="172" priority="30" stopIfTrue="1"/>
  </conditionalFormatting>
  <conditionalFormatting sqref="AI14">
    <cfRule type="duplicateValues" dxfId="171" priority="29" stopIfTrue="1"/>
  </conditionalFormatting>
  <conditionalFormatting sqref="AI15">
    <cfRule type="duplicateValues" dxfId="170" priority="28" stopIfTrue="1"/>
  </conditionalFormatting>
  <conditionalFormatting sqref="AI15">
    <cfRule type="duplicateValues" dxfId="169" priority="27" stopIfTrue="1"/>
  </conditionalFormatting>
  <conditionalFormatting sqref="AI17">
    <cfRule type="duplicateValues" dxfId="168" priority="26" stopIfTrue="1"/>
  </conditionalFormatting>
  <conditionalFormatting sqref="AI17">
    <cfRule type="duplicateValues" dxfId="167" priority="25" stopIfTrue="1"/>
  </conditionalFormatting>
  <conditionalFormatting sqref="AI16">
    <cfRule type="duplicateValues" dxfId="166" priority="24" stopIfTrue="1"/>
  </conditionalFormatting>
  <conditionalFormatting sqref="AI16">
    <cfRule type="duplicateValues" dxfId="165" priority="23" stopIfTrue="1"/>
  </conditionalFormatting>
  <conditionalFormatting sqref="AI21">
    <cfRule type="duplicateValues" dxfId="164" priority="22" stopIfTrue="1"/>
  </conditionalFormatting>
  <conditionalFormatting sqref="AI21">
    <cfRule type="duplicateValues" dxfId="163" priority="21" stopIfTrue="1"/>
  </conditionalFormatting>
  <conditionalFormatting sqref="AI72">
    <cfRule type="duplicateValues" dxfId="162" priority="20" stopIfTrue="1"/>
  </conditionalFormatting>
  <conditionalFormatting sqref="AI72">
    <cfRule type="duplicateValues" dxfId="161" priority="19" stopIfTrue="1"/>
  </conditionalFormatting>
  <conditionalFormatting sqref="AI78">
    <cfRule type="duplicateValues" dxfId="160" priority="18" stopIfTrue="1"/>
  </conditionalFormatting>
  <conditionalFormatting sqref="AI78">
    <cfRule type="duplicateValues" dxfId="159" priority="17" stopIfTrue="1"/>
  </conditionalFormatting>
  <conditionalFormatting sqref="AI79">
    <cfRule type="duplicateValues" dxfId="158" priority="16" stopIfTrue="1"/>
  </conditionalFormatting>
  <conditionalFormatting sqref="AI79">
    <cfRule type="duplicateValues" dxfId="157" priority="15" stopIfTrue="1"/>
  </conditionalFormatting>
  <conditionalFormatting sqref="AI104">
    <cfRule type="duplicateValues" dxfId="156" priority="14" stopIfTrue="1"/>
  </conditionalFormatting>
  <conditionalFormatting sqref="AI104">
    <cfRule type="duplicateValues" dxfId="155" priority="13" stopIfTrue="1"/>
  </conditionalFormatting>
  <conditionalFormatting sqref="AI105">
    <cfRule type="duplicateValues" dxfId="154" priority="12" stopIfTrue="1"/>
  </conditionalFormatting>
  <conditionalFormatting sqref="AI105">
    <cfRule type="duplicateValues" dxfId="153" priority="11" stopIfTrue="1"/>
  </conditionalFormatting>
  <conditionalFormatting sqref="AI57">
    <cfRule type="duplicateValues" dxfId="152" priority="10" stopIfTrue="1"/>
  </conditionalFormatting>
  <conditionalFormatting sqref="AI57">
    <cfRule type="duplicateValues" dxfId="151" priority="9" stopIfTrue="1"/>
  </conditionalFormatting>
  <conditionalFormatting sqref="AI57">
    <cfRule type="duplicateValues" dxfId="150" priority="8" stopIfTrue="1"/>
  </conditionalFormatting>
  <conditionalFormatting sqref="AI57">
    <cfRule type="duplicateValues" dxfId="149" priority="7" stopIfTrue="1"/>
  </conditionalFormatting>
  <conditionalFormatting sqref="AI57">
    <cfRule type="duplicateValues" dxfId="148" priority="6" stopIfTrue="1"/>
  </conditionalFormatting>
  <conditionalFormatting sqref="AI49">
    <cfRule type="duplicateValues" dxfId="147" priority="5" stopIfTrue="1"/>
  </conditionalFormatting>
  <conditionalFormatting sqref="AI49">
    <cfRule type="duplicateValues" dxfId="146" priority="4" stopIfTrue="1"/>
  </conditionalFormatting>
  <conditionalFormatting sqref="AI49">
    <cfRule type="duplicateValues" dxfId="145" priority="3" stopIfTrue="1"/>
  </conditionalFormatting>
  <conditionalFormatting sqref="AI49">
    <cfRule type="duplicateValues" dxfId="144" priority="2" stopIfTrue="1"/>
  </conditionalFormatting>
  <conditionalFormatting sqref="AI49">
    <cfRule type="duplicateValues" dxfId="143" priority="1" stopIfTrue="1"/>
  </conditionalFormatting>
  <dataValidations xWindow="64" yWindow="246" count="45">
    <dataValidation type="list" allowBlank="1" showInputMessage="1" showErrorMessage="1" sqref="AD26 AD124:AE252 C124:C252 H124:H252 C97 AC97:AE97 G97">
      <formula1>INDIRECT(B26)</formula1>
    </dataValidation>
    <dataValidation type="list" allowBlank="1" showInputMessage="1" showErrorMessage="1" sqref="AC26 AC124:AC252">
      <formula1>_Pilar_Eje</formula1>
    </dataValidation>
    <dataValidation type="date" operator="greaterThan" allowBlank="1" showInputMessage="1" showErrorMessage="1" sqref="M98:N98 M106:N107">
      <formula1>42350</formula1>
    </dataValidation>
    <dataValidation allowBlank="1" showInputMessage="1" showErrorMessage="1" prompt="Describa las acciones que desarrollan los componentes de la PP o Plan de Acciones Afirmativas" sqref="E10"/>
    <dataValidation allowBlank="1" showInputMessage="1" showErrorMessage="1" prompt="Por favor indicar en recursos: presupuesto obligado/ persupuesto asignado" sqref="AK10"/>
    <dataValidation allowBlank="1" showInputMessage="1" showErrorMessage="1" prompt="Por favor incluya los avances frente  la meta del proyecto de inversión." sqref="AL10"/>
    <dataValidation allowBlank="1" showInputMessage="1" showErrorMessage="1" prompt="Por diligencie las observaciones que considere pertinentes." sqref="AM10"/>
    <dataValidation allowBlank="1" showInputMessage="1" showErrorMessage="1" prompt="Por favor diligencie los recursos del proyecto. Si no hay un proyecto asociado, por favor incluya los recursos por funcionamiento (gestión)._x000a_" sqref="AI10"/>
    <dataValidation allowBlank="1" showInputMessage="1" showErrorMessage="1" prompt="Por favor indique el porcentaje de recursos del proyecto que corresponden a la acción referenciada de esta polìtica o programa._x000a_" sqref="AJ10"/>
    <dataValidation allowBlank="1" showInputMessage="1" showErrorMessage="1" prompt="Escriba el nombre del indicador. Debe ser claro,apropiado,medible, adecuado y sensible. Recuerde NO formular varios indicadores para la misma acción." sqref="O10"/>
    <dataValidation allowBlank="1" showInputMessage="1" showErrorMessage="1" prompt="Por favor incluya las variables consideradas para el cálculo del indicador tomando como referencia las variables señaladas en la definición de la fórmula. (forma matematica)." sqref="P10"/>
    <dataValidation allowBlank="1" showInputMessage="1" showErrorMessage="1" prompt="Teniendo en cuenta la fórmula de cálculo de cada indicador, registre el resultado de cada uno para la vigencia" sqref="AA10 Y10"/>
    <dataValidation allowBlank="1" showInputMessage="1" showErrorMessage="1" prompt="Por favor elija el Pilar o Eje del PDD." sqref="AC10"/>
    <dataValidation allowBlank="1" showInputMessage="1" showErrorMessage="1" prompt="Por favor seleccionar el Programa de acuerdo al Pilar o Eje." sqref="AD10"/>
    <dataValidation allowBlank="1" showInputMessage="1" showErrorMessage="1" prompt="Por favor seleccionar el Proyecto de acuerdo al Progama" sqref="AE10"/>
    <dataValidation allowBlank="1" showInputMessage="1" showErrorMessage="1" prompt="Por favor diligencie el nombre del proyecto o las actividades de funcionamiento con las que se da cumplimiento (gestión)._x000a__x000a__x000a__x000a_" sqref="AG10"/>
    <dataValidation allowBlank="1" showInputMessage="1" showErrorMessage="1" prompt="Diligencia por favor el código o número del proyecto._x000a__x000a_" sqref="AF10"/>
    <dataValidation allowBlank="1" showInputMessage="1" showErrorMessage="1" prompt="Por favor diligencie la Meta del proyecto._x000a__x000a_" sqref="AH10"/>
    <dataValidation allowBlank="1" showInputMessage="1" showErrorMessage="1" prompt="Teniendo en cuenta la fórmula de cálculo de cada indicador, registre el resultado de cada uno para la vigencia_x000a_" sqref="U10"/>
    <dataValidation allowBlank="1" showInputMessage="1" showErrorMessage="1" prompt=" Este avance se calcula en la Dirección de Equidad y Políticas Poblacionales a partir del resultado de cada indicador frente a su meta anual." sqref="V10"/>
    <dataValidation allowBlank="1" showInputMessage="1" showErrorMessage="1" prompt="Este avance se calcula en la Dirección de Equidad y Políticas Poblacionales a partir del resultado de cada indicador frente a su meta anual." sqref="X10 AB10 Z10"/>
    <dataValidation allowBlank="1" showInputMessage="1" showErrorMessage="1" prompt="Teniendo en cuenta la fórmula de cálculo de cada indicador, registre el resultado de cada uno para la vigencia." sqref="W10"/>
    <dataValidation type="date" operator="greaterThan" allowBlank="1" showInputMessage="1" showErrorMessage="1" prompt="Escriba la fecha en formato DD-MM-AA_x000a_" sqref="D5">
      <formula1>32874</formula1>
    </dataValidation>
    <dataValidation allowBlank="1" showInputMessage="1" showErrorMessage="1" prompt="Por favor elegir la categoría que estructura la pp o el plan de acciones afirmativas_x000a_" sqref="B10"/>
    <dataValidation allowBlank="1" showInputMessage="1" showErrorMessage="1" prompt="Por favor elegir de acuerdo a la categoría anterior, el objetivo o componente que desarrolla la categoría._x000a_" sqref="D10"/>
    <dataValidation allowBlank="1" showInputMessage="1" showErrorMessage="1" prompt="Escriba el nombre de la Entidad qué hizo el reporte_x000a_" sqref="D3"/>
    <dataValidation allowBlank="1" showInputMessage="1" showErrorMessage="1" prompt="Escriba el nombre del profesional que diligencia la matriz _x000a_" sqref="D4"/>
    <dataValidation allowBlank="1" showInputMessage="1" showErrorMessage="1" prompt="Por favor elija el Sector de la Administración Distrital que está a cargo del reporte de la información sobre el desarrollo de la acción. " sqref="G10"/>
    <dataValidation allowBlank="1" showInputMessage="1" showErrorMessage="1" prompt="De acuerdo al Sector elija la entidad responsable de repotar la información." sqref="H10"/>
    <dataValidation allowBlank="1" showInputMessage="1" showErrorMessage="1" prompt="Si el reporte de la información no corresponde al Distrito por favor diligencie el nombre completo de quién debe repotar." sqref="I10"/>
    <dataValidation allowBlank="1" showInputMessage="1" showErrorMessage="1" prompt="Elija de acuerdo a la categoría anterior_x000a_" sqref="C10"/>
    <dataValidation allowBlank="1" showInputMessage="1" showErrorMessage="1" prompt="Escriba el nombre completo de la persona responsable de reportar la ejecución de la acción." sqref="J10"/>
    <dataValidation allowBlank="1" showInputMessage="1" showErrorMessage="1" prompt="Por favor escriba el número telefónico de la persona responsable de reportar la información sobre la ejecución de la acción." sqref="K10"/>
    <dataValidation allowBlank="1" showInputMessage="1" showErrorMessage="1" prompt="Por favor escriba el correo electrónico de la persona responsable de reportar la información sobre la ejecución de la acción." sqref="L10"/>
    <dataValidation allowBlank="1" showInputMessage="1" showErrorMessage="1" prompt="Escriba la fecha de inicio de la acción. Formato DD-MM-AAAA" sqref="M10"/>
    <dataValidation allowBlank="1" showInputMessage="1" showErrorMessage="1" prompt="Escriba la fecha de finalización de la acción. Formato DD-MM-AAAA" sqref="N10"/>
    <dataValidation type="list" allowBlank="1" showInputMessage="1" showErrorMessage="1" promptTitle="¡Recuerde!" prompt="Elegir la política pública o plan de acciones afirmativas._x000a_" sqref="D2">
      <formula1>Política_Pública</formula1>
    </dataValidation>
    <dataValidation allowBlank="1" showInputMessage="1" showErrorMessage="1" prompt="Escriba la Meta que se tienen programada." sqref="Q10:T10"/>
    <dataValidation allowBlank="1" showInputMessage="1" showErrorMessage="1" prompt="PRESUPUESTO EJECUTADO AL CORTE DEL INFORME: Ingrese el presupuesto ejecutado al periodo del reporte. Debe coincidir con herramienta financiera." sqref="AK21:AK24 AK49"/>
    <dataValidation allowBlank="1" showInputMessage="1" showErrorMessage="1" prompt="PROGRAMADO: Ingrese el valor programado, tener en cuenta las modificaciones presupuestales durante el tiempo de reporte. Todo ajuste presupuestal debe estar avalado por la SDES. Debe coincidir con las Herramientas Financieras y PREDIS." sqref="AI63 AK63"/>
    <dataValidation type="date" operator="greaterThan" allowBlank="1" showErrorMessage="1" sqref="M61:N61 M38:N38 M27:N32">
      <formula1>42736</formula1>
      <formula2>0</formula2>
    </dataValidation>
    <dataValidation type="date" operator="greaterThan" allowBlank="1" showInputMessage="1" showErrorMessage="1" sqref="M124:N252 M97:N97">
      <formula1>42736</formula1>
    </dataValidation>
    <dataValidation type="decimal" allowBlank="1" showInputMessage="1" showErrorMessage="1" sqref="AJ124:AJ252">
      <formula1>0</formula1>
      <formula2>100</formula2>
    </dataValidation>
    <dataValidation type="list" allowBlank="1" showInputMessage="1" showErrorMessage="1" sqref="B124:B252 B97">
      <formula1>Dimensiones</formula1>
    </dataValidation>
    <dataValidation type="list" allowBlank="1" showInputMessage="1" showErrorMessage="1" sqref="G124:G252">
      <formula1>Sector</formula1>
    </dataValidation>
  </dataValidations>
  <hyperlinks>
    <hyperlink ref="L123" r:id="rId1" display="jdelgadillop@habitatbogota.gov.co"/>
    <hyperlink ref="L46" r:id="rId2" display="jdelgadillop@habitatbogota.gov.co"/>
    <hyperlink ref="L47" r:id="rId3" display="jdelgadillop@habitatbogota.gov.co"/>
    <hyperlink ref="L25" r:id="rId4"/>
    <hyperlink ref="L45" r:id="rId5"/>
    <hyperlink ref="L57" r:id="rId6" display="msanchez@sdis.gov.co "/>
    <hyperlink ref="L53" r:id="rId7" display="yenifer.moreno@gobiernobogota.gov.co_x000a_"/>
    <hyperlink ref="L102" r:id="rId8" display="yenifer.moreno@gobiernobogota.gov.co_x000a_"/>
    <hyperlink ref="L12" r:id="rId9"/>
    <hyperlink ref="L18" r:id="rId10"/>
    <hyperlink ref="L19" r:id="rId11"/>
    <hyperlink ref="L20" r:id="rId12"/>
    <hyperlink ref="L93" r:id="rId13"/>
    <hyperlink ref="L94" r:id="rId14"/>
    <hyperlink ref="L95" r:id="rId15"/>
    <hyperlink ref="L96" r:id="rId16"/>
    <hyperlink ref="L16" r:id="rId17"/>
    <hyperlink ref="L64" r:id="rId18"/>
    <hyperlink ref="L65" r:id="rId19"/>
    <hyperlink ref="L121" r:id="rId20" display="yanira.vargas@transmilenio.gov.co"/>
    <hyperlink ref="L122" r:id="rId21" display="yanira.vargas@transmilenio.gov.co"/>
  </hyperlinks>
  <pageMargins left="0.7" right="0.7" top="0.75" bottom="0.75" header="0.3" footer="0.3"/>
  <pageSetup orientation="portrait"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D9" sqref="D9"/>
    </sheetView>
  </sheetViews>
  <sheetFormatPr baseColWidth="10" defaultRowHeight="15" x14ac:dyDescent="0.25"/>
  <cols>
    <col min="1" max="1" width="32.140625" customWidth="1"/>
    <col min="2" max="2" width="24.7109375" customWidth="1"/>
    <col min="3" max="3" width="24.85546875" customWidth="1"/>
    <col min="4" max="4" width="21" customWidth="1"/>
  </cols>
  <sheetData>
    <row r="1" spans="1:4" x14ac:dyDescent="0.25">
      <c r="A1" s="181"/>
      <c r="B1" s="181"/>
    </row>
    <row r="2" spans="1:4" ht="30" customHeight="1" x14ac:dyDescent="0.25">
      <c r="A2" s="512" t="s">
        <v>1204</v>
      </c>
      <c r="B2" s="512"/>
      <c r="C2" s="185"/>
    </row>
    <row r="3" spans="1:4" ht="45" x14ac:dyDescent="0.25">
      <c r="A3" s="183" t="s">
        <v>489</v>
      </c>
      <c r="B3" s="182">
        <v>11</v>
      </c>
      <c r="C3" s="186" t="s">
        <v>1209</v>
      </c>
    </row>
    <row r="4" spans="1:4" ht="30" x14ac:dyDescent="0.25">
      <c r="A4" s="183" t="s">
        <v>492</v>
      </c>
      <c r="B4" s="182">
        <v>3</v>
      </c>
      <c r="C4" s="186" t="s">
        <v>1210</v>
      </c>
    </row>
    <row r="5" spans="1:4" ht="60" x14ac:dyDescent="0.25">
      <c r="A5" s="183" t="s">
        <v>1098</v>
      </c>
      <c r="B5" s="182">
        <v>1</v>
      </c>
      <c r="C5" s="186" t="s">
        <v>1211</v>
      </c>
      <c r="D5" s="184"/>
    </row>
    <row r="6" spans="1:4" ht="30" x14ac:dyDescent="0.25">
      <c r="A6" s="183" t="s">
        <v>507</v>
      </c>
      <c r="B6" s="182">
        <v>1</v>
      </c>
      <c r="C6" s="186" t="s">
        <v>1212</v>
      </c>
    </row>
    <row r="7" spans="1:4" x14ac:dyDescent="0.25">
      <c r="A7" s="182"/>
      <c r="B7" s="182"/>
      <c r="C7" s="186"/>
    </row>
    <row r="8" spans="1:4" ht="30" customHeight="1" x14ac:dyDescent="0.25">
      <c r="A8" s="512" t="s">
        <v>1206</v>
      </c>
      <c r="B8" s="512"/>
      <c r="C8" s="186"/>
    </row>
    <row r="9" spans="1:4" ht="30" x14ac:dyDescent="0.25">
      <c r="A9" s="183" t="s">
        <v>492</v>
      </c>
      <c r="B9" s="182" t="s">
        <v>1205</v>
      </c>
      <c r="C9" s="186" t="s">
        <v>1215</v>
      </c>
    </row>
    <row r="10" spans="1:4" ht="45" x14ac:dyDescent="0.25">
      <c r="A10" s="183" t="s">
        <v>504</v>
      </c>
      <c r="B10" s="182" t="s">
        <v>1207</v>
      </c>
      <c r="C10" s="186" t="s">
        <v>1213</v>
      </c>
    </row>
    <row r="11" spans="1:4" ht="45" x14ac:dyDescent="0.25">
      <c r="A11" s="183" t="s">
        <v>507</v>
      </c>
      <c r="B11" s="182" t="s">
        <v>1208</v>
      </c>
      <c r="C11" s="186" t="s">
        <v>1214</v>
      </c>
    </row>
  </sheetData>
  <mergeCells count="2">
    <mergeCell ref="A2:B2"/>
    <mergeCell ref="A8:B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192"/>
  <sheetViews>
    <sheetView zoomScale="77" zoomScaleNormal="77" workbookViewId="0">
      <selection activeCell="N2" sqref="N2"/>
    </sheetView>
  </sheetViews>
  <sheetFormatPr baseColWidth="10" defaultColWidth="11.85546875" defaultRowHeight="12" x14ac:dyDescent="0.2"/>
  <cols>
    <col min="1" max="1" width="11.85546875" style="42"/>
    <col min="2" max="32" width="11.85546875" style="4"/>
    <col min="33" max="57" width="0" style="4" hidden="1" customWidth="1"/>
    <col min="58" max="16384" width="11.85546875" style="4"/>
  </cols>
  <sheetData>
    <row r="1" spans="1:74" s="3" customFormat="1" ht="24.75" thickBot="1" x14ac:dyDescent="0.25">
      <c r="A1" s="1"/>
      <c r="B1" s="2"/>
      <c r="C1" s="2"/>
      <c r="D1" s="2"/>
      <c r="E1" s="2"/>
      <c r="F1" s="2"/>
      <c r="G1" s="2"/>
      <c r="H1" s="2"/>
      <c r="I1" s="2"/>
      <c r="J1" s="2"/>
      <c r="K1" s="2"/>
      <c r="O1" s="4" t="s">
        <v>144</v>
      </c>
      <c r="R1" s="5" t="s">
        <v>145</v>
      </c>
      <c r="AG1" s="6" t="s">
        <v>146</v>
      </c>
      <c r="AH1" s="3" t="s">
        <v>147</v>
      </c>
      <c r="AJ1" s="3" t="s">
        <v>148</v>
      </c>
    </row>
    <row r="2" spans="1:74" s="25" customFormat="1" ht="120.75" thickBot="1" x14ac:dyDescent="0.3">
      <c r="A2" s="43"/>
      <c r="B2" s="25" t="s">
        <v>141</v>
      </c>
      <c r="C2" s="25" t="s">
        <v>149</v>
      </c>
      <c r="D2" s="44" t="s">
        <v>89</v>
      </c>
      <c r="E2" s="20" t="s">
        <v>406</v>
      </c>
      <c r="F2" s="21" t="s">
        <v>407</v>
      </c>
      <c r="G2" s="21" t="s">
        <v>408</v>
      </c>
      <c r="H2" s="21" t="s">
        <v>409</v>
      </c>
      <c r="I2" s="21" t="s">
        <v>410</v>
      </c>
      <c r="J2" s="21" t="s">
        <v>411</v>
      </c>
      <c r="K2" s="21" t="s">
        <v>412</v>
      </c>
      <c r="L2" s="21" t="s">
        <v>413</v>
      </c>
      <c r="M2" s="21" t="s">
        <v>414</v>
      </c>
      <c r="N2" s="7" t="s">
        <v>150</v>
      </c>
      <c r="O2" s="22" t="s">
        <v>151</v>
      </c>
      <c r="P2" s="22" t="s">
        <v>90</v>
      </c>
      <c r="Q2" s="22" t="s">
        <v>91</v>
      </c>
      <c r="R2" s="23" t="s">
        <v>404</v>
      </c>
      <c r="S2" s="23" t="s">
        <v>92</v>
      </c>
      <c r="T2" s="24" t="s">
        <v>93</v>
      </c>
      <c r="U2" s="24" t="s">
        <v>94</v>
      </c>
      <c r="V2" s="24" t="s">
        <v>95</v>
      </c>
      <c r="W2" s="24" t="s">
        <v>96</v>
      </c>
      <c r="X2" s="24" t="s">
        <v>97</v>
      </c>
      <c r="Y2" s="24" t="s">
        <v>98</v>
      </c>
      <c r="Z2" s="24" t="s">
        <v>99</v>
      </c>
      <c r="AA2" s="24" t="s">
        <v>100</v>
      </c>
      <c r="AB2" s="24" t="s">
        <v>101</v>
      </c>
      <c r="AC2" s="24" t="s">
        <v>102</v>
      </c>
      <c r="AD2" s="24" t="s">
        <v>103</v>
      </c>
      <c r="AE2" s="24" t="s">
        <v>104</v>
      </c>
      <c r="AF2" s="24" t="s">
        <v>105</v>
      </c>
      <c r="AG2" s="25" t="s">
        <v>152</v>
      </c>
      <c r="AH2" s="45" t="s">
        <v>153</v>
      </c>
      <c r="AI2" s="25" t="s">
        <v>154</v>
      </c>
      <c r="AJ2" s="25" t="s">
        <v>155</v>
      </c>
      <c r="AK2" s="44" t="s">
        <v>156</v>
      </c>
      <c r="AL2" s="25" t="s">
        <v>157</v>
      </c>
      <c r="AM2" s="25" t="s">
        <v>158</v>
      </c>
      <c r="AN2" s="25" t="s">
        <v>159</v>
      </c>
      <c r="AO2" s="25" t="s">
        <v>160</v>
      </c>
      <c r="AP2" s="25" t="s">
        <v>161</v>
      </c>
      <c r="AQ2" s="25" t="s">
        <v>162</v>
      </c>
      <c r="AR2" s="25" t="s">
        <v>163</v>
      </c>
      <c r="AS2" s="25" t="s">
        <v>164</v>
      </c>
      <c r="AT2" s="25" t="s">
        <v>165</v>
      </c>
      <c r="AU2" s="25" t="s">
        <v>166</v>
      </c>
      <c r="AV2" s="25" t="s">
        <v>167</v>
      </c>
      <c r="AW2" s="25" t="s">
        <v>168</v>
      </c>
      <c r="AX2" s="25" t="s">
        <v>169</v>
      </c>
      <c r="AY2" s="25" t="s">
        <v>170</v>
      </c>
      <c r="AZ2" s="44" t="s">
        <v>171</v>
      </c>
      <c r="BA2" s="26" t="s">
        <v>172</v>
      </c>
      <c r="BB2" s="25" t="s">
        <v>173</v>
      </c>
      <c r="BC2" s="25" t="s">
        <v>174</v>
      </c>
      <c r="BD2" s="25" t="s">
        <v>175</v>
      </c>
      <c r="BE2" s="25" t="s">
        <v>176</v>
      </c>
      <c r="BF2" s="25" t="s">
        <v>177</v>
      </c>
      <c r="BG2" s="27" t="s">
        <v>178</v>
      </c>
      <c r="BH2" s="27" t="s">
        <v>179</v>
      </c>
      <c r="BI2" s="27" t="s">
        <v>180</v>
      </c>
      <c r="BJ2" s="27" t="s">
        <v>181</v>
      </c>
      <c r="BK2" s="27" t="s">
        <v>182</v>
      </c>
      <c r="BL2" s="27" t="s">
        <v>183</v>
      </c>
      <c r="BM2" s="27" t="s">
        <v>184</v>
      </c>
      <c r="BN2" s="27" t="s">
        <v>185</v>
      </c>
      <c r="BO2" s="27" t="s">
        <v>186</v>
      </c>
      <c r="BP2" s="27" t="s">
        <v>187</v>
      </c>
      <c r="BQ2" s="27" t="s">
        <v>188</v>
      </c>
      <c r="BR2" s="27" t="s">
        <v>189</v>
      </c>
      <c r="BS2" s="27" t="s">
        <v>190</v>
      </c>
      <c r="BT2" s="27" t="s">
        <v>191</v>
      </c>
      <c r="BU2" s="27" t="s">
        <v>192</v>
      </c>
    </row>
    <row r="3" spans="1:74" s="8" customFormat="1" ht="12.75" x14ac:dyDescent="0.25">
      <c r="A3" s="28"/>
      <c r="B3" s="8" t="s">
        <v>85</v>
      </c>
      <c r="C3" s="8" t="s">
        <v>106</v>
      </c>
      <c r="D3" s="9" t="s">
        <v>406</v>
      </c>
      <c r="E3" s="9" t="s">
        <v>415</v>
      </c>
      <c r="F3" s="9" t="s">
        <v>416</v>
      </c>
      <c r="G3" s="9" t="s">
        <v>417</v>
      </c>
      <c r="H3" s="9" t="s">
        <v>418</v>
      </c>
      <c r="I3" s="9" t="s">
        <v>419</v>
      </c>
      <c r="J3" s="9" t="s">
        <v>420</v>
      </c>
      <c r="K3" s="9" t="s">
        <v>421</v>
      </c>
      <c r="L3" s="9" t="s">
        <v>422</v>
      </c>
      <c r="M3" s="9" t="s">
        <v>423</v>
      </c>
      <c r="N3" s="11" t="s">
        <v>151</v>
      </c>
      <c r="O3" s="9" t="s">
        <v>404</v>
      </c>
      <c r="P3" s="29" t="s">
        <v>100</v>
      </c>
      <c r="Q3" s="29" t="s">
        <v>102</v>
      </c>
      <c r="R3" s="8" t="s">
        <v>405</v>
      </c>
      <c r="S3" s="30" t="s">
        <v>107</v>
      </c>
      <c r="T3" s="31" t="s">
        <v>154</v>
      </c>
      <c r="U3" s="31" t="s">
        <v>108</v>
      </c>
      <c r="V3" s="31" t="s">
        <v>156</v>
      </c>
      <c r="W3" s="31" t="s">
        <v>109</v>
      </c>
      <c r="X3" s="31" t="s">
        <v>159</v>
      </c>
      <c r="Y3" s="31" t="s">
        <v>160</v>
      </c>
      <c r="Z3" s="31" t="s">
        <v>161</v>
      </c>
      <c r="AA3" s="31" t="s">
        <v>164</v>
      </c>
      <c r="AB3" s="31" t="s">
        <v>165</v>
      </c>
      <c r="AC3" s="31" t="s">
        <v>110</v>
      </c>
      <c r="AD3" s="32" t="s">
        <v>111</v>
      </c>
      <c r="AE3" s="31" t="s">
        <v>166</v>
      </c>
      <c r="AF3" s="31" t="s">
        <v>167</v>
      </c>
      <c r="AG3" s="8" t="s">
        <v>193</v>
      </c>
      <c r="AH3" s="8" t="s">
        <v>194</v>
      </c>
      <c r="AI3" s="8" t="s">
        <v>195</v>
      </c>
      <c r="AJ3" s="8" t="s">
        <v>196</v>
      </c>
      <c r="AK3" s="8" t="s">
        <v>197</v>
      </c>
      <c r="AL3" s="8" t="s">
        <v>198</v>
      </c>
      <c r="AM3" s="8" t="s">
        <v>199</v>
      </c>
      <c r="AN3" s="8" t="s">
        <v>200</v>
      </c>
      <c r="AO3" s="8" t="s">
        <v>201</v>
      </c>
      <c r="AP3" s="8" t="s">
        <v>202</v>
      </c>
      <c r="AQ3" s="8" t="s">
        <v>203</v>
      </c>
      <c r="AR3" s="8" t="s">
        <v>204</v>
      </c>
      <c r="AS3" s="8" t="s">
        <v>205</v>
      </c>
      <c r="AT3" s="8" t="s">
        <v>206</v>
      </c>
      <c r="AU3" s="8" t="s">
        <v>207</v>
      </c>
      <c r="AV3" s="8" t="s">
        <v>208</v>
      </c>
      <c r="AW3" s="8" t="s">
        <v>209</v>
      </c>
      <c r="AX3" s="8" t="s">
        <v>210</v>
      </c>
      <c r="AY3" s="8" t="s">
        <v>211</v>
      </c>
      <c r="AZ3" s="8" t="s">
        <v>212</v>
      </c>
      <c r="BA3" s="8" t="s">
        <v>213</v>
      </c>
      <c r="BB3" s="8" t="s">
        <v>214</v>
      </c>
      <c r="BC3" s="8" t="s">
        <v>215</v>
      </c>
      <c r="BD3" s="8" t="s">
        <v>216</v>
      </c>
      <c r="BE3" s="8" t="s">
        <v>217</v>
      </c>
      <c r="BF3" s="12" t="s">
        <v>178</v>
      </c>
      <c r="BG3" s="8" t="s">
        <v>218</v>
      </c>
      <c r="BH3" s="8" t="s">
        <v>219</v>
      </c>
      <c r="BI3" s="8" t="s">
        <v>220</v>
      </c>
      <c r="BJ3" s="12" t="s">
        <v>221</v>
      </c>
      <c r="BK3" s="8" t="s">
        <v>222</v>
      </c>
      <c r="BL3" s="12" t="s">
        <v>223</v>
      </c>
      <c r="BM3" s="8" t="s">
        <v>224</v>
      </c>
      <c r="BN3" s="8" t="s">
        <v>225</v>
      </c>
      <c r="BO3" s="8" t="s">
        <v>226</v>
      </c>
      <c r="BP3" s="8" t="s">
        <v>227</v>
      </c>
      <c r="BQ3" s="8" t="s">
        <v>228</v>
      </c>
      <c r="BR3" s="8" t="s">
        <v>229</v>
      </c>
      <c r="BS3" s="12" t="s">
        <v>230</v>
      </c>
      <c r="BT3" s="8" t="s">
        <v>231</v>
      </c>
      <c r="BU3" s="8" t="s">
        <v>232</v>
      </c>
      <c r="BV3" s="8" t="s">
        <v>403</v>
      </c>
    </row>
    <row r="4" spans="1:74" s="11" customFormat="1" x14ac:dyDescent="0.25">
      <c r="A4" s="33"/>
      <c r="B4" s="11" t="s">
        <v>86</v>
      </c>
      <c r="D4" s="10" t="s">
        <v>407</v>
      </c>
      <c r="E4" s="9" t="s">
        <v>424</v>
      </c>
      <c r="F4" s="9" t="s">
        <v>425</v>
      </c>
      <c r="G4" s="9" t="s">
        <v>426</v>
      </c>
      <c r="H4" s="9" t="s">
        <v>427</v>
      </c>
      <c r="I4" s="9" t="s">
        <v>428</v>
      </c>
      <c r="J4" s="9" t="s">
        <v>429</v>
      </c>
      <c r="K4" s="9" t="s">
        <v>430</v>
      </c>
      <c r="L4" s="10" t="s">
        <v>431</v>
      </c>
      <c r="M4" s="10" t="s">
        <v>432</v>
      </c>
      <c r="N4" s="11" t="s">
        <v>90</v>
      </c>
      <c r="O4" s="9" t="s">
        <v>92</v>
      </c>
      <c r="P4" s="29" t="s">
        <v>101</v>
      </c>
      <c r="Q4" s="29" t="s">
        <v>103</v>
      </c>
      <c r="R4" s="8"/>
      <c r="U4" s="31" t="s">
        <v>112</v>
      </c>
      <c r="V4" s="31" t="s">
        <v>157</v>
      </c>
      <c r="Z4" s="31" t="s">
        <v>162</v>
      </c>
      <c r="AF4" s="31" t="s">
        <v>168</v>
      </c>
      <c r="AG4" s="11" t="s">
        <v>233</v>
      </c>
      <c r="AH4" s="11" t="s">
        <v>234</v>
      </c>
      <c r="AI4" s="11" t="s">
        <v>235</v>
      </c>
      <c r="AJ4" s="11" t="s">
        <v>236</v>
      </c>
      <c r="AK4" s="11" t="s">
        <v>237</v>
      </c>
      <c r="AL4" s="11" t="s">
        <v>238</v>
      </c>
      <c r="AM4" s="11" t="s">
        <v>239</v>
      </c>
      <c r="AN4" s="11" t="s">
        <v>240</v>
      </c>
      <c r="AO4" s="11" t="s">
        <v>241</v>
      </c>
      <c r="AP4" s="11" t="s">
        <v>242</v>
      </c>
      <c r="AQ4" s="11" t="s">
        <v>243</v>
      </c>
      <c r="AR4" s="11" t="s">
        <v>244</v>
      </c>
      <c r="AS4" s="11" t="s">
        <v>245</v>
      </c>
      <c r="AT4" s="11" t="s">
        <v>246</v>
      </c>
      <c r="AU4" s="11" t="s">
        <v>247</v>
      </c>
      <c r="AV4" s="11" t="s">
        <v>248</v>
      </c>
      <c r="AW4" s="11" t="s">
        <v>249</v>
      </c>
      <c r="AX4" s="11" t="s">
        <v>250</v>
      </c>
      <c r="AY4" s="11" t="s">
        <v>251</v>
      </c>
      <c r="AZ4" s="11" t="s">
        <v>252</v>
      </c>
      <c r="BA4" s="11" t="s">
        <v>253</v>
      </c>
      <c r="BB4" s="11" t="s">
        <v>254</v>
      </c>
      <c r="BC4" s="11" t="s">
        <v>255</v>
      </c>
      <c r="BD4" s="11" t="s">
        <v>256</v>
      </c>
      <c r="BE4" s="11" t="s">
        <v>257</v>
      </c>
      <c r="BF4" s="12" t="s">
        <v>179</v>
      </c>
      <c r="BG4" s="11" t="s">
        <v>258</v>
      </c>
      <c r="BH4" s="11" t="s">
        <v>259</v>
      </c>
      <c r="BI4" s="11" t="s">
        <v>260</v>
      </c>
      <c r="BK4" s="11" t="s">
        <v>261</v>
      </c>
      <c r="BL4" s="12" t="s">
        <v>262</v>
      </c>
      <c r="BM4" s="11" t="s">
        <v>263</v>
      </c>
      <c r="BN4" s="11" t="s">
        <v>264</v>
      </c>
      <c r="BO4" s="11" t="s">
        <v>265</v>
      </c>
      <c r="BP4" s="11" t="s">
        <v>266</v>
      </c>
      <c r="BQ4" s="11" t="s">
        <v>267</v>
      </c>
      <c r="BR4" s="11" t="s">
        <v>268</v>
      </c>
      <c r="BT4" s="11" t="s">
        <v>269</v>
      </c>
      <c r="BV4" s="11" t="s">
        <v>270</v>
      </c>
    </row>
    <row r="5" spans="1:74" s="11" customFormat="1" x14ac:dyDescent="0.25">
      <c r="A5" s="33"/>
      <c r="B5" s="11" t="s">
        <v>114</v>
      </c>
      <c r="D5" s="10" t="s">
        <v>408</v>
      </c>
      <c r="E5" s="9" t="s">
        <v>433</v>
      </c>
      <c r="F5" s="9" t="s">
        <v>434</v>
      </c>
      <c r="G5" s="9" t="s">
        <v>435</v>
      </c>
      <c r="H5" s="9" t="s">
        <v>436</v>
      </c>
      <c r="I5" s="9" t="s">
        <v>437</v>
      </c>
      <c r="J5" s="9" t="s">
        <v>438</v>
      </c>
      <c r="K5" s="9" t="s">
        <v>439</v>
      </c>
      <c r="L5" s="10" t="s">
        <v>440</v>
      </c>
      <c r="M5" s="10" t="s">
        <v>441</v>
      </c>
      <c r="N5" s="11" t="s">
        <v>91</v>
      </c>
      <c r="O5" s="29" t="s">
        <v>93</v>
      </c>
      <c r="P5" s="10"/>
      <c r="Q5" s="29" t="s">
        <v>104</v>
      </c>
      <c r="Z5" s="31" t="s">
        <v>163</v>
      </c>
      <c r="AF5" s="31" t="s">
        <v>113</v>
      </c>
      <c r="AG5" s="11" t="s">
        <v>271</v>
      </c>
      <c r="AH5" s="11" t="s">
        <v>272</v>
      </c>
      <c r="AK5" s="11" t="s">
        <v>273</v>
      </c>
      <c r="AL5" s="11" t="s">
        <v>274</v>
      </c>
      <c r="AM5" s="11" t="s">
        <v>275</v>
      </c>
      <c r="AN5" s="11" t="s">
        <v>276</v>
      </c>
      <c r="AO5" s="11" t="s">
        <v>277</v>
      </c>
      <c r="AP5" s="11" t="s">
        <v>278</v>
      </c>
      <c r="AS5" s="11" t="s">
        <v>279</v>
      </c>
      <c r="AT5" s="11" t="s">
        <v>280</v>
      </c>
      <c r="AU5" s="11" t="s">
        <v>281</v>
      </c>
      <c r="AX5" s="11" t="s">
        <v>282</v>
      </c>
      <c r="AZ5" s="11" t="s">
        <v>283</v>
      </c>
      <c r="BA5" s="11" t="s">
        <v>284</v>
      </c>
      <c r="BC5" s="11" t="s">
        <v>285</v>
      </c>
      <c r="BD5" s="11" t="s">
        <v>286</v>
      </c>
      <c r="BF5" s="12" t="s">
        <v>180</v>
      </c>
      <c r="BG5" s="11" t="s">
        <v>287</v>
      </c>
      <c r="BH5" s="11" t="s">
        <v>288</v>
      </c>
      <c r="BI5" s="11" t="s">
        <v>289</v>
      </c>
      <c r="BK5" s="11" t="s">
        <v>290</v>
      </c>
      <c r="BL5" s="12" t="s">
        <v>291</v>
      </c>
      <c r="BM5" s="11" t="s">
        <v>292</v>
      </c>
      <c r="BO5" s="11" t="s">
        <v>293</v>
      </c>
      <c r="BP5" s="11" t="s">
        <v>294</v>
      </c>
      <c r="BQ5" s="11" t="s">
        <v>295</v>
      </c>
      <c r="BR5" s="11" t="s">
        <v>296</v>
      </c>
    </row>
    <row r="6" spans="1:74" s="11" customFormat="1" x14ac:dyDescent="0.25">
      <c r="A6" s="33"/>
      <c r="D6" s="10" t="s">
        <v>409</v>
      </c>
      <c r="E6" s="10" t="s">
        <v>442</v>
      </c>
      <c r="F6" s="10" t="s">
        <v>443</v>
      </c>
      <c r="G6" s="10" t="s">
        <v>444</v>
      </c>
      <c r="H6" s="10" t="s">
        <v>445</v>
      </c>
      <c r="I6" s="10" t="s">
        <v>446</v>
      </c>
      <c r="J6" s="10" t="s">
        <v>447</v>
      </c>
      <c r="K6" s="10" t="s">
        <v>0</v>
      </c>
      <c r="L6" s="10" t="s">
        <v>1</v>
      </c>
      <c r="M6" s="10" t="s">
        <v>2</v>
      </c>
      <c r="O6" s="29" t="s">
        <v>94</v>
      </c>
      <c r="P6" s="10"/>
      <c r="Q6" s="29" t="s">
        <v>105</v>
      </c>
      <c r="AF6" s="31" t="s">
        <v>170</v>
      </c>
      <c r="AG6" s="11" t="s">
        <v>271</v>
      </c>
      <c r="AH6" s="11" t="s">
        <v>297</v>
      </c>
      <c r="AK6" s="11" t="s">
        <v>298</v>
      </c>
      <c r="AL6" s="11" t="s">
        <v>299</v>
      </c>
      <c r="AM6" s="11" t="s">
        <v>300</v>
      </c>
      <c r="AN6" s="11" t="s">
        <v>301</v>
      </c>
      <c r="AO6" s="11" t="s">
        <v>302</v>
      </c>
      <c r="AP6" s="11" t="s">
        <v>303</v>
      </c>
      <c r="AS6" s="11" t="s">
        <v>304</v>
      </c>
      <c r="AT6" s="11" t="s">
        <v>305</v>
      </c>
      <c r="AU6" s="11" t="s">
        <v>306</v>
      </c>
      <c r="AX6" s="11" t="s">
        <v>307</v>
      </c>
      <c r="AZ6" s="11" t="s">
        <v>308</v>
      </c>
      <c r="BA6" s="11" t="s">
        <v>309</v>
      </c>
      <c r="BC6" s="11" t="s">
        <v>310</v>
      </c>
      <c r="BD6" s="11" t="s">
        <v>311</v>
      </c>
      <c r="BF6" s="12" t="s">
        <v>181</v>
      </c>
      <c r="BG6" s="11" t="s">
        <v>312</v>
      </c>
      <c r="BH6" s="11" t="s">
        <v>313</v>
      </c>
      <c r="BI6" s="11" t="s">
        <v>314</v>
      </c>
      <c r="BK6" s="11" t="s">
        <v>315</v>
      </c>
      <c r="BM6" s="11" t="s">
        <v>316</v>
      </c>
      <c r="BO6" s="11" t="s">
        <v>317</v>
      </c>
      <c r="BQ6" s="11" t="s">
        <v>318</v>
      </c>
      <c r="BR6" s="11" t="s">
        <v>319</v>
      </c>
    </row>
    <row r="7" spans="1:74" s="11" customFormat="1" x14ac:dyDescent="0.25">
      <c r="A7" s="33"/>
      <c r="D7" s="10" t="s">
        <v>410</v>
      </c>
      <c r="E7" s="10" t="s">
        <v>3</v>
      </c>
      <c r="F7" s="10" t="s">
        <v>4</v>
      </c>
      <c r="G7" s="10" t="s">
        <v>5</v>
      </c>
      <c r="H7" s="10" t="s">
        <v>6</v>
      </c>
      <c r="I7" s="10" t="s">
        <v>7</v>
      </c>
      <c r="J7" s="10" t="s">
        <v>8</v>
      </c>
      <c r="K7" s="10" t="s">
        <v>9</v>
      </c>
      <c r="L7" s="10" t="s">
        <v>10</v>
      </c>
      <c r="M7" s="11" t="s">
        <v>11</v>
      </c>
      <c r="O7" s="29" t="s">
        <v>95</v>
      </c>
      <c r="P7" s="10"/>
      <c r="Q7" s="10"/>
      <c r="S7" s="34"/>
      <c r="T7" s="34"/>
      <c r="AG7" s="11" t="s">
        <v>320</v>
      </c>
      <c r="AH7" s="11" t="s">
        <v>321</v>
      </c>
      <c r="AK7" s="11" t="s">
        <v>322</v>
      </c>
      <c r="AL7" s="11" t="s">
        <v>323</v>
      </c>
      <c r="AM7" s="11" t="s">
        <v>324</v>
      </c>
      <c r="AN7" s="11" t="s">
        <v>325</v>
      </c>
      <c r="AP7" s="11" t="s">
        <v>326</v>
      </c>
      <c r="AS7" s="11" t="s">
        <v>327</v>
      </c>
      <c r="AT7" s="11" t="s">
        <v>328</v>
      </c>
      <c r="AU7" s="11" t="s">
        <v>329</v>
      </c>
      <c r="AX7" s="11" t="s">
        <v>330</v>
      </c>
      <c r="BA7" s="11" t="s">
        <v>331</v>
      </c>
      <c r="BD7" s="11" t="s">
        <v>332</v>
      </c>
      <c r="BF7" s="12" t="s">
        <v>182</v>
      </c>
      <c r="BH7" s="11" t="s">
        <v>333</v>
      </c>
      <c r="BO7" s="11" t="s">
        <v>334</v>
      </c>
      <c r="BQ7" s="11" t="s">
        <v>335</v>
      </c>
      <c r="BR7" s="11" t="s">
        <v>336</v>
      </c>
    </row>
    <row r="8" spans="1:74" s="11" customFormat="1" x14ac:dyDescent="0.25">
      <c r="A8" s="33"/>
      <c r="D8" s="10" t="s">
        <v>411</v>
      </c>
      <c r="E8" s="10" t="s">
        <v>12</v>
      </c>
      <c r="F8" s="10" t="s">
        <v>13</v>
      </c>
      <c r="G8" s="10" t="s">
        <v>14</v>
      </c>
      <c r="H8" s="10" t="s">
        <v>15</v>
      </c>
      <c r="I8" s="10" t="s">
        <v>16</v>
      </c>
      <c r="J8" s="10" t="s">
        <v>17</v>
      </c>
      <c r="K8" s="10" t="s">
        <v>18</v>
      </c>
      <c r="L8" s="10" t="s">
        <v>19</v>
      </c>
      <c r="M8" s="11" t="s">
        <v>20</v>
      </c>
      <c r="O8" s="29" t="s">
        <v>96</v>
      </c>
      <c r="P8" s="10"/>
      <c r="Q8" s="10"/>
      <c r="S8" s="35"/>
      <c r="AG8" s="11" t="s">
        <v>337</v>
      </c>
      <c r="AH8" s="11" t="s">
        <v>338</v>
      </c>
      <c r="AK8" s="11" t="s">
        <v>339</v>
      </c>
      <c r="AL8" s="11" t="s">
        <v>340</v>
      </c>
      <c r="AM8" s="11" t="s">
        <v>341</v>
      </c>
      <c r="AN8" s="11" t="s">
        <v>342</v>
      </c>
      <c r="AP8" s="11" t="s">
        <v>343</v>
      </c>
      <c r="AS8" s="11" t="s">
        <v>344</v>
      </c>
      <c r="AT8" s="11" t="s">
        <v>345</v>
      </c>
      <c r="AU8" s="11" t="s">
        <v>346</v>
      </c>
      <c r="AX8" s="11" t="s">
        <v>347</v>
      </c>
      <c r="BA8" s="11" t="s">
        <v>348</v>
      </c>
      <c r="BD8" s="11" t="s">
        <v>349</v>
      </c>
      <c r="BF8" s="12" t="s">
        <v>183</v>
      </c>
      <c r="BH8" s="11" t="s">
        <v>350</v>
      </c>
      <c r="BO8" s="11" t="s">
        <v>351</v>
      </c>
      <c r="BR8" s="11" t="s">
        <v>352</v>
      </c>
    </row>
    <row r="9" spans="1:74" s="11" customFormat="1" x14ac:dyDescent="0.25">
      <c r="A9" s="33"/>
      <c r="D9" s="11" t="s">
        <v>412</v>
      </c>
      <c r="E9" s="11" t="s">
        <v>21</v>
      </c>
      <c r="F9" s="11" t="s">
        <v>22</v>
      </c>
      <c r="G9" s="11" t="s">
        <v>23</v>
      </c>
      <c r="H9" s="11" t="s">
        <v>24</v>
      </c>
      <c r="I9" s="11" t="s">
        <v>25</v>
      </c>
      <c r="J9" s="11" t="s">
        <v>26</v>
      </c>
      <c r="K9" s="10" t="s">
        <v>27</v>
      </c>
      <c r="L9" s="10" t="s">
        <v>28</v>
      </c>
      <c r="M9" s="11" t="s">
        <v>29</v>
      </c>
      <c r="O9" s="29" t="s">
        <v>97</v>
      </c>
      <c r="P9" s="10"/>
      <c r="Q9" s="10"/>
      <c r="AH9" s="11" t="s">
        <v>353</v>
      </c>
      <c r="AK9" s="11" t="s">
        <v>354</v>
      </c>
      <c r="AL9" s="11" t="s">
        <v>355</v>
      </c>
      <c r="AM9" s="11" t="s">
        <v>356</v>
      </c>
      <c r="AT9" s="11" t="s">
        <v>357</v>
      </c>
      <c r="AU9" s="11" t="s">
        <v>358</v>
      </c>
      <c r="BF9" s="12" t="s">
        <v>184</v>
      </c>
      <c r="BH9" s="11" t="s">
        <v>359</v>
      </c>
      <c r="BO9" s="11" t="s">
        <v>360</v>
      </c>
      <c r="BR9" s="11" t="s">
        <v>361</v>
      </c>
    </row>
    <row r="10" spans="1:74" s="11" customFormat="1" x14ac:dyDescent="0.25">
      <c r="A10" s="33"/>
      <c r="D10" s="11" t="s">
        <v>413</v>
      </c>
      <c r="E10" s="11" t="s">
        <v>30</v>
      </c>
      <c r="F10" s="11" t="s">
        <v>31</v>
      </c>
      <c r="G10" s="11" t="s">
        <v>32</v>
      </c>
      <c r="H10" s="11" t="s">
        <v>33</v>
      </c>
      <c r="I10" s="11" t="s">
        <v>34</v>
      </c>
      <c r="J10" s="11" t="s">
        <v>35</v>
      </c>
      <c r="K10" s="10" t="s">
        <v>36</v>
      </c>
      <c r="L10" s="11" t="s">
        <v>37</v>
      </c>
      <c r="M10" s="11" t="s">
        <v>38</v>
      </c>
      <c r="O10" s="29" t="s">
        <v>98</v>
      </c>
      <c r="P10" s="10"/>
      <c r="Q10" s="10"/>
      <c r="AH10" s="11" t="s">
        <v>362</v>
      </c>
      <c r="AK10" s="11" t="s">
        <v>363</v>
      </c>
      <c r="AL10" s="11" t="s">
        <v>364</v>
      </c>
      <c r="AM10" s="11" t="s">
        <v>365</v>
      </c>
      <c r="AT10" s="11" t="s">
        <v>366</v>
      </c>
      <c r="AU10" s="11" t="s">
        <v>367</v>
      </c>
      <c r="BF10" s="12" t="s">
        <v>185</v>
      </c>
      <c r="BH10" s="11" t="s">
        <v>368</v>
      </c>
      <c r="BR10" s="11" t="s">
        <v>369</v>
      </c>
    </row>
    <row r="11" spans="1:74" s="11" customFormat="1" x14ac:dyDescent="0.25">
      <c r="A11" s="33"/>
      <c r="D11" s="11" t="s">
        <v>414</v>
      </c>
      <c r="E11" s="11" t="s">
        <v>39</v>
      </c>
      <c r="F11" s="11" t="s">
        <v>40</v>
      </c>
      <c r="G11" s="11" t="s">
        <v>41</v>
      </c>
      <c r="H11" s="11" t="s">
        <v>42</v>
      </c>
      <c r="I11" s="11" t="s">
        <v>43</v>
      </c>
      <c r="J11" s="11" t="s">
        <v>44</v>
      </c>
      <c r="K11" s="11" t="s">
        <v>45</v>
      </c>
      <c r="L11" s="11" t="s">
        <v>46</v>
      </c>
      <c r="M11" s="11" t="s">
        <v>47</v>
      </c>
      <c r="O11" s="29" t="s">
        <v>99</v>
      </c>
      <c r="P11" s="10"/>
      <c r="Q11" s="10"/>
      <c r="AH11" s="11" t="s">
        <v>370</v>
      </c>
      <c r="AK11" s="11" t="s">
        <v>371</v>
      </c>
      <c r="AM11" s="11" t="s">
        <v>372</v>
      </c>
      <c r="AT11" s="11" t="s">
        <v>373</v>
      </c>
      <c r="BF11" s="12" t="s">
        <v>186</v>
      </c>
      <c r="BH11" s="11" t="s">
        <v>374</v>
      </c>
    </row>
    <row r="12" spans="1:74" s="11" customFormat="1" x14ac:dyDescent="0.25">
      <c r="A12" s="33"/>
      <c r="F12" s="11" t="s">
        <v>48</v>
      </c>
      <c r="H12" s="11" t="s">
        <v>49</v>
      </c>
      <c r="I12" s="11" t="s">
        <v>50</v>
      </c>
      <c r="K12" s="11" t="s">
        <v>51</v>
      </c>
      <c r="L12" s="11" t="s">
        <v>52</v>
      </c>
      <c r="M12" s="11" t="s">
        <v>53</v>
      </c>
      <c r="AH12" s="11" t="s">
        <v>375</v>
      </c>
      <c r="AK12" s="11" t="s">
        <v>376</v>
      </c>
      <c r="AM12" s="11" t="s">
        <v>377</v>
      </c>
      <c r="AT12" s="11" t="s">
        <v>378</v>
      </c>
      <c r="BF12" s="12" t="s">
        <v>187</v>
      </c>
      <c r="BH12" s="11" t="s">
        <v>379</v>
      </c>
    </row>
    <row r="13" spans="1:74" s="11" customFormat="1" x14ac:dyDescent="0.25">
      <c r="A13" s="33"/>
      <c r="F13" s="11" t="s">
        <v>54</v>
      </c>
      <c r="H13" s="11" t="s">
        <v>55</v>
      </c>
      <c r="I13" s="11" t="s">
        <v>56</v>
      </c>
      <c r="L13" s="11" t="s">
        <v>57</v>
      </c>
      <c r="M13" s="11" t="s">
        <v>58</v>
      </c>
      <c r="S13" s="35"/>
      <c r="T13" s="36"/>
      <c r="U13" s="36"/>
      <c r="V13" s="37"/>
      <c r="W13" s="37"/>
      <c r="X13" s="36"/>
      <c r="Y13" s="36"/>
      <c r="Z13" s="37"/>
      <c r="AK13" s="11" t="s">
        <v>380</v>
      </c>
      <c r="AM13" s="11" t="s">
        <v>381</v>
      </c>
      <c r="BF13" s="12" t="s">
        <v>188</v>
      </c>
      <c r="BH13" s="11" t="s">
        <v>382</v>
      </c>
    </row>
    <row r="14" spans="1:74" s="11" customFormat="1" x14ac:dyDescent="0.25">
      <c r="A14" s="33"/>
      <c r="H14" s="11" t="s">
        <v>59</v>
      </c>
      <c r="I14" s="11" t="s">
        <v>60</v>
      </c>
      <c r="L14" s="11" t="s">
        <v>61</v>
      </c>
      <c r="M14" s="11" t="s">
        <v>62</v>
      </c>
      <c r="T14" s="37"/>
      <c r="U14" s="37"/>
      <c r="V14" s="36"/>
      <c r="W14" s="36"/>
      <c r="X14" s="37"/>
      <c r="Y14" s="37"/>
      <c r="Z14" s="37"/>
      <c r="AK14" s="11" t="s">
        <v>383</v>
      </c>
      <c r="AM14" s="11" t="s">
        <v>384</v>
      </c>
      <c r="BF14" s="12" t="s">
        <v>189</v>
      </c>
      <c r="BH14" s="11" t="s">
        <v>385</v>
      </c>
    </row>
    <row r="15" spans="1:74" s="11" customFormat="1" x14ac:dyDescent="0.25">
      <c r="A15" s="33"/>
      <c r="H15" s="11" t="s">
        <v>63</v>
      </c>
      <c r="L15" s="11" t="s">
        <v>64</v>
      </c>
      <c r="M15" s="11" t="s">
        <v>65</v>
      </c>
      <c r="T15" s="37"/>
      <c r="U15" s="36"/>
      <c r="V15" s="36"/>
      <c r="W15" s="36"/>
      <c r="AK15" s="11" t="s">
        <v>386</v>
      </c>
      <c r="BF15" s="12" t="s">
        <v>190</v>
      </c>
      <c r="BH15" s="11" t="s">
        <v>387</v>
      </c>
    </row>
    <row r="16" spans="1:74" s="11" customFormat="1" x14ac:dyDescent="0.25">
      <c r="A16" s="33"/>
      <c r="H16" s="11" t="s">
        <v>66</v>
      </c>
      <c r="L16" s="11" t="s">
        <v>67</v>
      </c>
      <c r="T16" s="36"/>
      <c r="U16" s="36"/>
      <c r="V16" s="37"/>
      <c r="W16" s="37"/>
      <c r="AK16" s="11" t="s">
        <v>388</v>
      </c>
      <c r="BF16" s="12" t="s">
        <v>191</v>
      </c>
      <c r="BH16" s="11" t="s">
        <v>389</v>
      </c>
    </row>
    <row r="17" spans="1:60" s="11" customFormat="1" x14ac:dyDescent="0.25">
      <c r="A17" s="33"/>
      <c r="H17" s="11" t="s">
        <v>68</v>
      </c>
      <c r="AK17" s="11" t="s">
        <v>390</v>
      </c>
      <c r="BF17" s="12" t="s">
        <v>192</v>
      </c>
      <c r="BH17" s="11" t="s">
        <v>391</v>
      </c>
    </row>
    <row r="18" spans="1:60" s="11" customFormat="1" x14ac:dyDescent="0.25">
      <c r="A18" s="33"/>
      <c r="H18" s="11" t="s">
        <v>69</v>
      </c>
      <c r="AK18" s="11" t="s">
        <v>392</v>
      </c>
      <c r="BH18" s="11" t="s">
        <v>393</v>
      </c>
    </row>
    <row r="19" spans="1:60" s="11" customFormat="1" x14ac:dyDescent="0.25">
      <c r="A19" s="33"/>
      <c r="H19" s="11" t="s">
        <v>70</v>
      </c>
      <c r="S19" s="35"/>
      <c r="AK19" s="11" t="s">
        <v>394</v>
      </c>
      <c r="BH19" s="11" t="s">
        <v>395</v>
      </c>
    </row>
    <row r="20" spans="1:60" s="11" customFormat="1" x14ac:dyDescent="0.25">
      <c r="A20" s="33"/>
      <c r="H20" s="11" t="s">
        <v>71</v>
      </c>
      <c r="AK20" s="11" t="s">
        <v>396</v>
      </c>
      <c r="BH20" s="11" t="s">
        <v>397</v>
      </c>
    </row>
    <row r="21" spans="1:60" s="11" customFormat="1" x14ac:dyDescent="0.25">
      <c r="A21" s="33"/>
      <c r="BH21" s="11" t="s">
        <v>398</v>
      </c>
    </row>
    <row r="22" spans="1:60" s="11" customFormat="1" x14ac:dyDescent="0.25">
      <c r="A22" s="33"/>
      <c r="X22" s="38"/>
      <c r="BH22" s="11" t="s">
        <v>399</v>
      </c>
    </row>
    <row r="23" spans="1:60" s="11" customFormat="1" x14ac:dyDescent="0.25">
      <c r="A23" s="33"/>
      <c r="S23" s="35"/>
      <c r="BH23" s="11" t="s">
        <v>400</v>
      </c>
    </row>
    <row r="24" spans="1:60" s="11" customFormat="1" x14ac:dyDescent="0.25">
      <c r="A24" s="33"/>
      <c r="X24" s="10"/>
      <c r="BH24" s="11" t="s">
        <v>401</v>
      </c>
    </row>
    <row r="25" spans="1:60" s="11" customFormat="1" x14ac:dyDescent="0.25">
      <c r="A25" s="33"/>
      <c r="BH25" s="11" t="s">
        <v>402</v>
      </c>
    </row>
    <row r="26" spans="1:60" s="11" customFormat="1" x14ac:dyDescent="0.25">
      <c r="A26" s="33"/>
      <c r="S26" s="35"/>
      <c r="Z26" s="39"/>
      <c r="AA26" s="39"/>
      <c r="AB26" s="40"/>
      <c r="AC26" s="40"/>
      <c r="AD26" s="40"/>
      <c r="AE26" s="39"/>
    </row>
    <row r="27" spans="1:60" s="11" customFormat="1" x14ac:dyDescent="0.25">
      <c r="A27" s="33"/>
      <c r="T27" s="39"/>
      <c r="U27" s="39"/>
      <c r="V27" s="40"/>
      <c r="W27" s="40"/>
      <c r="X27" s="40"/>
      <c r="Y27" s="39"/>
    </row>
    <row r="28" spans="1:60" s="11" customFormat="1" x14ac:dyDescent="0.25">
      <c r="A28" s="33"/>
    </row>
    <row r="29" spans="1:60" s="11" customFormat="1" x14ac:dyDescent="0.25">
      <c r="A29" s="33"/>
    </row>
    <row r="30" spans="1:60" s="11" customFormat="1" x14ac:dyDescent="0.25">
      <c r="A30" s="33"/>
    </row>
    <row r="31" spans="1:60" s="11" customFormat="1" x14ac:dyDescent="0.25">
      <c r="A31" s="33"/>
    </row>
    <row r="32" spans="1:60" s="11" customFormat="1" x14ac:dyDescent="0.25">
      <c r="A32" s="33"/>
    </row>
    <row r="33" spans="1:1" s="11" customFormat="1" x14ac:dyDescent="0.25">
      <c r="A33" s="33"/>
    </row>
    <row r="34" spans="1:1" s="11" customFormat="1" x14ac:dyDescent="0.25">
      <c r="A34" s="33"/>
    </row>
    <row r="35" spans="1:1" s="11" customFormat="1" x14ac:dyDescent="0.25">
      <c r="A35" s="33"/>
    </row>
    <row r="36" spans="1:1" s="11" customFormat="1" x14ac:dyDescent="0.25">
      <c r="A36" s="33"/>
    </row>
    <row r="37" spans="1:1" s="11" customFormat="1" x14ac:dyDescent="0.25">
      <c r="A37" s="33"/>
    </row>
    <row r="38" spans="1:1" s="11" customFormat="1" x14ac:dyDescent="0.25">
      <c r="A38" s="33"/>
    </row>
    <row r="39" spans="1:1" s="11" customFormat="1" x14ac:dyDescent="0.25">
      <c r="A39" s="33"/>
    </row>
    <row r="40" spans="1:1" s="11" customFormat="1" x14ac:dyDescent="0.25">
      <c r="A40" s="33"/>
    </row>
    <row r="41" spans="1:1" s="11" customFormat="1" x14ac:dyDescent="0.25">
      <c r="A41" s="33"/>
    </row>
    <row r="42" spans="1:1" s="11" customFormat="1" x14ac:dyDescent="0.25">
      <c r="A42" s="33"/>
    </row>
    <row r="43" spans="1:1" s="11" customFormat="1" x14ac:dyDescent="0.25">
      <c r="A43" s="33"/>
    </row>
    <row r="44" spans="1:1" s="11" customFormat="1" x14ac:dyDescent="0.25">
      <c r="A44" s="33"/>
    </row>
    <row r="45" spans="1:1" s="11" customFormat="1" x14ac:dyDescent="0.25">
      <c r="A45" s="33"/>
    </row>
    <row r="46" spans="1:1" s="11" customFormat="1" x14ac:dyDescent="0.25">
      <c r="A46" s="33"/>
    </row>
    <row r="47" spans="1:1" s="11" customFormat="1" x14ac:dyDescent="0.25">
      <c r="A47" s="33"/>
    </row>
    <row r="48" spans="1:1" s="11" customFormat="1" x14ac:dyDescent="0.25">
      <c r="A48" s="33"/>
    </row>
    <row r="49" spans="1:1" s="11" customFormat="1" x14ac:dyDescent="0.25">
      <c r="A49" s="33"/>
    </row>
    <row r="50" spans="1:1" s="11" customFormat="1" x14ac:dyDescent="0.25">
      <c r="A50" s="33"/>
    </row>
    <row r="51" spans="1:1" s="11" customFormat="1" x14ac:dyDescent="0.25">
      <c r="A51" s="33"/>
    </row>
    <row r="52" spans="1:1" s="11" customFormat="1" x14ac:dyDescent="0.25">
      <c r="A52" s="33"/>
    </row>
    <row r="53" spans="1:1" s="11" customFormat="1" x14ac:dyDescent="0.25">
      <c r="A53" s="33"/>
    </row>
    <row r="54" spans="1:1" s="11" customFormat="1" x14ac:dyDescent="0.25">
      <c r="A54" s="33"/>
    </row>
    <row r="55" spans="1:1" s="11" customFormat="1" x14ac:dyDescent="0.25">
      <c r="A55" s="33"/>
    </row>
    <row r="56" spans="1:1" s="11" customFormat="1" x14ac:dyDescent="0.25">
      <c r="A56" s="33"/>
    </row>
    <row r="57" spans="1:1" s="11" customFormat="1" x14ac:dyDescent="0.25">
      <c r="A57" s="33"/>
    </row>
    <row r="58" spans="1:1" s="11" customFormat="1" x14ac:dyDescent="0.25">
      <c r="A58" s="33"/>
    </row>
    <row r="59" spans="1:1" s="11" customFormat="1" x14ac:dyDescent="0.25">
      <c r="A59" s="33"/>
    </row>
    <row r="60" spans="1:1" s="11" customFormat="1" x14ac:dyDescent="0.25">
      <c r="A60" s="33"/>
    </row>
    <row r="61" spans="1:1" s="11" customFormat="1" x14ac:dyDescent="0.25">
      <c r="A61" s="33"/>
    </row>
    <row r="62" spans="1:1" s="11" customFormat="1" x14ac:dyDescent="0.25">
      <c r="A62" s="33"/>
    </row>
    <row r="63" spans="1:1" s="11" customFormat="1" x14ac:dyDescent="0.25">
      <c r="A63" s="33"/>
    </row>
    <row r="64" spans="1:1" s="11" customFormat="1" x14ac:dyDescent="0.25">
      <c r="A64" s="33"/>
    </row>
    <row r="65" spans="1:1" s="11" customFormat="1" x14ac:dyDescent="0.25">
      <c r="A65" s="33"/>
    </row>
    <row r="66" spans="1:1" s="11" customFormat="1" x14ac:dyDescent="0.25">
      <c r="A66" s="33"/>
    </row>
    <row r="67" spans="1:1" s="11" customFormat="1" x14ac:dyDescent="0.25">
      <c r="A67" s="33"/>
    </row>
    <row r="68" spans="1:1" s="11" customFormat="1" x14ac:dyDescent="0.25">
      <c r="A68" s="33"/>
    </row>
    <row r="69" spans="1:1" s="11" customFormat="1" x14ac:dyDescent="0.25">
      <c r="A69" s="33"/>
    </row>
    <row r="70" spans="1:1" s="11" customFormat="1" x14ac:dyDescent="0.25">
      <c r="A70" s="33"/>
    </row>
    <row r="71" spans="1:1" s="11" customFormat="1" x14ac:dyDescent="0.25">
      <c r="A71" s="33"/>
    </row>
    <row r="72" spans="1:1" s="11" customFormat="1" x14ac:dyDescent="0.25">
      <c r="A72" s="33"/>
    </row>
    <row r="73" spans="1:1" s="11" customFormat="1" x14ac:dyDescent="0.25">
      <c r="A73" s="33"/>
    </row>
    <row r="74" spans="1:1" s="11" customFormat="1" x14ac:dyDescent="0.25">
      <c r="A74" s="33"/>
    </row>
    <row r="75" spans="1:1" s="11" customFormat="1" x14ac:dyDescent="0.25">
      <c r="A75" s="33"/>
    </row>
    <row r="76" spans="1:1" s="11" customFormat="1" x14ac:dyDescent="0.25">
      <c r="A76" s="33"/>
    </row>
    <row r="77" spans="1:1" s="11" customFormat="1" x14ac:dyDescent="0.25">
      <c r="A77" s="33"/>
    </row>
    <row r="78" spans="1:1" s="11" customFormat="1" x14ac:dyDescent="0.25">
      <c r="A78" s="33"/>
    </row>
    <row r="79" spans="1:1" s="11" customFormat="1" x14ac:dyDescent="0.25">
      <c r="A79" s="33"/>
    </row>
    <row r="80" spans="1:1" s="11" customFormat="1" x14ac:dyDescent="0.25">
      <c r="A80" s="33"/>
    </row>
    <row r="81" spans="1:1" s="11" customFormat="1" x14ac:dyDescent="0.25">
      <c r="A81" s="33"/>
    </row>
    <row r="82" spans="1:1" s="11" customFormat="1" x14ac:dyDescent="0.25">
      <c r="A82" s="33"/>
    </row>
    <row r="83" spans="1:1" s="11" customFormat="1" x14ac:dyDescent="0.25">
      <c r="A83" s="33"/>
    </row>
    <row r="84" spans="1:1" s="11" customFormat="1" x14ac:dyDescent="0.25">
      <c r="A84" s="33"/>
    </row>
    <row r="85" spans="1:1" s="11" customFormat="1" x14ac:dyDescent="0.25">
      <c r="A85" s="33"/>
    </row>
    <row r="86" spans="1:1" s="11" customFormat="1" x14ac:dyDescent="0.25">
      <c r="A86" s="33"/>
    </row>
    <row r="87" spans="1:1" s="11" customFormat="1" x14ac:dyDescent="0.25">
      <c r="A87" s="33"/>
    </row>
    <row r="88" spans="1:1" s="11" customFormat="1" x14ac:dyDescent="0.25">
      <c r="A88" s="33"/>
    </row>
    <row r="89" spans="1:1" s="11" customFormat="1" x14ac:dyDescent="0.25">
      <c r="A89" s="33"/>
    </row>
    <row r="90" spans="1:1" s="11" customFormat="1" x14ac:dyDescent="0.25">
      <c r="A90" s="33"/>
    </row>
    <row r="91" spans="1:1" s="11" customFormat="1" x14ac:dyDescent="0.25">
      <c r="A91" s="33"/>
    </row>
    <row r="92" spans="1:1" s="11" customFormat="1" x14ac:dyDescent="0.25">
      <c r="A92" s="33"/>
    </row>
    <row r="93" spans="1:1" s="11" customFormat="1" x14ac:dyDescent="0.25">
      <c r="A93" s="33"/>
    </row>
    <row r="94" spans="1:1" s="11" customFormat="1" x14ac:dyDescent="0.25">
      <c r="A94" s="33"/>
    </row>
    <row r="95" spans="1:1" s="11" customFormat="1" x14ac:dyDescent="0.25">
      <c r="A95" s="33"/>
    </row>
    <row r="96" spans="1:1" s="11" customFormat="1" x14ac:dyDescent="0.25">
      <c r="A96" s="33"/>
    </row>
    <row r="97" spans="1:1" s="11" customFormat="1" x14ac:dyDescent="0.25">
      <c r="A97" s="33"/>
    </row>
    <row r="98" spans="1:1" s="11" customFormat="1" x14ac:dyDescent="0.25">
      <c r="A98" s="33"/>
    </row>
    <row r="99" spans="1:1" s="11" customFormat="1" x14ac:dyDescent="0.25">
      <c r="A99" s="33"/>
    </row>
    <row r="100" spans="1:1" s="11" customFormat="1" x14ac:dyDescent="0.25">
      <c r="A100" s="33"/>
    </row>
    <row r="101" spans="1:1" s="11" customFormat="1" x14ac:dyDescent="0.25">
      <c r="A101" s="33"/>
    </row>
    <row r="102" spans="1:1" s="11" customFormat="1" x14ac:dyDescent="0.25">
      <c r="A102" s="33"/>
    </row>
    <row r="103" spans="1:1" s="11" customFormat="1" x14ac:dyDescent="0.25">
      <c r="A103" s="33"/>
    </row>
    <row r="104" spans="1:1" s="11" customFormat="1" x14ac:dyDescent="0.25">
      <c r="A104" s="33"/>
    </row>
    <row r="105" spans="1:1" s="11" customFormat="1" x14ac:dyDescent="0.25">
      <c r="A105" s="33"/>
    </row>
    <row r="106" spans="1:1" s="11" customFormat="1" x14ac:dyDescent="0.25">
      <c r="A106" s="33"/>
    </row>
    <row r="107" spans="1:1" s="11" customFormat="1" x14ac:dyDescent="0.25">
      <c r="A107" s="33"/>
    </row>
    <row r="108" spans="1:1" s="11" customFormat="1" x14ac:dyDescent="0.25">
      <c r="A108" s="33"/>
    </row>
    <row r="109" spans="1:1" s="11" customFormat="1" x14ac:dyDescent="0.25">
      <c r="A109" s="33"/>
    </row>
    <row r="110" spans="1:1" s="11" customFormat="1" x14ac:dyDescent="0.25">
      <c r="A110" s="33"/>
    </row>
    <row r="111" spans="1:1" s="11" customFormat="1" x14ac:dyDescent="0.25">
      <c r="A111" s="33"/>
    </row>
    <row r="112" spans="1:1" s="11" customFormat="1" x14ac:dyDescent="0.25">
      <c r="A112" s="33"/>
    </row>
    <row r="113" spans="1:1" s="11" customFormat="1" x14ac:dyDescent="0.25">
      <c r="A113" s="33"/>
    </row>
    <row r="114" spans="1:1" s="11" customFormat="1" x14ac:dyDescent="0.25">
      <c r="A114" s="33"/>
    </row>
    <row r="115" spans="1:1" s="11" customFormat="1" x14ac:dyDescent="0.25">
      <c r="A115" s="33"/>
    </row>
    <row r="116" spans="1:1" s="11" customFormat="1" x14ac:dyDescent="0.25">
      <c r="A116" s="33"/>
    </row>
    <row r="117" spans="1:1" s="11" customFormat="1" x14ac:dyDescent="0.25">
      <c r="A117" s="33"/>
    </row>
    <row r="118" spans="1:1" s="11" customFormat="1" x14ac:dyDescent="0.25">
      <c r="A118" s="33"/>
    </row>
    <row r="119" spans="1:1" s="11" customFormat="1" x14ac:dyDescent="0.25">
      <c r="A119" s="33"/>
    </row>
    <row r="120" spans="1:1" s="11" customFormat="1" x14ac:dyDescent="0.25">
      <c r="A120" s="33"/>
    </row>
    <row r="121" spans="1:1" s="11" customFormat="1" x14ac:dyDescent="0.25">
      <c r="A121" s="33"/>
    </row>
    <row r="122" spans="1:1" s="11" customFormat="1" x14ac:dyDescent="0.25">
      <c r="A122" s="33"/>
    </row>
    <row r="123" spans="1:1" s="11" customFormat="1" x14ac:dyDescent="0.25">
      <c r="A123" s="33"/>
    </row>
    <row r="124" spans="1:1" s="11" customFormat="1" x14ac:dyDescent="0.25">
      <c r="A124" s="33"/>
    </row>
    <row r="125" spans="1:1" s="11" customFormat="1" x14ac:dyDescent="0.25">
      <c r="A125" s="33"/>
    </row>
    <row r="126" spans="1:1" s="11" customFormat="1" x14ac:dyDescent="0.25">
      <c r="A126" s="33"/>
    </row>
    <row r="127" spans="1:1" s="11" customFormat="1" x14ac:dyDescent="0.25">
      <c r="A127" s="33"/>
    </row>
    <row r="128" spans="1:1" s="11" customFormat="1" x14ac:dyDescent="0.25">
      <c r="A128" s="33"/>
    </row>
    <row r="129" spans="1:1" s="11" customFormat="1" x14ac:dyDescent="0.25">
      <c r="A129" s="33"/>
    </row>
    <row r="130" spans="1:1" s="11" customFormat="1" x14ac:dyDescent="0.25">
      <c r="A130" s="33"/>
    </row>
    <row r="131" spans="1:1" s="11" customFormat="1" x14ac:dyDescent="0.25">
      <c r="A131" s="33"/>
    </row>
    <row r="132" spans="1:1" s="11" customFormat="1" x14ac:dyDescent="0.25">
      <c r="A132" s="33"/>
    </row>
    <row r="133" spans="1:1" s="11" customFormat="1" x14ac:dyDescent="0.25">
      <c r="A133" s="33"/>
    </row>
    <row r="134" spans="1:1" s="11" customFormat="1" x14ac:dyDescent="0.25">
      <c r="A134" s="33"/>
    </row>
    <row r="135" spans="1:1" s="11" customFormat="1" x14ac:dyDescent="0.25">
      <c r="A135" s="33"/>
    </row>
    <row r="136" spans="1:1" s="11" customFormat="1" x14ac:dyDescent="0.25">
      <c r="A136" s="33"/>
    </row>
    <row r="137" spans="1:1" s="11" customFormat="1" x14ac:dyDescent="0.25">
      <c r="A137" s="33"/>
    </row>
    <row r="138" spans="1:1" s="11" customFormat="1" x14ac:dyDescent="0.25">
      <c r="A138" s="33"/>
    </row>
    <row r="139" spans="1:1" s="11" customFormat="1" x14ac:dyDescent="0.25">
      <c r="A139" s="33"/>
    </row>
    <row r="140" spans="1:1" s="11" customFormat="1" x14ac:dyDescent="0.25">
      <c r="A140" s="33"/>
    </row>
    <row r="141" spans="1:1" s="11" customFormat="1" x14ac:dyDescent="0.25">
      <c r="A141" s="33"/>
    </row>
    <row r="142" spans="1:1" s="11" customFormat="1" x14ac:dyDescent="0.25">
      <c r="A142" s="33"/>
    </row>
    <row r="143" spans="1:1" s="11" customFormat="1" x14ac:dyDescent="0.25">
      <c r="A143" s="33"/>
    </row>
    <row r="144" spans="1:1" s="11" customFormat="1" x14ac:dyDescent="0.25">
      <c r="A144" s="33"/>
    </row>
    <row r="145" spans="1:1" s="11" customFormat="1" x14ac:dyDescent="0.25">
      <c r="A145" s="33"/>
    </row>
    <row r="146" spans="1:1" s="11" customFormat="1" x14ac:dyDescent="0.25">
      <c r="A146" s="33"/>
    </row>
    <row r="147" spans="1:1" s="11" customFormat="1" x14ac:dyDescent="0.25">
      <c r="A147" s="33"/>
    </row>
    <row r="148" spans="1:1" s="11" customFormat="1" x14ac:dyDescent="0.25">
      <c r="A148" s="33"/>
    </row>
    <row r="149" spans="1:1" s="11" customFormat="1" x14ac:dyDescent="0.25">
      <c r="A149" s="33"/>
    </row>
    <row r="150" spans="1:1" s="11" customFormat="1" x14ac:dyDescent="0.25">
      <c r="A150" s="33"/>
    </row>
    <row r="151" spans="1:1" s="11" customFormat="1" x14ac:dyDescent="0.25">
      <c r="A151" s="33"/>
    </row>
    <row r="152" spans="1:1" s="11" customFormat="1" x14ac:dyDescent="0.25">
      <c r="A152" s="33"/>
    </row>
    <row r="153" spans="1:1" s="11" customFormat="1" x14ac:dyDescent="0.25">
      <c r="A153" s="33"/>
    </row>
    <row r="154" spans="1:1" s="11" customFormat="1" x14ac:dyDescent="0.25">
      <c r="A154" s="33"/>
    </row>
    <row r="155" spans="1:1" s="11" customFormat="1" x14ac:dyDescent="0.25">
      <c r="A155" s="33"/>
    </row>
    <row r="156" spans="1:1" s="11" customFormat="1" x14ac:dyDescent="0.25">
      <c r="A156" s="33"/>
    </row>
    <row r="157" spans="1:1" s="11" customFormat="1" x14ac:dyDescent="0.25">
      <c r="A157" s="33"/>
    </row>
    <row r="158" spans="1:1" s="11" customFormat="1" x14ac:dyDescent="0.25">
      <c r="A158" s="33"/>
    </row>
    <row r="159" spans="1:1" s="11" customFormat="1" x14ac:dyDescent="0.25">
      <c r="A159" s="33"/>
    </row>
    <row r="160" spans="1:1" s="11" customFormat="1" x14ac:dyDescent="0.25">
      <c r="A160" s="33"/>
    </row>
    <row r="161" spans="1:1" s="11" customFormat="1" x14ac:dyDescent="0.25">
      <c r="A161" s="33"/>
    </row>
    <row r="162" spans="1:1" s="11" customFormat="1" x14ac:dyDescent="0.25">
      <c r="A162" s="33"/>
    </row>
    <row r="163" spans="1:1" s="11" customFormat="1" x14ac:dyDescent="0.25">
      <c r="A163" s="33"/>
    </row>
    <row r="164" spans="1:1" s="11" customFormat="1" x14ac:dyDescent="0.25">
      <c r="A164" s="33"/>
    </row>
    <row r="165" spans="1:1" s="11" customFormat="1" x14ac:dyDescent="0.25">
      <c r="A165" s="33"/>
    </row>
    <row r="166" spans="1:1" s="11" customFormat="1" x14ac:dyDescent="0.25">
      <c r="A166" s="33"/>
    </row>
    <row r="167" spans="1:1" s="11" customFormat="1" x14ac:dyDescent="0.25">
      <c r="A167" s="33"/>
    </row>
    <row r="168" spans="1:1" s="11" customFormat="1" x14ac:dyDescent="0.25">
      <c r="A168" s="33"/>
    </row>
    <row r="169" spans="1:1" s="11" customFormat="1" x14ac:dyDescent="0.25">
      <c r="A169" s="33"/>
    </row>
    <row r="170" spans="1:1" s="11" customFormat="1" x14ac:dyDescent="0.25">
      <c r="A170" s="33"/>
    </row>
    <row r="171" spans="1:1" s="11" customFormat="1" x14ac:dyDescent="0.25">
      <c r="A171" s="33"/>
    </row>
    <row r="172" spans="1:1" s="13" customFormat="1" x14ac:dyDescent="0.2">
      <c r="A172" s="41"/>
    </row>
    <row r="173" spans="1:1" s="13" customFormat="1" x14ac:dyDescent="0.2">
      <c r="A173" s="41"/>
    </row>
    <row r="174" spans="1:1" s="13" customFormat="1" x14ac:dyDescent="0.2">
      <c r="A174" s="41"/>
    </row>
    <row r="175" spans="1:1" s="13" customFormat="1" x14ac:dyDescent="0.2">
      <c r="A175" s="41"/>
    </row>
    <row r="176" spans="1:1" s="13" customFormat="1" x14ac:dyDescent="0.2">
      <c r="A176" s="41"/>
    </row>
    <row r="177" spans="1:1" s="13" customFormat="1" x14ac:dyDescent="0.2">
      <c r="A177" s="41"/>
    </row>
    <row r="178" spans="1:1" s="13" customFormat="1" x14ac:dyDescent="0.2">
      <c r="A178" s="41"/>
    </row>
    <row r="179" spans="1:1" s="13" customFormat="1" x14ac:dyDescent="0.2">
      <c r="A179" s="41"/>
    </row>
    <row r="180" spans="1:1" s="13" customFormat="1" x14ac:dyDescent="0.2">
      <c r="A180" s="41"/>
    </row>
    <row r="181" spans="1:1" s="13" customFormat="1" x14ac:dyDescent="0.2">
      <c r="A181" s="41"/>
    </row>
    <row r="182" spans="1:1" s="13" customFormat="1" x14ac:dyDescent="0.2">
      <c r="A182" s="41"/>
    </row>
    <row r="183" spans="1:1" s="13" customFormat="1" x14ac:dyDescent="0.2">
      <c r="A183" s="41"/>
    </row>
    <row r="184" spans="1:1" s="13" customFormat="1" x14ac:dyDescent="0.2">
      <c r="A184" s="41"/>
    </row>
    <row r="185" spans="1:1" s="13" customFormat="1" x14ac:dyDescent="0.2">
      <c r="A185" s="41"/>
    </row>
    <row r="186" spans="1:1" s="13" customFormat="1" x14ac:dyDescent="0.2">
      <c r="A186" s="41"/>
    </row>
    <row r="187" spans="1:1" s="13" customFormat="1" x14ac:dyDescent="0.2">
      <c r="A187" s="41"/>
    </row>
    <row r="188" spans="1:1" s="13" customFormat="1" x14ac:dyDescent="0.2">
      <c r="A188" s="41"/>
    </row>
    <row r="189" spans="1:1" s="13" customFormat="1" x14ac:dyDescent="0.2">
      <c r="A189" s="41"/>
    </row>
    <row r="190" spans="1:1" s="13" customFormat="1" x14ac:dyDescent="0.2">
      <c r="A190" s="41"/>
    </row>
    <row r="191" spans="1:1" s="13" customFormat="1" x14ac:dyDescent="0.2">
      <c r="A191" s="41"/>
    </row>
    <row r="192" spans="1:1" s="13" customFormat="1" x14ac:dyDescent="0.2">
      <c r="A192" s="41"/>
    </row>
  </sheetData>
  <sheetProtection sheet="1" objects="1" scenarios="1" selectLockedCells="1" selectUnlockedCells="1"/>
  <phoneticPr fontId="23"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N130"/>
  <sheetViews>
    <sheetView workbookViewId="0">
      <selection activeCell="B2" sqref="B2"/>
    </sheetView>
  </sheetViews>
  <sheetFormatPr baseColWidth="10" defaultRowHeight="15" x14ac:dyDescent="0.25"/>
  <sheetData>
    <row r="1" spans="2:40" ht="15.75" thickBot="1" x14ac:dyDescent="0.3"/>
    <row r="2" spans="2:40" ht="135.75" thickBot="1" x14ac:dyDescent="0.3">
      <c r="B2" s="47" t="s">
        <v>797</v>
      </c>
      <c r="C2" s="48" t="s">
        <v>849</v>
      </c>
      <c r="D2" s="48" t="s">
        <v>850</v>
      </c>
      <c r="E2" s="48" t="s">
        <v>77</v>
      </c>
      <c r="F2" s="48" t="s">
        <v>87</v>
      </c>
      <c r="G2" s="48" t="s">
        <v>80</v>
      </c>
      <c r="H2" s="48" t="s">
        <v>449</v>
      </c>
      <c r="I2" s="48" t="s">
        <v>81</v>
      </c>
      <c r="J2" s="48" t="s">
        <v>82</v>
      </c>
      <c r="K2" s="48" t="s">
        <v>83</v>
      </c>
      <c r="L2" s="48" t="s">
        <v>452</v>
      </c>
      <c r="M2" s="48" t="s">
        <v>79</v>
      </c>
      <c r="N2" s="48" t="s">
        <v>78</v>
      </c>
      <c r="O2" s="254" t="s">
        <v>693</v>
      </c>
      <c r="P2" s="254" t="s">
        <v>126</v>
      </c>
      <c r="Q2" s="48" t="s">
        <v>127</v>
      </c>
      <c r="R2" s="48" t="s">
        <v>128</v>
      </c>
      <c r="S2" s="48" t="s">
        <v>129</v>
      </c>
      <c r="T2" s="48" t="s">
        <v>130</v>
      </c>
      <c r="U2" s="48" t="s">
        <v>131</v>
      </c>
      <c r="V2" s="46" t="s">
        <v>136</v>
      </c>
      <c r="W2" s="48" t="s">
        <v>132</v>
      </c>
      <c r="X2" s="46" t="s">
        <v>137</v>
      </c>
      <c r="Y2" s="48" t="s">
        <v>133</v>
      </c>
      <c r="Z2" s="46" t="s">
        <v>138</v>
      </c>
      <c r="AA2" s="48" t="s">
        <v>134</v>
      </c>
      <c r="AB2" s="46" t="s">
        <v>139</v>
      </c>
      <c r="AC2" s="49" t="s">
        <v>120</v>
      </c>
      <c r="AD2" s="50" t="s">
        <v>121</v>
      </c>
      <c r="AE2" s="51" t="s">
        <v>122</v>
      </c>
      <c r="AF2" s="47" t="s">
        <v>115</v>
      </c>
      <c r="AG2" s="48" t="s">
        <v>451</v>
      </c>
      <c r="AH2" s="48" t="s">
        <v>116</v>
      </c>
      <c r="AI2" s="48" t="s">
        <v>84</v>
      </c>
      <c r="AJ2" s="48" t="s">
        <v>119</v>
      </c>
      <c r="AK2" s="48" t="s">
        <v>117</v>
      </c>
      <c r="AL2" s="48" t="s">
        <v>118</v>
      </c>
      <c r="AM2" s="52" t="s">
        <v>143</v>
      </c>
      <c r="AN2" s="53" t="s">
        <v>1193</v>
      </c>
    </row>
    <row r="3" spans="2:40" ht="409.5" x14ac:dyDescent="0.25">
      <c r="B3" s="60" t="s">
        <v>454</v>
      </c>
      <c r="C3" s="60" t="s">
        <v>455</v>
      </c>
      <c r="D3" s="60" t="s">
        <v>456</v>
      </c>
      <c r="E3" s="60" t="s">
        <v>974</v>
      </c>
      <c r="F3" s="62">
        <v>0.91</v>
      </c>
      <c r="G3" s="62" t="s">
        <v>752</v>
      </c>
      <c r="H3" s="62" t="s">
        <v>496</v>
      </c>
      <c r="I3" s="62" t="s">
        <v>670</v>
      </c>
      <c r="J3" s="315" t="s">
        <v>497</v>
      </c>
      <c r="K3" s="316">
        <v>3203285629</v>
      </c>
      <c r="L3" s="315" t="s">
        <v>498</v>
      </c>
      <c r="M3" s="66">
        <v>42795</v>
      </c>
      <c r="N3" s="66">
        <v>43100</v>
      </c>
      <c r="O3" s="60" t="s">
        <v>741</v>
      </c>
      <c r="P3" s="60" t="s">
        <v>1028</v>
      </c>
      <c r="Q3" s="67">
        <v>1</v>
      </c>
      <c r="R3" s="67">
        <v>0</v>
      </c>
      <c r="S3" s="67">
        <v>0</v>
      </c>
      <c r="T3" s="67">
        <v>0</v>
      </c>
      <c r="U3" s="154">
        <v>1</v>
      </c>
      <c r="V3" s="67">
        <v>1</v>
      </c>
      <c r="W3" s="67">
        <v>0</v>
      </c>
      <c r="X3" s="67"/>
      <c r="Y3" s="60"/>
      <c r="Z3" s="60"/>
      <c r="AA3" s="60"/>
      <c r="AB3" s="60"/>
      <c r="AC3" s="61" t="s">
        <v>596</v>
      </c>
      <c r="AD3" s="61" t="s">
        <v>542</v>
      </c>
      <c r="AE3" s="61" t="s">
        <v>587</v>
      </c>
      <c r="AF3" s="62">
        <v>1067</v>
      </c>
      <c r="AG3" s="60" t="s">
        <v>975</v>
      </c>
      <c r="AH3" s="60" t="s">
        <v>597</v>
      </c>
      <c r="AI3" s="129">
        <v>2703000000</v>
      </c>
      <c r="AJ3" s="62" t="s">
        <v>650</v>
      </c>
      <c r="AK3" s="62" t="s">
        <v>650</v>
      </c>
      <c r="AL3" s="62" t="s">
        <v>650</v>
      </c>
      <c r="AM3" s="60" t="s">
        <v>1159</v>
      </c>
      <c r="AN3" s="65" t="s">
        <v>1195</v>
      </c>
    </row>
    <row r="4" spans="2:40" ht="409.5" x14ac:dyDescent="0.25">
      <c r="B4" s="60" t="s">
        <v>454</v>
      </c>
      <c r="C4" s="60" t="s">
        <v>1082</v>
      </c>
      <c r="D4" s="60" t="s">
        <v>1083</v>
      </c>
      <c r="E4" s="60" t="s">
        <v>1196</v>
      </c>
      <c r="F4" s="62">
        <v>0.5</v>
      </c>
      <c r="G4" s="62" t="s">
        <v>679</v>
      </c>
      <c r="H4" s="62" t="s">
        <v>489</v>
      </c>
      <c r="I4" s="62" t="s">
        <v>670</v>
      </c>
      <c r="J4" s="62" t="s">
        <v>1084</v>
      </c>
      <c r="K4" s="62" t="s">
        <v>1085</v>
      </c>
      <c r="L4" s="62" t="s">
        <v>1086</v>
      </c>
      <c r="M4" s="66">
        <v>43101</v>
      </c>
      <c r="N4" s="66">
        <v>43981</v>
      </c>
      <c r="O4" s="60" t="s">
        <v>1087</v>
      </c>
      <c r="P4" s="70" t="s">
        <v>1088</v>
      </c>
      <c r="Q4" s="67" t="s">
        <v>1027</v>
      </c>
      <c r="R4" s="67">
        <v>0.4</v>
      </c>
      <c r="S4" s="67">
        <v>0.3</v>
      </c>
      <c r="T4" s="67">
        <v>0.3</v>
      </c>
      <c r="U4" s="67" t="s">
        <v>1027</v>
      </c>
      <c r="V4" s="67" t="s">
        <v>1027</v>
      </c>
      <c r="W4" s="190">
        <v>0.5</v>
      </c>
      <c r="X4" s="67"/>
      <c r="Y4" s="60"/>
      <c r="Z4" s="60"/>
      <c r="AA4" s="60"/>
      <c r="AB4" s="60"/>
      <c r="AC4" s="60" t="s">
        <v>513</v>
      </c>
      <c r="AD4" s="60" t="s">
        <v>514</v>
      </c>
      <c r="AE4" s="60"/>
      <c r="AF4" s="62">
        <v>1108</v>
      </c>
      <c r="AG4" s="62" t="s">
        <v>521</v>
      </c>
      <c r="AH4" s="60" t="s">
        <v>668</v>
      </c>
      <c r="AI4" s="152">
        <v>56664456298</v>
      </c>
      <c r="AJ4" s="62" t="s">
        <v>1027</v>
      </c>
      <c r="AK4" s="152">
        <v>27211000000</v>
      </c>
      <c r="AL4" s="187" t="s">
        <v>1307</v>
      </c>
      <c r="AM4" s="60" t="s">
        <v>1266</v>
      </c>
      <c r="AN4" s="65" t="s">
        <v>1194</v>
      </c>
    </row>
    <row r="5" spans="2:40" ht="409.5" x14ac:dyDescent="0.25">
      <c r="B5" s="60" t="s">
        <v>454</v>
      </c>
      <c r="C5" s="60" t="s">
        <v>457</v>
      </c>
      <c r="D5" s="60" t="s">
        <v>458</v>
      </c>
      <c r="E5" s="70" t="s">
        <v>771</v>
      </c>
      <c r="F5" s="62">
        <v>0.69</v>
      </c>
      <c r="G5" s="62" t="s">
        <v>679</v>
      </c>
      <c r="H5" s="62" t="s">
        <v>489</v>
      </c>
      <c r="I5" s="62" t="s">
        <v>670</v>
      </c>
      <c r="J5" s="315" t="s">
        <v>1352</v>
      </c>
      <c r="K5" s="316" t="s">
        <v>1353</v>
      </c>
      <c r="L5" s="315" t="s">
        <v>1354</v>
      </c>
      <c r="M5" s="66">
        <v>42522</v>
      </c>
      <c r="N5" s="66">
        <v>43981</v>
      </c>
      <c r="O5" s="60" t="s">
        <v>768</v>
      </c>
      <c r="P5" s="98" t="s">
        <v>1049</v>
      </c>
      <c r="Q5" s="99">
        <v>1</v>
      </c>
      <c r="R5" s="99">
        <v>1</v>
      </c>
      <c r="S5" s="99">
        <v>1</v>
      </c>
      <c r="T5" s="99">
        <v>1</v>
      </c>
      <c r="U5" s="99">
        <v>1</v>
      </c>
      <c r="V5" s="99">
        <v>1</v>
      </c>
      <c r="W5" s="99">
        <v>1</v>
      </c>
      <c r="X5" s="99"/>
      <c r="Y5" s="60"/>
      <c r="Z5" s="60"/>
      <c r="AA5" s="60"/>
      <c r="AB5" s="60"/>
      <c r="AC5" s="60" t="s">
        <v>513</v>
      </c>
      <c r="AD5" s="60" t="s">
        <v>514</v>
      </c>
      <c r="AE5" s="60"/>
      <c r="AF5" s="62">
        <v>1101</v>
      </c>
      <c r="AG5" s="62" t="s">
        <v>519</v>
      </c>
      <c r="AH5" s="60" t="s">
        <v>520</v>
      </c>
      <c r="AI5" s="286">
        <v>3539000000</v>
      </c>
      <c r="AJ5" s="289" t="s">
        <v>670</v>
      </c>
      <c r="AK5" s="248">
        <v>2031000000</v>
      </c>
      <c r="AL5" s="290" t="s">
        <v>1318</v>
      </c>
      <c r="AM5" s="299" t="s">
        <v>1319</v>
      </c>
      <c r="AN5" s="65" t="s">
        <v>1194</v>
      </c>
    </row>
    <row r="6" spans="2:40" ht="409.5" x14ac:dyDescent="0.25">
      <c r="B6" s="60" t="s">
        <v>454</v>
      </c>
      <c r="C6" s="60" t="s">
        <v>457</v>
      </c>
      <c r="D6" s="60" t="s">
        <v>458</v>
      </c>
      <c r="E6" s="60" t="s">
        <v>1131</v>
      </c>
      <c r="F6" s="62">
        <v>0.5</v>
      </c>
      <c r="G6" s="62" t="s">
        <v>679</v>
      </c>
      <c r="H6" s="62" t="s">
        <v>489</v>
      </c>
      <c r="I6" s="62" t="s">
        <v>670</v>
      </c>
      <c r="J6" s="62" t="s">
        <v>1084</v>
      </c>
      <c r="K6" s="62" t="s">
        <v>1085</v>
      </c>
      <c r="L6" s="62" t="s">
        <v>1086</v>
      </c>
      <c r="M6" s="66">
        <v>43101</v>
      </c>
      <c r="N6" s="66">
        <v>43981</v>
      </c>
      <c r="O6" s="60" t="s">
        <v>1089</v>
      </c>
      <c r="P6" s="60" t="s">
        <v>1133</v>
      </c>
      <c r="Q6" s="62" t="s">
        <v>1027</v>
      </c>
      <c r="R6" s="139">
        <v>4</v>
      </c>
      <c r="S6" s="62"/>
      <c r="T6" s="62"/>
      <c r="U6" s="62"/>
      <c r="V6" s="67"/>
      <c r="W6" s="191">
        <v>4</v>
      </c>
      <c r="X6" s="99"/>
      <c r="Y6" s="60"/>
      <c r="Z6" s="60"/>
      <c r="AA6" s="60"/>
      <c r="AB6" s="60"/>
      <c r="AC6" s="60" t="s">
        <v>513</v>
      </c>
      <c r="AD6" s="60" t="s">
        <v>514</v>
      </c>
      <c r="AE6" s="60"/>
      <c r="AF6" s="62">
        <v>1108</v>
      </c>
      <c r="AG6" s="62" t="s">
        <v>521</v>
      </c>
      <c r="AH6" s="60" t="s">
        <v>668</v>
      </c>
      <c r="AI6" s="152">
        <v>56664456298</v>
      </c>
      <c r="AJ6" s="62" t="s">
        <v>1027</v>
      </c>
      <c r="AK6" s="152">
        <v>27211000000</v>
      </c>
      <c r="AL6" s="187" t="s">
        <v>1308</v>
      </c>
      <c r="AM6" s="60" t="s">
        <v>1266</v>
      </c>
      <c r="AN6" s="65" t="s">
        <v>1194</v>
      </c>
    </row>
    <row r="7" spans="2:40" ht="409.5" x14ac:dyDescent="0.25">
      <c r="B7" s="60" t="s">
        <v>454</v>
      </c>
      <c r="C7" s="60" t="s">
        <v>457</v>
      </c>
      <c r="D7" s="60" t="s">
        <v>458</v>
      </c>
      <c r="E7" s="60" t="s">
        <v>1090</v>
      </c>
      <c r="F7" s="62">
        <v>0.5</v>
      </c>
      <c r="G7" s="62" t="s">
        <v>679</v>
      </c>
      <c r="H7" s="62" t="s">
        <v>489</v>
      </c>
      <c r="I7" s="62" t="s">
        <v>670</v>
      </c>
      <c r="J7" s="62" t="s">
        <v>1084</v>
      </c>
      <c r="K7" s="62" t="s">
        <v>1085</v>
      </c>
      <c r="L7" s="62" t="s">
        <v>1086</v>
      </c>
      <c r="M7" s="66">
        <v>43101</v>
      </c>
      <c r="N7" s="66">
        <v>43981</v>
      </c>
      <c r="O7" s="60" t="s">
        <v>1091</v>
      </c>
      <c r="P7" s="60" t="s">
        <v>1132</v>
      </c>
      <c r="Q7" s="62" t="s">
        <v>1027</v>
      </c>
      <c r="R7" s="139">
        <v>12</v>
      </c>
      <c r="S7" s="62"/>
      <c r="T7" s="62"/>
      <c r="U7" s="62"/>
      <c r="V7" s="67"/>
      <c r="W7" s="187">
        <v>2</v>
      </c>
      <c r="X7" s="99"/>
      <c r="Y7" s="60"/>
      <c r="Z7" s="60"/>
      <c r="AA7" s="60"/>
      <c r="AB7" s="60"/>
      <c r="AC7" s="60" t="s">
        <v>513</v>
      </c>
      <c r="AD7" s="60" t="s">
        <v>514</v>
      </c>
      <c r="AE7" s="60"/>
      <c r="AF7" s="62">
        <v>1108</v>
      </c>
      <c r="AG7" s="62" t="s">
        <v>521</v>
      </c>
      <c r="AH7" s="60" t="s">
        <v>668</v>
      </c>
      <c r="AI7" s="152">
        <v>56664456298</v>
      </c>
      <c r="AJ7" s="62" t="s">
        <v>1027</v>
      </c>
      <c r="AK7" s="152">
        <v>27211000000</v>
      </c>
      <c r="AL7" s="187" t="s">
        <v>1268</v>
      </c>
      <c r="AM7" s="60" t="s">
        <v>1266</v>
      </c>
      <c r="AN7" s="65" t="s">
        <v>1194</v>
      </c>
    </row>
    <row r="8" spans="2:40" ht="409.5" x14ac:dyDescent="0.25">
      <c r="B8" s="60" t="s">
        <v>454</v>
      </c>
      <c r="C8" s="60" t="s">
        <v>457</v>
      </c>
      <c r="D8" s="60" t="s">
        <v>458</v>
      </c>
      <c r="E8" s="60" t="s">
        <v>1092</v>
      </c>
      <c r="F8" s="62">
        <v>0.5</v>
      </c>
      <c r="G8" s="62" t="s">
        <v>679</v>
      </c>
      <c r="H8" s="62" t="s">
        <v>489</v>
      </c>
      <c r="I8" s="62" t="s">
        <v>670</v>
      </c>
      <c r="J8" s="62" t="s">
        <v>1084</v>
      </c>
      <c r="K8" s="62" t="s">
        <v>1085</v>
      </c>
      <c r="L8" s="62" t="s">
        <v>1086</v>
      </c>
      <c r="M8" s="66">
        <v>43101</v>
      </c>
      <c r="N8" s="66">
        <v>43981</v>
      </c>
      <c r="O8" s="60" t="s">
        <v>1093</v>
      </c>
      <c r="P8" s="60" t="s">
        <v>1094</v>
      </c>
      <c r="Q8" s="62" t="s">
        <v>1027</v>
      </c>
      <c r="R8" s="67">
        <v>1</v>
      </c>
      <c r="S8" s="62"/>
      <c r="T8" s="62"/>
      <c r="U8" s="62"/>
      <c r="V8" s="67"/>
      <c r="W8" s="190">
        <v>1</v>
      </c>
      <c r="X8" s="99"/>
      <c r="Y8" s="60"/>
      <c r="Z8" s="60"/>
      <c r="AA8" s="60"/>
      <c r="AB8" s="60"/>
      <c r="AC8" s="60" t="s">
        <v>513</v>
      </c>
      <c r="AD8" s="60" t="s">
        <v>514</v>
      </c>
      <c r="AE8" s="60"/>
      <c r="AF8" s="62">
        <v>1108</v>
      </c>
      <c r="AG8" s="62" t="s">
        <v>521</v>
      </c>
      <c r="AH8" s="60" t="s">
        <v>668</v>
      </c>
      <c r="AI8" s="152">
        <v>56664456298</v>
      </c>
      <c r="AJ8" s="62" t="s">
        <v>1027</v>
      </c>
      <c r="AK8" s="152">
        <v>27211000000</v>
      </c>
      <c r="AL8" s="188" t="s">
        <v>1309</v>
      </c>
      <c r="AM8" s="60" t="s">
        <v>1266</v>
      </c>
      <c r="AN8" s="65" t="s">
        <v>1194</v>
      </c>
    </row>
    <row r="9" spans="2:40" ht="409.5" x14ac:dyDescent="0.25">
      <c r="B9" s="60" t="s">
        <v>454</v>
      </c>
      <c r="C9" s="60" t="s">
        <v>457</v>
      </c>
      <c r="D9" s="60" t="s">
        <v>458</v>
      </c>
      <c r="E9" s="60" t="s">
        <v>1134</v>
      </c>
      <c r="F9" s="62">
        <v>0.5</v>
      </c>
      <c r="G9" s="62" t="s">
        <v>679</v>
      </c>
      <c r="H9" s="62" t="s">
        <v>489</v>
      </c>
      <c r="I9" s="62" t="s">
        <v>670</v>
      </c>
      <c r="J9" s="62" t="s">
        <v>1084</v>
      </c>
      <c r="K9" s="62" t="s">
        <v>1085</v>
      </c>
      <c r="L9" s="62" t="s">
        <v>1086</v>
      </c>
      <c r="M9" s="66">
        <v>43101</v>
      </c>
      <c r="N9" s="66">
        <v>43981</v>
      </c>
      <c r="O9" s="60" t="s">
        <v>1135</v>
      </c>
      <c r="P9" s="60" t="s">
        <v>1136</v>
      </c>
      <c r="Q9" s="62" t="s">
        <v>1027</v>
      </c>
      <c r="R9" s="139">
        <v>6</v>
      </c>
      <c r="S9" s="62"/>
      <c r="T9" s="62"/>
      <c r="U9" s="62" t="s">
        <v>670</v>
      </c>
      <c r="V9" s="62" t="s">
        <v>670</v>
      </c>
      <c r="W9" s="187">
        <v>6</v>
      </c>
      <c r="X9" s="177"/>
      <c r="Y9" s="60"/>
      <c r="Z9" s="60"/>
      <c r="AA9" s="60"/>
      <c r="AB9" s="60"/>
      <c r="AC9" s="60" t="s">
        <v>513</v>
      </c>
      <c r="AD9" s="60" t="s">
        <v>514</v>
      </c>
      <c r="AE9" s="60"/>
      <c r="AF9" s="62">
        <v>1108</v>
      </c>
      <c r="AG9" s="62" t="s">
        <v>521</v>
      </c>
      <c r="AH9" s="60" t="s">
        <v>668</v>
      </c>
      <c r="AI9" s="152">
        <v>56664456298</v>
      </c>
      <c r="AJ9" s="62" t="s">
        <v>1027</v>
      </c>
      <c r="AK9" s="152">
        <v>27211000000</v>
      </c>
      <c r="AL9" s="187" t="s">
        <v>1310</v>
      </c>
      <c r="AM9" s="60" t="s">
        <v>1266</v>
      </c>
      <c r="AN9" s="65" t="s">
        <v>1194</v>
      </c>
    </row>
    <row r="10" spans="2:40" ht="409.5" x14ac:dyDescent="0.25">
      <c r="B10" s="60" t="s">
        <v>454</v>
      </c>
      <c r="C10" s="60" t="s">
        <v>457</v>
      </c>
      <c r="D10" s="60" t="s">
        <v>458</v>
      </c>
      <c r="E10" s="60" t="s">
        <v>1095</v>
      </c>
      <c r="F10" s="62">
        <v>0.5</v>
      </c>
      <c r="G10" s="62" t="s">
        <v>679</v>
      </c>
      <c r="H10" s="62" t="s">
        <v>489</v>
      </c>
      <c r="I10" s="62" t="s">
        <v>670</v>
      </c>
      <c r="J10" s="62" t="s">
        <v>1084</v>
      </c>
      <c r="K10" s="62" t="s">
        <v>1085</v>
      </c>
      <c r="L10" s="62" t="s">
        <v>1086</v>
      </c>
      <c r="M10" s="66">
        <v>43101</v>
      </c>
      <c r="N10" s="66">
        <v>43981</v>
      </c>
      <c r="O10" s="60" t="s">
        <v>1137</v>
      </c>
      <c r="P10" s="60" t="s">
        <v>1138</v>
      </c>
      <c r="Q10" s="62" t="s">
        <v>1027</v>
      </c>
      <c r="R10" s="67">
        <v>1</v>
      </c>
      <c r="S10" s="62"/>
      <c r="T10" s="62"/>
      <c r="U10" s="62" t="s">
        <v>670</v>
      </c>
      <c r="V10" s="62" t="s">
        <v>670</v>
      </c>
      <c r="W10" s="190">
        <v>1</v>
      </c>
      <c r="X10" s="99"/>
      <c r="Y10" s="60"/>
      <c r="Z10" s="60"/>
      <c r="AA10" s="60"/>
      <c r="AB10" s="60"/>
      <c r="AC10" s="60" t="s">
        <v>513</v>
      </c>
      <c r="AD10" s="60" t="s">
        <v>514</v>
      </c>
      <c r="AE10" s="60"/>
      <c r="AF10" s="62">
        <v>1108</v>
      </c>
      <c r="AG10" s="62" t="s">
        <v>521</v>
      </c>
      <c r="AH10" s="60" t="s">
        <v>668</v>
      </c>
      <c r="AI10" s="152">
        <v>56664456298</v>
      </c>
      <c r="AJ10" s="62" t="s">
        <v>1027</v>
      </c>
      <c r="AK10" s="152">
        <v>27211000000</v>
      </c>
      <c r="AL10" s="187" t="s">
        <v>1311</v>
      </c>
      <c r="AM10" s="60" t="s">
        <v>1266</v>
      </c>
      <c r="AN10" s="65" t="s">
        <v>1194</v>
      </c>
    </row>
    <row r="11" spans="2:40" ht="409.5" x14ac:dyDescent="0.25">
      <c r="B11" s="60" t="s">
        <v>454</v>
      </c>
      <c r="C11" s="60" t="s">
        <v>461</v>
      </c>
      <c r="D11" s="60" t="s">
        <v>462</v>
      </c>
      <c r="E11" s="60" t="s">
        <v>772</v>
      </c>
      <c r="F11" s="62">
        <v>0.69</v>
      </c>
      <c r="G11" s="62" t="s">
        <v>679</v>
      </c>
      <c r="H11" s="62" t="s">
        <v>489</v>
      </c>
      <c r="I11" s="62" t="s">
        <v>670</v>
      </c>
      <c r="J11" s="315" t="s">
        <v>1352</v>
      </c>
      <c r="K11" s="316" t="s">
        <v>1353</v>
      </c>
      <c r="L11" s="315" t="s">
        <v>1354</v>
      </c>
      <c r="M11" s="66">
        <v>43009</v>
      </c>
      <c r="N11" s="66">
        <v>43100</v>
      </c>
      <c r="O11" s="60" t="s">
        <v>773</v>
      </c>
      <c r="P11" s="60" t="s">
        <v>776</v>
      </c>
      <c r="Q11" s="99">
        <v>1</v>
      </c>
      <c r="R11" s="99">
        <v>1</v>
      </c>
      <c r="S11" s="99">
        <v>1</v>
      </c>
      <c r="T11" s="99">
        <v>1</v>
      </c>
      <c r="U11" s="99">
        <v>1</v>
      </c>
      <c r="V11" s="99">
        <v>1</v>
      </c>
      <c r="W11" s="99">
        <v>1</v>
      </c>
      <c r="X11" s="99"/>
      <c r="Y11" s="60"/>
      <c r="Z11" s="60"/>
      <c r="AA11" s="60"/>
      <c r="AB11" s="60"/>
      <c r="AC11" s="60" t="s">
        <v>513</v>
      </c>
      <c r="AD11" s="60" t="s">
        <v>514</v>
      </c>
      <c r="AE11" s="60"/>
      <c r="AF11" s="62">
        <v>1101</v>
      </c>
      <c r="AG11" s="62" t="s">
        <v>519</v>
      </c>
      <c r="AH11" s="60" t="s">
        <v>520</v>
      </c>
      <c r="AI11" s="286">
        <v>3539000000</v>
      </c>
      <c r="AJ11" s="289" t="s">
        <v>670</v>
      </c>
      <c r="AK11" s="248">
        <v>2031000000</v>
      </c>
      <c r="AL11" s="290" t="s">
        <v>1320</v>
      </c>
      <c r="AM11" s="299" t="s">
        <v>1319</v>
      </c>
      <c r="AN11" s="65" t="s">
        <v>1194</v>
      </c>
    </row>
    <row r="12" spans="2:40" ht="409.5" x14ac:dyDescent="0.25">
      <c r="B12" s="60" t="s">
        <v>454</v>
      </c>
      <c r="C12" s="60" t="s">
        <v>457</v>
      </c>
      <c r="D12" s="60" t="s">
        <v>458</v>
      </c>
      <c r="E12" s="60" t="s">
        <v>769</v>
      </c>
      <c r="F12" s="62">
        <v>0.69</v>
      </c>
      <c r="G12" s="62" t="s">
        <v>679</v>
      </c>
      <c r="H12" s="62" t="s">
        <v>489</v>
      </c>
      <c r="I12" s="62" t="s">
        <v>670</v>
      </c>
      <c r="J12" s="315" t="s">
        <v>1352</v>
      </c>
      <c r="K12" s="316" t="s">
        <v>1353</v>
      </c>
      <c r="L12" s="315" t="s">
        <v>1354</v>
      </c>
      <c r="M12" s="66">
        <v>43101</v>
      </c>
      <c r="N12" s="66">
        <v>43981</v>
      </c>
      <c r="O12" s="98" t="s">
        <v>774</v>
      </c>
      <c r="P12" s="60" t="s">
        <v>1043</v>
      </c>
      <c r="Q12" s="60" t="s">
        <v>621</v>
      </c>
      <c r="R12" s="60">
        <v>150</v>
      </c>
      <c r="S12" s="60">
        <v>150</v>
      </c>
      <c r="T12" s="60">
        <v>150</v>
      </c>
      <c r="U12" s="60" t="s">
        <v>621</v>
      </c>
      <c r="V12" s="60" t="s">
        <v>621</v>
      </c>
      <c r="W12" s="60">
        <v>213</v>
      </c>
      <c r="X12" s="99"/>
      <c r="Y12" s="60"/>
      <c r="Z12" s="60"/>
      <c r="AA12" s="60"/>
      <c r="AB12" s="60"/>
      <c r="AC12" s="60" t="s">
        <v>513</v>
      </c>
      <c r="AD12" s="60" t="s">
        <v>514</v>
      </c>
      <c r="AE12" s="60"/>
      <c r="AF12" s="62">
        <v>1101</v>
      </c>
      <c r="AG12" s="62" t="s">
        <v>519</v>
      </c>
      <c r="AH12" s="60" t="s">
        <v>770</v>
      </c>
      <c r="AI12" s="286">
        <v>463000000</v>
      </c>
      <c r="AJ12" s="291" t="s">
        <v>670</v>
      </c>
      <c r="AK12" s="286">
        <v>236000000</v>
      </c>
      <c r="AL12" s="290" t="s">
        <v>1321</v>
      </c>
      <c r="AM12" s="299" t="s">
        <v>1319</v>
      </c>
      <c r="AN12" s="65" t="s">
        <v>1194</v>
      </c>
    </row>
    <row r="13" spans="2:40" ht="409.5" x14ac:dyDescent="0.25">
      <c r="B13" s="60" t="s">
        <v>454</v>
      </c>
      <c r="C13" s="60" t="s">
        <v>457</v>
      </c>
      <c r="D13" s="60" t="s">
        <v>458</v>
      </c>
      <c r="E13" s="60" t="s">
        <v>775</v>
      </c>
      <c r="F13" s="62">
        <v>0.69</v>
      </c>
      <c r="G13" s="62" t="s">
        <v>679</v>
      </c>
      <c r="H13" s="62" t="s">
        <v>489</v>
      </c>
      <c r="I13" s="62" t="s">
        <v>670</v>
      </c>
      <c r="J13" s="315" t="s">
        <v>1352</v>
      </c>
      <c r="K13" s="316" t="s">
        <v>1353</v>
      </c>
      <c r="L13" s="315" t="s">
        <v>1354</v>
      </c>
      <c r="M13" s="66">
        <v>42979</v>
      </c>
      <c r="N13" s="66">
        <v>43830</v>
      </c>
      <c r="O13" s="98" t="s">
        <v>1050</v>
      </c>
      <c r="P13" s="98" t="s">
        <v>1004</v>
      </c>
      <c r="Q13" s="99">
        <v>1</v>
      </c>
      <c r="R13" s="99">
        <v>1</v>
      </c>
      <c r="S13" s="99">
        <v>1</v>
      </c>
      <c r="T13" s="99">
        <v>1</v>
      </c>
      <c r="U13" s="99">
        <v>1</v>
      </c>
      <c r="V13" s="99">
        <v>1</v>
      </c>
      <c r="W13" s="99">
        <v>0</v>
      </c>
      <c r="X13" s="99"/>
      <c r="Y13" s="60"/>
      <c r="Z13" s="60"/>
      <c r="AA13" s="60"/>
      <c r="AB13" s="60"/>
      <c r="AC13" s="60" t="s">
        <v>513</v>
      </c>
      <c r="AD13" s="60" t="s">
        <v>514</v>
      </c>
      <c r="AE13" s="60"/>
      <c r="AF13" s="62">
        <v>1101</v>
      </c>
      <c r="AG13" s="62" t="s">
        <v>519</v>
      </c>
      <c r="AH13" s="98" t="s">
        <v>520</v>
      </c>
      <c r="AI13" s="286">
        <v>3539000000</v>
      </c>
      <c r="AJ13" s="289" t="s">
        <v>670</v>
      </c>
      <c r="AK13" s="248">
        <v>2031000000</v>
      </c>
      <c r="AL13" s="290" t="s">
        <v>1322</v>
      </c>
      <c r="AM13" s="299" t="s">
        <v>1319</v>
      </c>
      <c r="AN13" s="65" t="s">
        <v>1194</v>
      </c>
    </row>
    <row r="14" spans="2:40" ht="409.5" x14ac:dyDescent="0.25">
      <c r="B14" s="60" t="s">
        <v>454</v>
      </c>
      <c r="C14" s="60" t="s">
        <v>457</v>
      </c>
      <c r="D14" s="60" t="s">
        <v>458</v>
      </c>
      <c r="E14" s="60" t="s">
        <v>1040</v>
      </c>
      <c r="F14" s="62">
        <v>0.5</v>
      </c>
      <c r="G14" s="62" t="s">
        <v>679</v>
      </c>
      <c r="H14" s="62" t="s">
        <v>489</v>
      </c>
      <c r="I14" s="62" t="s">
        <v>670</v>
      </c>
      <c r="J14" s="84" t="s">
        <v>964</v>
      </c>
      <c r="K14" s="84" t="s">
        <v>1355</v>
      </c>
      <c r="L14" s="84" t="s">
        <v>1356</v>
      </c>
      <c r="M14" s="66">
        <v>42736</v>
      </c>
      <c r="N14" s="66">
        <v>43981</v>
      </c>
      <c r="O14" s="60" t="s">
        <v>691</v>
      </c>
      <c r="P14" s="60" t="s">
        <v>828</v>
      </c>
      <c r="Q14" s="100">
        <v>10181</v>
      </c>
      <c r="R14" s="100">
        <v>10181</v>
      </c>
      <c r="S14" s="100">
        <v>10181</v>
      </c>
      <c r="T14" s="100">
        <v>10181</v>
      </c>
      <c r="U14" s="62">
        <v>8.6869999999999994</v>
      </c>
      <c r="V14" s="67">
        <v>0.85</v>
      </c>
      <c r="W14" s="62">
        <v>6217</v>
      </c>
      <c r="X14" s="177"/>
      <c r="Y14" s="60"/>
      <c r="Z14" s="60"/>
      <c r="AA14" s="60"/>
      <c r="AB14" s="60"/>
      <c r="AC14" s="60" t="s">
        <v>513</v>
      </c>
      <c r="AD14" s="60" t="s">
        <v>514</v>
      </c>
      <c r="AE14" s="60"/>
      <c r="AF14" s="62">
        <v>1108</v>
      </c>
      <c r="AG14" s="62" t="s">
        <v>521</v>
      </c>
      <c r="AH14" s="60" t="s">
        <v>668</v>
      </c>
      <c r="AI14" s="152">
        <v>56664456298</v>
      </c>
      <c r="AJ14" s="67">
        <v>1</v>
      </c>
      <c r="AK14" s="152">
        <v>27210952126</v>
      </c>
      <c r="AL14" s="148" t="s">
        <v>1298</v>
      </c>
      <c r="AM14" s="60" t="s">
        <v>1264</v>
      </c>
      <c r="AN14" s="65" t="s">
        <v>1194</v>
      </c>
    </row>
    <row r="15" spans="2:40" ht="409.5" x14ac:dyDescent="0.25">
      <c r="B15" s="60" t="s">
        <v>454</v>
      </c>
      <c r="C15" s="60" t="s">
        <v>457</v>
      </c>
      <c r="D15" s="60" t="s">
        <v>458</v>
      </c>
      <c r="E15" s="60" t="s">
        <v>1035</v>
      </c>
      <c r="F15" s="62">
        <v>0.5</v>
      </c>
      <c r="G15" s="62" t="s">
        <v>679</v>
      </c>
      <c r="H15" s="62" t="s">
        <v>489</v>
      </c>
      <c r="I15" s="62" t="s">
        <v>670</v>
      </c>
      <c r="J15" s="84" t="s">
        <v>964</v>
      </c>
      <c r="K15" s="84" t="s">
        <v>1355</v>
      </c>
      <c r="L15" s="84" t="s">
        <v>1356</v>
      </c>
      <c r="M15" s="66">
        <v>42736</v>
      </c>
      <c r="N15" s="66">
        <v>43981</v>
      </c>
      <c r="O15" s="60" t="s">
        <v>691</v>
      </c>
      <c r="P15" s="60" t="s">
        <v>829</v>
      </c>
      <c r="Q15" s="62">
        <v>946</v>
      </c>
      <c r="R15" s="62">
        <v>946</v>
      </c>
      <c r="S15" s="62">
        <v>946</v>
      </c>
      <c r="T15" s="62">
        <v>946</v>
      </c>
      <c r="U15" s="62">
        <v>581</v>
      </c>
      <c r="V15" s="67">
        <v>0.61</v>
      </c>
      <c r="W15" s="62">
        <v>622</v>
      </c>
      <c r="X15" s="177"/>
      <c r="Y15" s="60"/>
      <c r="Z15" s="60"/>
      <c r="AA15" s="60"/>
      <c r="AB15" s="60"/>
      <c r="AC15" s="60" t="s">
        <v>513</v>
      </c>
      <c r="AD15" s="60" t="s">
        <v>514</v>
      </c>
      <c r="AE15" s="60"/>
      <c r="AF15" s="62">
        <v>1108</v>
      </c>
      <c r="AG15" s="62" t="s">
        <v>521</v>
      </c>
      <c r="AH15" s="60" t="s">
        <v>669</v>
      </c>
      <c r="AI15" s="152">
        <v>28806193267</v>
      </c>
      <c r="AJ15" s="67">
        <v>1</v>
      </c>
      <c r="AK15" s="152">
        <v>13678372580</v>
      </c>
      <c r="AL15" s="148" t="s">
        <v>1199</v>
      </c>
      <c r="AM15" s="60" t="s">
        <v>1263</v>
      </c>
      <c r="AN15" s="97" t="s">
        <v>1194</v>
      </c>
    </row>
    <row r="16" spans="2:40" ht="409.5" x14ac:dyDescent="0.25">
      <c r="B16" s="60" t="s">
        <v>454</v>
      </c>
      <c r="C16" s="60" t="s">
        <v>457</v>
      </c>
      <c r="D16" s="60" t="s">
        <v>458</v>
      </c>
      <c r="E16" s="60" t="s">
        <v>1036</v>
      </c>
      <c r="F16" s="62">
        <v>0.5</v>
      </c>
      <c r="G16" s="62" t="s">
        <v>679</v>
      </c>
      <c r="H16" s="62" t="s">
        <v>489</v>
      </c>
      <c r="I16" s="62" t="s">
        <v>670</v>
      </c>
      <c r="J16" s="84" t="s">
        <v>964</v>
      </c>
      <c r="K16" s="84" t="s">
        <v>1355</v>
      </c>
      <c r="L16" s="84" t="s">
        <v>1356</v>
      </c>
      <c r="M16" s="66">
        <v>42736</v>
      </c>
      <c r="N16" s="66">
        <v>43981</v>
      </c>
      <c r="O16" s="60" t="s">
        <v>692</v>
      </c>
      <c r="P16" s="60" t="s">
        <v>830</v>
      </c>
      <c r="Q16" s="62">
        <v>550</v>
      </c>
      <c r="R16" s="62">
        <v>750</v>
      </c>
      <c r="S16" s="62">
        <v>750</v>
      </c>
      <c r="T16" s="62">
        <v>750</v>
      </c>
      <c r="U16" s="62">
        <v>742</v>
      </c>
      <c r="V16" s="67">
        <v>1.35</v>
      </c>
      <c r="W16" s="62">
        <v>962</v>
      </c>
      <c r="X16" s="177"/>
      <c r="Y16" s="60"/>
      <c r="Z16" s="60"/>
      <c r="AA16" s="60"/>
      <c r="AB16" s="60"/>
      <c r="AC16" s="60" t="s">
        <v>513</v>
      </c>
      <c r="AD16" s="60" t="s">
        <v>514</v>
      </c>
      <c r="AE16" s="60"/>
      <c r="AF16" s="62">
        <v>1108</v>
      </c>
      <c r="AG16" s="62" t="s">
        <v>521</v>
      </c>
      <c r="AH16" s="60" t="s">
        <v>1166</v>
      </c>
      <c r="AI16" s="152">
        <v>6905418472</v>
      </c>
      <c r="AJ16" s="67">
        <v>1</v>
      </c>
      <c r="AK16" s="152">
        <v>3754818396</v>
      </c>
      <c r="AL16" s="148" t="s">
        <v>1198</v>
      </c>
      <c r="AM16" s="60" t="s">
        <v>1263</v>
      </c>
      <c r="AN16" s="65" t="s">
        <v>1194</v>
      </c>
    </row>
    <row r="17" spans="2:40" ht="409.5" x14ac:dyDescent="0.25">
      <c r="B17" s="60" t="s">
        <v>454</v>
      </c>
      <c r="C17" s="60" t="s">
        <v>457</v>
      </c>
      <c r="D17" s="60" t="s">
        <v>458</v>
      </c>
      <c r="E17" s="60" t="s">
        <v>1037</v>
      </c>
      <c r="F17" s="62">
        <v>0.5</v>
      </c>
      <c r="G17" s="62" t="s">
        <v>679</v>
      </c>
      <c r="H17" s="62" t="s">
        <v>489</v>
      </c>
      <c r="I17" s="62" t="s">
        <v>670</v>
      </c>
      <c r="J17" s="84" t="s">
        <v>964</v>
      </c>
      <c r="K17" s="84" t="s">
        <v>1355</v>
      </c>
      <c r="L17" s="84" t="s">
        <v>1356</v>
      </c>
      <c r="M17" s="66">
        <v>42736</v>
      </c>
      <c r="N17" s="66">
        <v>43981</v>
      </c>
      <c r="O17" s="60" t="s">
        <v>691</v>
      </c>
      <c r="P17" s="60" t="s">
        <v>851</v>
      </c>
      <c r="Q17" s="100">
        <v>3810</v>
      </c>
      <c r="R17" s="100">
        <v>12150</v>
      </c>
      <c r="S17" s="100">
        <v>12150</v>
      </c>
      <c r="T17" s="100">
        <v>12150</v>
      </c>
      <c r="U17" s="62">
        <v>12.112</v>
      </c>
      <c r="V17" s="67">
        <v>3.15</v>
      </c>
      <c r="W17" s="62">
        <v>17455</v>
      </c>
      <c r="X17" s="177"/>
      <c r="Y17" s="60"/>
      <c r="Z17" s="60"/>
      <c r="AA17" s="60"/>
      <c r="AB17" s="60"/>
      <c r="AC17" s="60" t="s">
        <v>513</v>
      </c>
      <c r="AD17" s="60" t="s">
        <v>514</v>
      </c>
      <c r="AE17" s="60"/>
      <c r="AF17" s="62">
        <v>1108</v>
      </c>
      <c r="AG17" s="62" t="s">
        <v>521</v>
      </c>
      <c r="AH17" s="60" t="s">
        <v>1167</v>
      </c>
      <c r="AI17" s="152">
        <v>39591509748</v>
      </c>
      <c r="AJ17" s="67">
        <v>1</v>
      </c>
      <c r="AK17" s="152">
        <v>22441000000</v>
      </c>
      <c r="AL17" s="148" t="s">
        <v>1168</v>
      </c>
      <c r="AM17" s="60" t="s">
        <v>1263</v>
      </c>
      <c r="AN17" s="65" t="s">
        <v>1194</v>
      </c>
    </row>
    <row r="18" spans="2:40" ht="409.5" x14ac:dyDescent="0.25">
      <c r="B18" s="60" t="s">
        <v>454</v>
      </c>
      <c r="C18" s="60" t="s">
        <v>457</v>
      </c>
      <c r="D18" s="60" t="s">
        <v>458</v>
      </c>
      <c r="E18" s="60" t="s">
        <v>929</v>
      </c>
      <c r="F18" s="62">
        <v>0.69</v>
      </c>
      <c r="G18" s="62" t="s">
        <v>679</v>
      </c>
      <c r="H18" s="62" t="s">
        <v>489</v>
      </c>
      <c r="I18" s="62" t="s">
        <v>670</v>
      </c>
      <c r="J18" s="62" t="s">
        <v>615</v>
      </c>
      <c r="K18" s="62" t="s">
        <v>1357</v>
      </c>
      <c r="L18" s="62" t="s">
        <v>616</v>
      </c>
      <c r="M18" s="66">
        <v>42522</v>
      </c>
      <c r="N18" s="66">
        <v>43981</v>
      </c>
      <c r="O18" s="60" t="s">
        <v>930</v>
      </c>
      <c r="P18" s="60" t="s">
        <v>931</v>
      </c>
      <c r="Q18" s="67">
        <v>1</v>
      </c>
      <c r="R18" s="67">
        <v>1</v>
      </c>
      <c r="S18" s="67">
        <v>1</v>
      </c>
      <c r="T18" s="67">
        <v>1</v>
      </c>
      <c r="U18" s="67">
        <v>1</v>
      </c>
      <c r="V18" s="67">
        <v>1</v>
      </c>
      <c r="W18" s="67">
        <v>1</v>
      </c>
      <c r="X18" s="99"/>
      <c r="Y18" s="60"/>
      <c r="Z18" s="60"/>
      <c r="AA18" s="60"/>
      <c r="AB18" s="60"/>
      <c r="AC18" s="60" t="s">
        <v>522</v>
      </c>
      <c r="AD18" s="60" t="s">
        <v>514</v>
      </c>
      <c r="AE18" s="60" t="s">
        <v>951</v>
      </c>
      <c r="AF18" s="62">
        <v>1113</v>
      </c>
      <c r="AG18" s="62" t="s">
        <v>613</v>
      </c>
      <c r="AH18" s="60" t="s">
        <v>932</v>
      </c>
      <c r="AI18" s="192">
        <v>203606596543</v>
      </c>
      <c r="AJ18" s="193" t="s">
        <v>670</v>
      </c>
      <c r="AK18" s="192" t="s">
        <v>670</v>
      </c>
      <c r="AL18" s="194" t="s">
        <v>1285</v>
      </c>
      <c r="AM18" s="194" t="s">
        <v>1286</v>
      </c>
      <c r="AN18" s="65" t="s">
        <v>1194</v>
      </c>
    </row>
    <row r="19" spans="2:40" ht="409.5" x14ac:dyDescent="0.25">
      <c r="B19" s="71" t="s">
        <v>454</v>
      </c>
      <c r="C19" s="71" t="s">
        <v>457</v>
      </c>
      <c r="D19" s="71" t="s">
        <v>458</v>
      </c>
      <c r="E19" s="71" t="s">
        <v>701</v>
      </c>
      <c r="F19" s="62">
        <v>0.91</v>
      </c>
      <c r="G19" s="62" t="s">
        <v>827</v>
      </c>
      <c r="H19" s="71" t="s">
        <v>509</v>
      </c>
      <c r="I19" s="71" t="s">
        <v>670</v>
      </c>
      <c r="J19" s="315" t="s">
        <v>798</v>
      </c>
      <c r="K19" s="316" t="s">
        <v>1374</v>
      </c>
      <c r="L19" s="315" t="s">
        <v>1373</v>
      </c>
      <c r="M19" s="66">
        <v>42736</v>
      </c>
      <c r="N19" s="66">
        <v>43981</v>
      </c>
      <c r="O19" s="71" t="s">
        <v>740</v>
      </c>
      <c r="P19" s="71" t="s">
        <v>702</v>
      </c>
      <c r="Q19" s="67" t="s">
        <v>1048</v>
      </c>
      <c r="R19" s="67">
        <v>1</v>
      </c>
      <c r="S19" s="67">
        <v>1</v>
      </c>
      <c r="T19" s="67">
        <v>1</v>
      </c>
      <c r="U19" s="67">
        <v>1</v>
      </c>
      <c r="V19" s="67">
        <v>1</v>
      </c>
      <c r="W19" s="67">
        <v>1</v>
      </c>
      <c r="X19" s="67"/>
      <c r="Y19" s="62"/>
      <c r="Z19" s="62"/>
      <c r="AA19" s="62"/>
      <c r="AB19" s="62"/>
      <c r="AC19" s="71" t="s">
        <v>559</v>
      </c>
      <c r="AD19" s="71" t="s">
        <v>600</v>
      </c>
      <c r="AE19" s="62"/>
      <c r="AF19" s="62">
        <v>1048</v>
      </c>
      <c r="AG19" s="71" t="s">
        <v>601</v>
      </c>
      <c r="AH19" s="71" t="s">
        <v>602</v>
      </c>
      <c r="AI19" s="195">
        <v>435606000</v>
      </c>
      <c r="AJ19" s="196" t="s">
        <v>1270</v>
      </c>
      <c r="AK19" s="195">
        <v>878310</v>
      </c>
      <c r="AL19" s="197" t="s">
        <v>1271</v>
      </c>
      <c r="AM19" s="198" t="s">
        <v>1272</v>
      </c>
      <c r="AN19" s="65" t="s">
        <v>1194</v>
      </c>
    </row>
    <row r="20" spans="2:40" ht="409.5" x14ac:dyDescent="0.25">
      <c r="B20" s="102" t="s">
        <v>454</v>
      </c>
      <c r="C20" s="102" t="s">
        <v>457</v>
      </c>
      <c r="D20" s="102" t="s">
        <v>458</v>
      </c>
      <c r="E20" s="102" t="s">
        <v>671</v>
      </c>
      <c r="F20" s="62">
        <v>0.91</v>
      </c>
      <c r="G20" s="103" t="s">
        <v>826</v>
      </c>
      <c r="H20" s="103" t="s">
        <v>495</v>
      </c>
      <c r="I20" s="103" t="s">
        <v>670</v>
      </c>
      <c r="J20" s="319" t="s">
        <v>1365</v>
      </c>
      <c r="K20" s="320">
        <v>6605400</v>
      </c>
      <c r="L20" s="315" t="s">
        <v>1364</v>
      </c>
      <c r="M20" s="104">
        <v>42917</v>
      </c>
      <c r="N20" s="104">
        <v>43100</v>
      </c>
      <c r="O20" s="102" t="s">
        <v>858</v>
      </c>
      <c r="P20" s="102" t="s">
        <v>859</v>
      </c>
      <c r="Q20" s="103">
        <v>6</v>
      </c>
      <c r="R20" s="103">
        <v>6</v>
      </c>
      <c r="S20" s="103">
        <v>6</v>
      </c>
      <c r="T20" s="103">
        <v>6</v>
      </c>
      <c r="U20" s="103">
        <v>6</v>
      </c>
      <c r="V20" s="155">
        <f>+U20/Q20</f>
        <v>1</v>
      </c>
      <c r="W20" s="199">
        <v>303</v>
      </c>
      <c r="X20" s="200"/>
      <c r="Y20" s="102"/>
      <c r="Z20" s="102"/>
      <c r="AA20" s="102"/>
      <c r="AB20" s="102"/>
      <c r="AC20" s="102" t="s">
        <v>651</v>
      </c>
      <c r="AD20" s="102" t="s">
        <v>652</v>
      </c>
      <c r="AE20" s="102" t="s">
        <v>653</v>
      </c>
      <c r="AF20" s="103">
        <v>1146</v>
      </c>
      <c r="AG20" s="103" t="s">
        <v>527</v>
      </c>
      <c r="AH20" s="256" t="s">
        <v>1223</v>
      </c>
      <c r="AI20" s="201">
        <v>14750204299.201588</v>
      </c>
      <c r="AJ20" s="202" t="s">
        <v>1027</v>
      </c>
      <c r="AK20" s="202" t="s">
        <v>1027</v>
      </c>
      <c r="AL20" s="203" t="s">
        <v>1221</v>
      </c>
      <c r="AM20" s="257" t="s">
        <v>1222</v>
      </c>
      <c r="AN20" s="65" t="s">
        <v>1194</v>
      </c>
    </row>
    <row r="21" spans="2:40" ht="409.5" x14ac:dyDescent="0.25">
      <c r="B21" s="102" t="s">
        <v>454</v>
      </c>
      <c r="C21" s="102" t="s">
        <v>457</v>
      </c>
      <c r="D21" s="102" t="s">
        <v>458</v>
      </c>
      <c r="E21" s="102" t="s">
        <v>654</v>
      </c>
      <c r="F21" s="62">
        <v>0.91</v>
      </c>
      <c r="G21" s="103" t="s">
        <v>826</v>
      </c>
      <c r="H21" s="103" t="s">
        <v>495</v>
      </c>
      <c r="I21" s="103" t="s">
        <v>670</v>
      </c>
      <c r="J21" s="319" t="s">
        <v>1365</v>
      </c>
      <c r="K21" s="320">
        <v>6605400</v>
      </c>
      <c r="L21" s="315" t="s">
        <v>1364</v>
      </c>
      <c r="M21" s="104">
        <v>42917</v>
      </c>
      <c r="N21" s="104">
        <v>43100</v>
      </c>
      <c r="O21" s="102" t="s">
        <v>860</v>
      </c>
      <c r="P21" s="102" t="s">
        <v>861</v>
      </c>
      <c r="Q21" s="103">
        <v>1</v>
      </c>
      <c r="R21" s="103">
        <v>1</v>
      </c>
      <c r="S21" s="103">
        <v>1</v>
      </c>
      <c r="T21" s="103">
        <v>1</v>
      </c>
      <c r="U21" s="103">
        <v>5</v>
      </c>
      <c r="V21" s="155">
        <f>U21/Q21</f>
        <v>5</v>
      </c>
      <c r="W21" s="199">
        <v>19</v>
      </c>
      <c r="X21" s="200"/>
      <c r="Y21" s="102"/>
      <c r="Z21" s="102"/>
      <c r="AA21" s="102"/>
      <c r="AB21" s="102"/>
      <c r="AC21" s="102" t="s">
        <v>651</v>
      </c>
      <c r="AD21" s="102" t="s">
        <v>652</v>
      </c>
      <c r="AE21" s="102" t="s">
        <v>653</v>
      </c>
      <c r="AF21" s="103">
        <v>1146</v>
      </c>
      <c r="AG21" s="102" t="s">
        <v>527</v>
      </c>
      <c r="AH21" s="256" t="s">
        <v>1223</v>
      </c>
      <c r="AI21" s="201">
        <v>14750204299.201588</v>
      </c>
      <c r="AJ21" s="202" t="s">
        <v>670</v>
      </c>
      <c r="AK21" s="202" t="s">
        <v>670</v>
      </c>
      <c r="AL21" s="204" t="s">
        <v>1224</v>
      </c>
      <c r="AM21" s="257" t="s">
        <v>1225</v>
      </c>
      <c r="AN21" s="65" t="s">
        <v>1194</v>
      </c>
    </row>
    <row r="22" spans="2:40" ht="409.5" x14ac:dyDescent="0.25">
      <c r="B22" s="102" t="s">
        <v>454</v>
      </c>
      <c r="C22" s="102" t="s">
        <v>457</v>
      </c>
      <c r="D22" s="102" t="s">
        <v>458</v>
      </c>
      <c r="E22" s="102" t="s">
        <v>656</v>
      </c>
      <c r="F22" s="62">
        <v>0.91</v>
      </c>
      <c r="G22" s="103" t="s">
        <v>826</v>
      </c>
      <c r="H22" s="103" t="s">
        <v>495</v>
      </c>
      <c r="I22" s="103" t="s">
        <v>670</v>
      </c>
      <c r="J22" s="319" t="s">
        <v>1365</v>
      </c>
      <c r="K22" s="320">
        <v>6605400</v>
      </c>
      <c r="L22" s="315" t="s">
        <v>1364</v>
      </c>
      <c r="M22" s="104">
        <v>42917</v>
      </c>
      <c r="N22" s="104">
        <v>43100</v>
      </c>
      <c r="O22" s="102" t="s">
        <v>868</v>
      </c>
      <c r="P22" s="102" t="s">
        <v>869</v>
      </c>
      <c r="Q22" s="103">
        <v>96</v>
      </c>
      <c r="R22" s="103">
        <v>96</v>
      </c>
      <c r="S22" s="103">
        <v>96</v>
      </c>
      <c r="T22" s="103">
        <v>96</v>
      </c>
      <c r="U22" s="103">
        <v>96</v>
      </c>
      <c r="V22" s="155">
        <f>+U22/Q22</f>
        <v>1</v>
      </c>
      <c r="W22" s="199">
        <v>117</v>
      </c>
      <c r="X22" s="205"/>
      <c r="Y22" s="102"/>
      <c r="Z22" s="102"/>
      <c r="AA22" s="102"/>
      <c r="AB22" s="102"/>
      <c r="AC22" s="102" t="s">
        <v>651</v>
      </c>
      <c r="AD22" s="102" t="s">
        <v>652</v>
      </c>
      <c r="AE22" s="102" t="s">
        <v>653</v>
      </c>
      <c r="AF22" s="103">
        <v>1146</v>
      </c>
      <c r="AG22" s="102" t="s">
        <v>527</v>
      </c>
      <c r="AH22" s="256" t="s">
        <v>1223</v>
      </c>
      <c r="AI22" s="201">
        <v>14750204299.201588</v>
      </c>
      <c r="AJ22" s="202" t="s">
        <v>670</v>
      </c>
      <c r="AK22" s="202" t="s">
        <v>670</v>
      </c>
      <c r="AL22" s="204" t="s">
        <v>1226</v>
      </c>
      <c r="AM22" s="257" t="s">
        <v>1227</v>
      </c>
      <c r="AN22" s="65" t="s">
        <v>1194</v>
      </c>
    </row>
    <row r="23" spans="2:40" ht="409.5" x14ac:dyDescent="0.25">
      <c r="B23" s="102" t="s">
        <v>454</v>
      </c>
      <c r="C23" s="102" t="s">
        <v>457</v>
      </c>
      <c r="D23" s="102" t="s">
        <v>458</v>
      </c>
      <c r="E23" s="105" t="s">
        <v>657</v>
      </c>
      <c r="F23" s="62">
        <v>0.91</v>
      </c>
      <c r="G23" s="103" t="s">
        <v>826</v>
      </c>
      <c r="H23" s="103" t="s">
        <v>495</v>
      </c>
      <c r="I23" s="103" t="s">
        <v>670</v>
      </c>
      <c r="J23" s="319" t="s">
        <v>1365</v>
      </c>
      <c r="K23" s="320">
        <v>6605400</v>
      </c>
      <c r="L23" s="315" t="s">
        <v>1364</v>
      </c>
      <c r="M23" s="104">
        <v>42917</v>
      </c>
      <c r="N23" s="104">
        <v>43100</v>
      </c>
      <c r="O23" s="105" t="s">
        <v>862</v>
      </c>
      <c r="P23" s="105" t="s">
        <v>863</v>
      </c>
      <c r="Q23" s="106">
        <v>3</v>
      </c>
      <c r="R23" s="106">
        <v>3</v>
      </c>
      <c r="S23" s="106">
        <v>3</v>
      </c>
      <c r="T23" s="106">
        <v>3</v>
      </c>
      <c r="U23" s="103">
        <v>3</v>
      </c>
      <c r="V23" s="155">
        <f>+U23/Q23</f>
        <v>1</v>
      </c>
      <c r="W23" s="199">
        <v>14</v>
      </c>
      <c r="X23" s="205"/>
      <c r="Y23" s="102"/>
      <c r="Z23" s="102"/>
      <c r="AA23" s="102"/>
      <c r="AB23" s="102"/>
      <c r="AC23" s="102" t="s">
        <v>651</v>
      </c>
      <c r="AD23" s="102" t="s">
        <v>652</v>
      </c>
      <c r="AE23" s="102" t="s">
        <v>653</v>
      </c>
      <c r="AF23" s="103">
        <v>1146</v>
      </c>
      <c r="AG23" s="102" t="s">
        <v>527</v>
      </c>
      <c r="AH23" s="256" t="s">
        <v>1223</v>
      </c>
      <c r="AI23" s="201">
        <v>14750204299.201588</v>
      </c>
      <c r="AJ23" s="202" t="s">
        <v>670</v>
      </c>
      <c r="AK23" s="202" t="s">
        <v>670</v>
      </c>
      <c r="AL23" s="206" t="s">
        <v>1228</v>
      </c>
      <c r="AM23" s="257" t="s">
        <v>1229</v>
      </c>
      <c r="AN23" s="65" t="s">
        <v>1194</v>
      </c>
    </row>
    <row r="24" spans="2:40" ht="409.5" x14ac:dyDescent="0.25">
      <c r="B24" s="102" t="s">
        <v>454</v>
      </c>
      <c r="C24" s="102" t="s">
        <v>457</v>
      </c>
      <c r="D24" s="102" t="s">
        <v>458</v>
      </c>
      <c r="E24" s="102" t="s">
        <v>658</v>
      </c>
      <c r="F24" s="62">
        <v>0.91</v>
      </c>
      <c r="G24" s="103" t="s">
        <v>826</v>
      </c>
      <c r="H24" s="103" t="s">
        <v>495</v>
      </c>
      <c r="I24" s="103" t="s">
        <v>670</v>
      </c>
      <c r="J24" s="319" t="s">
        <v>1365</v>
      </c>
      <c r="K24" s="320">
        <v>6605400</v>
      </c>
      <c r="L24" s="315" t="s">
        <v>1364</v>
      </c>
      <c r="M24" s="104">
        <v>42917</v>
      </c>
      <c r="N24" s="104">
        <v>43100</v>
      </c>
      <c r="O24" s="102" t="s">
        <v>864</v>
      </c>
      <c r="P24" s="102" t="s">
        <v>865</v>
      </c>
      <c r="Q24" s="103">
        <v>2</v>
      </c>
      <c r="R24" s="103">
        <v>2</v>
      </c>
      <c r="S24" s="103">
        <v>2</v>
      </c>
      <c r="T24" s="103">
        <v>2</v>
      </c>
      <c r="U24" s="103">
        <v>2</v>
      </c>
      <c r="V24" s="155">
        <f>+U24/Q24</f>
        <v>1</v>
      </c>
      <c r="W24" s="199">
        <v>14</v>
      </c>
      <c r="X24" s="205"/>
      <c r="Y24" s="102"/>
      <c r="Z24" s="102"/>
      <c r="AA24" s="102"/>
      <c r="AB24" s="102"/>
      <c r="AC24" s="102" t="s">
        <v>651</v>
      </c>
      <c r="AD24" s="102" t="s">
        <v>652</v>
      </c>
      <c r="AE24" s="102" t="s">
        <v>653</v>
      </c>
      <c r="AF24" s="103">
        <v>1146</v>
      </c>
      <c r="AG24" s="102" t="s">
        <v>527</v>
      </c>
      <c r="AH24" s="256" t="s">
        <v>1223</v>
      </c>
      <c r="AI24" s="201">
        <v>14750204299.201588</v>
      </c>
      <c r="AJ24" s="202" t="s">
        <v>670</v>
      </c>
      <c r="AK24" s="202" t="s">
        <v>670</v>
      </c>
      <c r="AL24" s="204" t="s">
        <v>1230</v>
      </c>
      <c r="AM24" s="257" t="s">
        <v>1231</v>
      </c>
      <c r="AN24" s="65" t="s">
        <v>1194</v>
      </c>
    </row>
    <row r="25" spans="2:40" ht="409.5" x14ac:dyDescent="0.25">
      <c r="B25" s="102" t="s">
        <v>454</v>
      </c>
      <c r="C25" s="102" t="s">
        <v>457</v>
      </c>
      <c r="D25" s="102" t="s">
        <v>458</v>
      </c>
      <c r="E25" s="102" t="s">
        <v>659</v>
      </c>
      <c r="F25" s="62">
        <v>0.91</v>
      </c>
      <c r="G25" s="103" t="s">
        <v>826</v>
      </c>
      <c r="H25" s="103" t="s">
        <v>495</v>
      </c>
      <c r="I25" s="103" t="s">
        <v>670</v>
      </c>
      <c r="J25" s="319" t="s">
        <v>1365</v>
      </c>
      <c r="K25" s="320">
        <v>6605400</v>
      </c>
      <c r="L25" s="315" t="s">
        <v>1364</v>
      </c>
      <c r="M25" s="104">
        <v>42917</v>
      </c>
      <c r="N25" s="104">
        <v>43100</v>
      </c>
      <c r="O25" s="102" t="s">
        <v>866</v>
      </c>
      <c r="P25" s="102" t="s">
        <v>867</v>
      </c>
      <c r="Q25" s="103">
        <v>1</v>
      </c>
      <c r="R25" s="103">
        <v>1</v>
      </c>
      <c r="S25" s="103">
        <v>1</v>
      </c>
      <c r="T25" s="103">
        <v>1</v>
      </c>
      <c r="U25" s="103">
        <v>1</v>
      </c>
      <c r="V25" s="155">
        <f>+U25/Q25</f>
        <v>1</v>
      </c>
      <c r="W25" s="199">
        <v>9</v>
      </c>
      <c r="X25" s="205"/>
      <c r="Y25" s="102"/>
      <c r="Z25" s="102"/>
      <c r="AA25" s="102"/>
      <c r="AB25" s="102"/>
      <c r="AC25" s="102" t="s">
        <v>651</v>
      </c>
      <c r="AD25" s="102" t="s">
        <v>652</v>
      </c>
      <c r="AE25" s="102" t="s">
        <v>653</v>
      </c>
      <c r="AF25" s="103">
        <v>1146</v>
      </c>
      <c r="AG25" s="102" t="s">
        <v>527</v>
      </c>
      <c r="AH25" s="256" t="s">
        <v>1223</v>
      </c>
      <c r="AI25" s="201">
        <v>14750204299.201588</v>
      </c>
      <c r="AJ25" s="202" t="s">
        <v>670</v>
      </c>
      <c r="AK25" s="202" t="s">
        <v>670</v>
      </c>
      <c r="AL25" s="206" t="s">
        <v>1232</v>
      </c>
      <c r="AM25" s="257" t="s">
        <v>1231</v>
      </c>
      <c r="AN25" s="65" t="s">
        <v>1194</v>
      </c>
    </row>
    <row r="26" spans="2:40" ht="409.5" x14ac:dyDescent="0.25">
      <c r="B26" s="60" t="s">
        <v>454</v>
      </c>
      <c r="C26" s="60" t="s">
        <v>457</v>
      </c>
      <c r="D26" s="60" t="s">
        <v>458</v>
      </c>
      <c r="E26" s="60" t="s">
        <v>801</v>
      </c>
      <c r="F26" s="62">
        <v>0.69</v>
      </c>
      <c r="G26" s="62" t="s">
        <v>679</v>
      </c>
      <c r="H26" s="62" t="s">
        <v>489</v>
      </c>
      <c r="I26" s="62" t="s">
        <v>670</v>
      </c>
      <c r="J26" s="62" t="s">
        <v>501</v>
      </c>
      <c r="K26" s="62" t="s">
        <v>1351</v>
      </c>
      <c r="L26" s="62" t="s">
        <v>502</v>
      </c>
      <c r="M26" s="66">
        <v>42522</v>
      </c>
      <c r="N26" s="66">
        <v>43981</v>
      </c>
      <c r="O26" s="60" t="s">
        <v>819</v>
      </c>
      <c r="P26" s="60" t="s">
        <v>802</v>
      </c>
      <c r="Q26" s="67">
        <v>1</v>
      </c>
      <c r="R26" s="67">
        <v>1</v>
      </c>
      <c r="S26" s="67">
        <v>1</v>
      </c>
      <c r="T26" s="67">
        <v>1</v>
      </c>
      <c r="U26" s="67">
        <v>1</v>
      </c>
      <c r="V26" s="67">
        <v>1</v>
      </c>
      <c r="W26" s="222">
        <v>1</v>
      </c>
      <c r="X26" s="60"/>
      <c r="Y26" s="60"/>
      <c r="Z26" s="60"/>
      <c r="AA26" s="60"/>
      <c r="AB26" s="60"/>
      <c r="AC26" s="60" t="s">
        <v>538</v>
      </c>
      <c r="AD26" s="60" t="s">
        <v>514</v>
      </c>
      <c r="AE26" s="60"/>
      <c r="AF26" s="62">
        <v>1099</v>
      </c>
      <c r="AG26" s="62" t="s">
        <v>539</v>
      </c>
      <c r="AH26" s="60" t="s">
        <v>1189</v>
      </c>
      <c r="AI26" s="251">
        <v>123274366038.32611</v>
      </c>
      <c r="AJ26" s="221" t="s">
        <v>621</v>
      </c>
      <c r="AK26" s="221" t="s">
        <v>621</v>
      </c>
      <c r="AL26" s="250" t="s">
        <v>1302</v>
      </c>
      <c r="AM26" s="249" t="s">
        <v>1303</v>
      </c>
      <c r="AN26" s="65" t="s">
        <v>1194</v>
      </c>
    </row>
    <row r="27" spans="2:40" ht="409.5" x14ac:dyDescent="0.25">
      <c r="B27" s="60" t="s">
        <v>454</v>
      </c>
      <c r="C27" s="60" t="s">
        <v>457</v>
      </c>
      <c r="D27" s="60" t="s">
        <v>458</v>
      </c>
      <c r="E27" s="60" t="s">
        <v>803</v>
      </c>
      <c r="F27" s="62">
        <v>0.69</v>
      </c>
      <c r="G27" s="62" t="s">
        <v>679</v>
      </c>
      <c r="H27" s="62" t="s">
        <v>489</v>
      </c>
      <c r="I27" s="62" t="s">
        <v>670</v>
      </c>
      <c r="J27" s="62" t="s">
        <v>501</v>
      </c>
      <c r="K27" s="62" t="s">
        <v>1351</v>
      </c>
      <c r="L27" s="62" t="s">
        <v>502</v>
      </c>
      <c r="M27" s="66">
        <v>43132</v>
      </c>
      <c r="N27" s="66">
        <v>43981</v>
      </c>
      <c r="O27" s="60" t="s">
        <v>804</v>
      </c>
      <c r="P27" s="60" t="s">
        <v>805</v>
      </c>
      <c r="Q27" s="62" t="s">
        <v>621</v>
      </c>
      <c r="R27" s="62">
        <v>33.299999999999997</v>
      </c>
      <c r="S27" s="62">
        <v>33.299999999999997</v>
      </c>
      <c r="T27" s="62">
        <v>33.299999999999997</v>
      </c>
      <c r="U27" s="62" t="s">
        <v>621</v>
      </c>
      <c r="V27" s="62" t="s">
        <v>621</v>
      </c>
      <c r="W27" s="221" t="s">
        <v>621</v>
      </c>
      <c r="X27" s="60"/>
      <c r="Y27" s="60"/>
      <c r="Z27" s="60"/>
      <c r="AA27" s="60"/>
      <c r="AB27" s="60"/>
      <c r="AC27" s="60" t="s">
        <v>538</v>
      </c>
      <c r="AD27" s="60" t="s">
        <v>514</v>
      </c>
      <c r="AE27" s="60"/>
      <c r="AF27" s="62">
        <v>1099</v>
      </c>
      <c r="AG27" s="62" t="s">
        <v>539</v>
      </c>
      <c r="AH27" s="55" t="s">
        <v>807</v>
      </c>
      <c r="AI27" s="251">
        <v>9592464645.3903809</v>
      </c>
      <c r="AJ27" s="221" t="s">
        <v>621</v>
      </c>
      <c r="AK27" s="221" t="s">
        <v>621</v>
      </c>
      <c r="AL27" s="250"/>
      <c r="AM27" s="249" t="s">
        <v>1303</v>
      </c>
      <c r="AN27" s="65" t="s">
        <v>1194</v>
      </c>
    </row>
    <row r="28" spans="2:40" ht="409.5" x14ac:dyDescent="0.25">
      <c r="B28" s="60" t="s">
        <v>454</v>
      </c>
      <c r="C28" s="60" t="s">
        <v>457</v>
      </c>
      <c r="D28" s="60" t="s">
        <v>458</v>
      </c>
      <c r="E28" s="60" t="s">
        <v>808</v>
      </c>
      <c r="F28" s="62">
        <v>0.69</v>
      </c>
      <c r="G28" s="62" t="s">
        <v>679</v>
      </c>
      <c r="H28" s="62" t="s">
        <v>489</v>
      </c>
      <c r="I28" s="62" t="s">
        <v>670</v>
      </c>
      <c r="J28" s="62" t="s">
        <v>501</v>
      </c>
      <c r="K28" s="62" t="s">
        <v>1351</v>
      </c>
      <c r="L28" s="62" t="s">
        <v>502</v>
      </c>
      <c r="M28" s="66">
        <v>42736</v>
      </c>
      <c r="N28" s="66">
        <v>43981</v>
      </c>
      <c r="O28" s="60" t="s">
        <v>820</v>
      </c>
      <c r="P28" s="60" t="s">
        <v>809</v>
      </c>
      <c r="Q28" s="67">
        <v>1</v>
      </c>
      <c r="R28" s="67">
        <v>1</v>
      </c>
      <c r="S28" s="67">
        <v>1</v>
      </c>
      <c r="T28" s="67">
        <v>1</v>
      </c>
      <c r="U28" s="67">
        <v>1</v>
      </c>
      <c r="V28" s="67">
        <v>1</v>
      </c>
      <c r="W28" s="222">
        <v>2.36</v>
      </c>
      <c r="X28" s="60"/>
      <c r="Y28" s="60"/>
      <c r="Z28" s="60"/>
      <c r="AA28" s="60"/>
      <c r="AB28" s="60"/>
      <c r="AC28" s="60" t="s">
        <v>538</v>
      </c>
      <c r="AD28" s="60" t="s">
        <v>514</v>
      </c>
      <c r="AE28" s="60"/>
      <c r="AF28" s="62">
        <v>1099</v>
      </c>
      <c r="AG28" s="62" t="s">
        <v>539</v>
      </c>
      <c r="AH28" s="55" t="s">
        <v>810</v>
      </c>
      <c r="AI28" s="251">
        <v>199641276776.21756</v>
      </c>
      <c r="AJ28" s="221" t="s">
        <v>621</v>
      </c>
      <c r="AK28" s="221" t="s">
        <v>621</v>
      </c>
      <c r="AL28" s="250" t="s">
        <v>1304</v>
      </c>
      <c r="AM28" s="249" t="s">
        <v>1303</v>
      </c>
      <c r="AN28" s="65" t="s">
        <v>1194</v>
      </c>
    </row>
    <row r="29" spans="2:40" ht="409.5" x14ac:dyDescent="0.25">
      <c r="B29" s="60" t="s">
        <v>454</v>
      </c>
      <c r="C29" s="60" t="s">
        <v>457</v>
      </c>
      <c r="D29" s="60" t="s">
        <v>458</v>
      </c>
      <c r="E29" s="60" t="s">
        <v>812</v>
      </c>
      <c r="F29" s="62">
        <v>0.69</v>
      </c>
      <c r="G29" s="62" t="s">
        <v>679</v>
      </c>
      <c r="H29" s="62" t="s">
        <v>489</v>
      </c>
      <c r="I29" s="62" t="s">
        <v>670</v>
      </c>
      <c r="J29" s="62" t="s">
        <v>501</v>
      </c>
      <c r="K29" s="62" t="s">
        <v>1351</v>
      </c>
      <c r="L29" s="62" t="s">
        <v>502</v>
      </c>
      <c r="M29" s="66">
        <v>43132</v>
      </c>
      <c r="N29" s="66">
        <v>43981</v>
      </c>
      <c r="O29" s="60" t="s">
        <v>813</v>
      </c>
      <c r="P29" s="60" t="s">
        <v>814</v>
      </c>
      <c r="Q29" s="62" t="s">
        <v>621</v>
      </c>
      <c r="R29" s="62">
        <v>33.299999999999997</v>
      </c>
      <c r="S29" s="62">
        <v>33.299999999999997</v>
      </c>
      <c r="T29" s="62">
        <v>33.299999999999997</v>
      </c>
      <c r="U29" s="62" t="s">
        <v>621</v>
      </c>
      <c r="V29" s="62" t="s">
        <v>621</v>
      </c>
      <c r="W29" s="252" t="s">
        <v>621</v>
      </c>
      <c r="X29" s="60"/>
      <c r="Y29" s="60"/>
      <c r="Z29" s="60"/>
      <c r="AA29" s="60"/>
      <c r="AB29" s="60"/>
      <c r="AC29" s="60" t="s">
        <v>538</v>
      </c>
      <c r="AD29" s="60" t="s">
        <v>514</v>
      </c>
      <c r="AE29" s="60"/>
      <c r="AF29" s="62">
        <v>1099</v>
      </c>
      <c r="AG29" s="62" t="s">
        <v>539</v>
      </c>
      <c r="AH29" s="55" t="s">
        <v>807</v>
      </c>
      <c r="AI29" s="251">
        <v>9592464645.3903809</v>
      </c>
      <c r="AJ29" s="221" t="s">
        <v>621</v>
      </c>
      <c r="AK29" s="221" t="s">
        <v>621</v>
      </c>
      <c r="AL29" s="250"/>
      <c r="AM29" s="249" t="s">
        <v>1303</v>
      </c>
      <c r="AN29" s="65" t="s">
        <v>1194</v>
      </c>
    </row>
    <row r="30" spans="2:40" ht="409.5" x14ac:dyDescent="0.25">
      <c r="B30" s="60" t="s">
        <v>454</v>
      </c>
      <c r="C30" s="60" t="s">
        <v>457</v>
      </c>
      <c r="D30" s="60" t="s">
        <v>458</v>
      </c>
      <c r="E30" s="60" t="s">
        <v>815</v>
      </c>
      <c r="F30" s="62">
        <v>0.69</v>
      </c>
      <c r="G30" s="62" t="s">
        <v>679</v>
      </c>
      <c r="H30" s="62" t="s">
        <v>489</v>
      </c>
      <c r="I30" s="62" t="s">
        <v>670</v>
      </c>
      <c r="J30" s="62" t="s">
        <v>501</v>
      </c>
      <c r="K30" s="62" t="s">
        <v>1351</v>
      </c>
      <c r="L30" s="62" t="s">
        <v>502</v>
      </c>
      <c r="M30" s="66">
        <v>42522</v>
      </c>
      <c r="N30" s="66">
        <v>43981</v>
      </c>
      <c r="O30" s="60" t="s">
        <v>1005</v>
      </c>
      <c r="P30" s="60" t="s">
        <v>816</v>
      </c>
      <c r="Q30" s="67">
        <v>1</v>
      </c>
      <c r="R30" s="67">
        <v>1</v>
      </c>
      <c r="S30" s="67">
        <v>1</v>
      </c>
      <c r="T30" s="67">
        <v>1</v>
      </c>
      <c r="U30" s="67">
        <v>1</v>
      </c>
      <c r="V30" s="67">
        <v>1</v>
      </c>
      <c r="W30" s="222">
        <v>1</v>
      </c>
      <c r="X30" s="60"/>
      <c r="Y30" s="60"/>
      <c r="Z30" s="60"/>
      <c r="AA30" s="60"/>
      <c r="AB30" s="60"/>
      <c r="AC30" s="60" t="s">
        <v>538</v>
      </c>
      <c r="AD30" s="60" t="s">
        <v>514</v>
      </c>
      <c r="AE30" s="60"/>
      <c r="AF30" s="62">
        <v>1099</v>
      </c>
      <c r="AG30" s="62" t="s">
        <v>539</v>
      </c>
      <c r="AH30" s="60" t="s">
        <v>817</v>
      </c>
      <c r="AI30" s="251">
        <v>15167613818</v>
      </c>
      <c r="AJ30" s="221" t="s">
        <v>621</v>
      </c>
      <c r="AK30" s="221" t="s">
        <v>621</v>
      </c>
      <c r="AL30" s="250" t="s">
        <v>1305</v>
      </c>
      <c r="AM30" s="249" t="s">
        <v>1303</v>
      </c>
      <c r="AN30" s="65" t="s">
        <v>1194</v>
      </c>
    </row>
    <row r="31" spans="2:40" ht="409.5" x14ac:dyDescent="0.25">
      <c r="B31" s="102" t="s">
        <v>454</v>
      </c>
      <c r="C31" s="102" t="s">
        <v>459</v>
      </c>
      <c r="D31" s="102" t="s">
        <v>460</v>
      </c>
      <c r="E31" s="102" t="s">
        <v>660</v>
      </c>
      <c r="F31" s="62">
        <v>0.91</v>
      </c>
      <c r="G31" s="103" t="s">
        <v>826</v>
      </c>
      <c r="H31" s="103" t="s">
        <v>495</v>
      </c>
      <c r="I31" s="103" t="s">
        <v>670</v>
      </c>
      <c r="J31" s="319" t="s">
        <v>1365</v>
      </c>
      <c r="K31" s="320">
        <v>6605400</v>
      </c>
      <c r="L31" s="315" t="s">
        <v>1364</v>
      </c>
      <c r="M31" s="104">
        <v>42917</v>
      </c>
      <c r="N31" s="104">
        <v>43100</v>
      </c>
      <c r="O31" s="102" t="s">
        <v>870</v>
      </c>
      <c r="P31" s="102" t="s">
        <v>871</v>
      </c>
      <c r="Q31" s="103">
        <v>6</v>
      </c>
      <c r="R31" s="103">
        <v>6</v>
      </c>
      <c r="S31" s="103">
        <v>6</v>
      </c>
      <c r="T31" s="103">
        <v>6</v>
      </c>
      <c r="U31" s="103">
        <v>3</v>
      </c>
      <c r="V31" s="155">
        <f>+U31/Q31</f>
        <v>0.5</v>
      </c>
      <c r="W31" s="199">
        <v>4</v>
      </c>
      <c r="X31" s="205"/>
      <c r="Y31" s="102"/>
      <c r="Z31" s="102"/>
      <c r="AA31" s="102"/>
      <c r="AB31" s="102"/>
      <c r="AC31" s="102" t="s">
        <v>661</v>
      </c>
      <c r="AD31" s="102" t="s">
        <v>662</v>
      </c>
      <c r="AE31" s="102" t="s">
        <v>663</v>
      </c>
      <c r="AF31" s="103">
        <v>1147</v>
      </c>
      <c r="AG31" s="102" t="s">
        <v>664</v>
      </c>
      <c r="AH31" s="258" t="s">
        <v>1233</v>
      </c>
      <c r="AI31" s="259">
        <v>4564526652</v>
      </c>
      <c r="AJ31" s="202" t="s">
        <v>670</v>
      </c>
      <c r="AK31" s="202" t="s">
        <v>670</v>
      </c>
      <c r="AL31" s="204" t="s">
        <v>1234</v>
      </c>
      <c r="AM31" s="257" t="s">
        <v>1235</v>
      </c>
      <c r="AN31" s="65" t="s">
        <v>1194</v>
      </c>
    </row>
    <row r="32" spans="2:40" ht="409.5" x14ac:dyDescent="0.25">
      <c r="B32" s="70" t="s">
        <v>454</v>
      </c>
      <c r="C32" s="70" t="s">
        <v>459</v>
      </c>
      <c r="D32" s="70" t="s">
        <v>460</v>
      </c>
      <c r="E32" s="70" t="s">
        <v>614</v>
      </c>
      <c r="F32" s="62">
        <v>0.91</v>
      </c>
      <c r="G32" s="62" t="s">
        <v>826</v>
      </c>
      <c r="H32" s="62" t="s">
        <v>494</v>
      </c>
      <c r="I32" s="70" t="s">
        <v>670</v>
      </c>
      <c r="J32" s="315" t="s">
        <v>943</v>
      </c>
      <c r="K32" s="316" t="s">
        <v>856</v>
      </c>
      <c r="L32" s="315" t="s">
        <v>944</v>
      </c>
      <c r="M32" s="66">
        <v>42736</v>
      </c>
      <c r="N32" s="66">
        <v>43981</v>
      </c>
      <c r="O32" s="70" t="s">
        <v>1006</v>
      </c>
      <c r="P32" s="70" t="s">
        <v>1019</v>
      </c>
      <c r="Q32" s="72">
        <v>1</v>
      </c>
      <c r="R32" s="72">
        <v>1</v>
      </c>
      <c r="S32" s="72">
        <v>1</v>
      </c>
      <c r="T32" s="72">
        <v>1</v>
      </c>
      <c r="U32" s="72">
        <v>1</v>
      </c>
      <c r="V32" s="72">
        <f>+U32/Q32</f>
        <v>1</v>
      </c>
      <c r="W32" s="72">
        <f>+V32/R32</f>
        <v>1</v>
      </c>
      <c r="X32" s="72"/>
      <c r="Y32" s="72"/>
      <c r="Z32" s="72"/>
      <c r="AA32" s="72"/>
      <c r="AB32" s="72"/>
      <c r="AC32" s="74" t="s">
        <v>515</v>
      </c>
      <c r="AD32" s="74" t="s">
        <v>526</v>
      </c>
      <c r="AE32" s="74" t="s">
        <v>997</v>
      </c>
      <c r="AF32" s="74">
        <v>1017</v>
      </c>
      <c r="AG32" s="74" t="s">
        <v>998</v>
      </c>
      <c r="AH32" s="74" t="s">
        <v>1020</v>
      </c>
      <c r="AI32" s="207">
        <f>+AK32</f>
        <v>200086327.05278957</v>
      </c>
      <c r="AJ32" s="147" t="s">
        <v>1218</v>
      </c>
      <c r="AK32" s="207">
        <v>200086327.05278957</v>
      </c>
      <c r="AL32" s="208" t="s">
        <v>1219</v>
      </c>
      <c r="AM32" s="60" t="s">
        <v>1220</v>
      </c>
      <c r="AN32" s="65" t="s">
        <v>1197</v>
      </c>
    </row>
    <row r="33" spans="2:40" ht="409.5" x14ac:dyDescent="0.25">
      <c r="B33" s="60" t="s">
        <v>454</v>
      </c>
      <c r="C33" s="60" t="s">
        <v>459</v>
      </c>
      <c r="D33" s="60" t="s">
        <v>460</v>
      </c>
      <c r="E33" s="60" t="s">
        <v>1096</v>
      </c>
      <c r="F33" s="62">
        <v>0.41499999999999998</v>
      </c>
      <c r="G33" s="62" t="s">
        <v>1097</v>
      </c>
      <c r="H33" s="62" t="s">
        <v>1098</v>
      </c>
      <c r="I33" s="62" t="s">
        <v>670</v>
      </c>
      <c r="J33" s="62" t="s">
        <v>1099</v>
      </c>
      <c r="K33" s="62" t="s">
        <v>1100</v>
      </c>
      <c r="L33" s="62" t="s">
        <v>1101</v>
      </c>
      <c r="M33" s="66">
        <v>43252</v>
      </c>
      <c r="N33" s="66">
        <v>43981</v>
      </c>
      <c r="O33" s="60" t="s">
        <v>1102</v>
      </c>
      <c r="P33" s="60" t="s">
        <v>1103</v>
      </c>
      <c r="Q33" s="62">
        <v>0</v>
      </c>
      <c r="R33" s="62">
        <v>40</v>
      </c>
      <c r="S33" s="62">
        <v>30</v>
      </c>
      <c r="T33" s="62">
        <v>30</v>
      </c>
      <c r="U33" s="62"/>
      <c r="V33" s="62"/>
      <c r="W33" s="62"/>
      <c r="X33" s="60"/>
      <c r="Y33" s="60"/>
      <c r="Z33" s="60"/>
      <c r="AA33" s="60"/>
      <c r="AB33" s="60"/>
      <c r="AC33" s="60"/>
      <c r="AD33" s="60"/>
      <c r="AE33" s="60"/>
      <c r="AF33" s="62"/>
      <c r="AG33" s="62"/>
      <c r="AH33" s="60"/>
      <c r="AI33" s="90"/>
      <c r="AJ33" s="62"/>
      <c r="AK33" s="62"/>
      <c r="AL33" s="62"/>
      <c r="AM33" s="102" t="s">
        <v>1341</v>
      </c>
      <c r="AN33" s="65" t="s">
        <v>1194</v>
      </c>
    </row>
    <row r="34" spans="2:40" ht="409.5" x14ac:dyDescent="0.25">
      <c r="B34" s="85" t="s">
        <v>454</v>
      </c>
      <c r="C34" s="85" t="s">
        <v>459</v>
      </c>
      <c r="D34" s="83" t="s">
        <v>460</v>
      </c>
      <c r="E34" s="255" t="s">
        <v>1104</v>
      </c>
      <c r="F34" s="63">
        <v>0.36399999999999999</v>
      </c>
      <c r="G34" s="84" t="s">
        <v>1105</v>
      </c>
      <c r="H34" s="84" t="s">
        <v>492</v>
      </c>
      <c r="I34" s="84" t="s">
        <v>670</v>
      </c>
      <c r="J34" s="317" t="s">
        <v>1346</v>
      </c>
      <c r="K34" s="318" t="s">
        <v>1347</v>
      </c>
      <c r="L34" s="315" t="s">
        <v>1042</v>
      </c>
      <c r="M34" s="86">
        <v>42795</v>
      </c>
      <c r="N34" s="86">
        <v>43981</v>
      </c>
      <c r="O34" s="130" t="s">
        <v>1106</v>
      </c>
      <c r="P34" s="130" t="s">
        <v>1107</v>
      </c>
      <c r="Q34" s="131">
        <v>100</v>
      </c>
      <c r="R34" s="84">
        <v>30</v>
      </c>
      <c r="S34" s="84">
        <v>0</v>
      </c>
      <c r="T34" s="84">
        <v>0</v>
      </c>
      <c r="U34" s="84">
        <v>100</v>
      </c>
      <c r="V34" s="87">
        <f>+U34/Q34</f>
        <v>1</v>
      </c>
      <c r="W34" s="209">
        <v>66</v>
      </c>
      <c r="X34" s="132"/>
      <c r="Y34" s="84"/>
      <c r="Z34" s="84"/>
      <c r="AA34" s="84"/>
      <c r="AB34" s="84"/>
      <c r="AC34" s="84" t="s">
        <v>522</v>
      </c>
      <c r="AD34" s="84" t="s">
        <v>523</v>
      </c>
      <c r="AE34" s="85" t="s">
        <v>1108</v>
      </c>
      <c r="AF34" s="84">
        <v>1011</v>
      </c>
      <c r="AG34" s="84" t="s">
        <v>1108</v>
      </c>
      <c r="AH34" s="84" t="s">
        <v>1109</v>
      </c>
      <c r="AI34" s="210">
        <v>4289122</v>
      </c>
      <c r="AJ34" s="211">
        <v>1</v>
      </c>
      <c r="AK34" s="212">
        <v>1</v>
      </c>
      <c r="AL34" s="213" t="s">
        <v>1296</v>
      </c>
      <c r="AM34" s="214" t="s">
        <v>1297</v>
      </c>
      <c r="AN34" s="65" t="s">
        <v>1194</v>
      </c>
    </row>
    <row r="35" spans="2:40" ht="409.5" x14ac:dyDescent="0.25">
      <c r="B35" s="85" t="s">
        <v>454</v>
      </c>
      <c r="C35" s="85" t="s">
        <v>459</v>
      </c>
      <c r="D35" s="85" t="s">
        <v>482</v>
      </c>
      <c r="E35" s="84" t="s">
        <v>1110</v>
      </c>
      <c r="F35" s="63">
        <v>0.36399999999999999</v>
      </c>
      <c r="G35" s="84" t="s">
        <v>1105</v>
      </c>
      <c r="H35" s="84" t="s">
        <v>492</v>
      </c>
      <c r="I35" s="84" t="s">
        <v>670</v>
      </c>
      <c r="J35" s="317" t="s">
        <v>1346</v>
      </c>
      <c r="K35" s="318" t="s">
        <v>1347</v>
      </c>
      <c r="L35" s="315" t="s">
        <v>1042</v>
      </c>
      <c r="M35" s="86">
        <v>43151</v>
      </c>
      <c r="N35" s="86">
        <v>43434</v>
      </c>
      <c r="O35" s="133" t="s">
        <v>1111</v>
      </c>
      <c r="P35" s="84" t="s">
        <v>1112</v>
      </c>
      <c r="Q35" s="84">
        <v>0</v>
      </c>
      <c r="R35" s="84">
        <v>1</v>
      </c>
      <c r="S35" s="84">
        <v>0</v>
      </c>
      <c r="T35" s="84">
        <v>0</v>
      </c>
      <c r="U35" s="84">
        <v>0</v>
      </c>
      <c r="V35" s="87">
        <v>0</v>
      </c>
      <c r="W35" s="215">
        <v>1</v>
      </c>
      <c r="X35" s="216"/>
      <c r="Y35" s="84"/>
      <c r="Z35" s="84"/>
      <c r="AA35" s="84"/>
      <c r="AB35" s="84"/>
      <c r="AC35" s="84" t="s">
        <v>516</v>
      </c>
      <c r="AD35" s="84" t="s">
        <v>517</v>
      </c>
      <c r="AE35" s="141" t="s">
        <v>928</v>
      </c>
      <c r="AF35" s="84">
        <v>987</v>
      </c>
      <c r="AG35" s="141" t="s">
        <v>1113</v>
      </c>
      <c r="AH35" s="133" t="s">
        <v>1114</v>
      </c>
      <c r="AI35" s="215" t="s">
        <v>621</v>
      </c>
      <c r="AJ35" s="215" t="s">
        <v>621</v>
      </c>
      <c r="AK35" s="217" t="s">
        <v>621</v>
      </c>
      <c r="AL35" s="218" t="s">
        <v>1246</v>
      </c>
      <c r="AM35" s="133"/>
      <c r="AN35" s="65" t="s">
        <v>1194</v>
      </c>
    </row>
    <row r="36" spans="2:40" ht="409.5" x14ac:dyDescent="0.25">
      <c r="B36" s="85" t="s">
        <v>454</v>
      </c>
      <c r="C36" s="85" t="s">
        <v>459</v>
      </c>
      <c r="D36" s="141" t="s">
        <v>482</v>
      </c>
      <c r="E36" s="133" t="s">
        <v>1115</v>
      </c>
      <c r="F36" s="63">
        <v>0.36399999999999999</v>
      </c>
      <c r="G36" s="84" t="s">
        <v>1105</v>
      </c>
      <c r="H36" s="84" t="s">
        <v>492</v>
      </c>
      <c r="I36" s="84" t="s">
        <v>670</v>
      </c>
      <c r="J36" s="317" t="s">
        <v>1346</v>
      </c>
      <c r="K36" s="318" t="s">
        <v>1347</v>
      </c>
      <c r="L36" s="315" t="s">
        <v>1042</v>
      </c>
      <c r="M36" s="86">
        <v>43151</v>
      </c>
      <c r="N36" s="86">
        <v>43434</v>
      </c>
      <c r="O36" s="133" t="s">
        <v>1116</v>
      </c>
      <c r="P36" s="133" t="s">
        <v>1117</v>
      </c>
      <c r="Q36" s="84">
        <v>0</v>
      </c>
      <c r="R36" s="84">
        <v>6</v>
      </c>
      <c r="S36" s="84">
        <v>6</v>
      </c>
      <c r="T36" s="84">
        <v>3</v>
      </c>
      <c r="U36" s="84" t="s">
        <v>621</v>
      </c>
      <c r="V36" s="87">
        <v>0</v>
      </c>
      <c r="W36" s="215">
        <v>30</v>
      </c>
      <c r="X36" s="216"/>
      <c r="Y36" s="84"/>
      <c r="Z36" s="84"/>
      <c r="AA36" s="84"/>
      <c r="AB36" s="84"/>
      <c r="AC36" s="84" t="s">
        <v>516</v>
      </c>
      <c r="AD36" s="84" t="s">
        <v>517</v>
      </c>
      <c r="AE36" s="141" t="s">
        <v>928</v>
      </c>
      <c r="AF36" s="84">
        <v>987</v>
      </c>
      <c r="AG36" s="141" t="s">
        <v>1113</v>
      </c>
      <c r="AH36" s="133" t="s">
        <v>1114</v>
      </c>
      <c r="AI36" s="84" t="s">
        <v>621</v>
      </c>
      <c r="AJ36" s="84" t="s">
        <v>621</v>
      </c>
      <c r="AK36" s="219" t="s">
        <v>621</v>
      </c>
      <c r="AL36" s="141" t="s">
        <v>1182</v>
      </c>
      <c r="AM36" s="133"/>
      <c r="AN36" s="65" t="s">
        <v>1194</v>
      </c>
    </row>
    <row r="37" spans="2:40" ht="409.5" x14ac:dyDescent="0.25">
      <c r="B37" s="60" t="s">
        <v>454</v>
      </c>
      <c r="C37" s="60" t="s">
        <v>457</v>
      </c>
      <c r="D37" s="60" t="s">
        <v>458</v>
      </c>
      <c r="E37" s="60" t="s">
        <v>857</v>
      </c>
      <c r="F37" s="62">
        <v>0.69</v>
      </c>
      <c r="G37" s="62" t="s">
        <v>679</v>
      </c>
      <c r="H37" s="62" t="s">
        <v>489</v>
      </c>
      <c r="I37" s="62" t="s">
        <v>670</v>
      </c>
      <c r="J37" s="62" t="s">
        <v>501</v>
      </c>
      <c r="K37" s="62" t="s">
        <v>1351</v>
      </c>
      <c r="L37" s="62" t="s">
        <v>502</v>
      </c>
      <c r="M37" s="66">
        <v>42522</v>
      </c>
      <c r="N37" s="66">
        <v>43981</v>
      </c>
      <c r="O37" s="60" t="s">
        <v>1007</v>
      </c>
      <c r="P37" s="60" t="s">
        <v>1008</v>
      </c>
      <c r="Q37" s="67">
        <v>1</v>
      </c>
      <c r="R37" s="67">
        <v>1</v>
      </c>
      <c r="S37" s="67">
        <v>1</v>
      </c>
      <c r="T37" s="67">
        <v>1</v>
      </c>
      <c r="U37" s="67">
        <v>1</v>
      </c>
      <c r="V37" s="67">
        <v>1</v>
      </c>
      <c r="W37" s="222">
        <v>0.47</v>
      </c>
      <c r="X37" s="60"/>
      <c r="Y37" s="60"/>
      <c r="Z37" s="60"/>
      <c r="AA37" s="60"/>
      <c r="AB37" s="60"/>
      <c r="AC37" s="60" t="s">
        <v>538</v>
      </c>
      <c r="AD37" s="60" t="s">
        <v>514</v>
      </c>
      <c r="AE37" s="60"/>
      <c r="AF37" s="62">
        <v>1099</v>
      </c>
      <c r="AG37" s="62" t="s">
        <v>539</v>
      </c>
      <c r="AH37" s="249" t="s">
        <v>1301</v>
      </c>
      <c r="AI37" s="251">
        <v>339135582203.06592</v>
      </c>
      <c r="AJ37" s="221" t="s">
        <v>621</v>
      </c>
      <c r="AK37" s="221" t="s">
        <v>621</v>
      </c>
      <c r="AL37" s="250" t="s">
        <v>1306</v>
      </c>
      <c r="AM37" s="249" t="s">
        <v>1303</v>
      </c>
      <c r="AN37" s="65" t="s">
        <v>1194</v>
      </c>
    </row>
    <row r="38" spans="2:40" ht="409.5" x14ac:dyDescent="0.25">
      <c r="B38" s="60" t="s">
        <v>454</v>
      </c>
      <c r="C38" s="60" t="s">
        <v>459</v>
      </c>
      <c r="D38" s="60" t="s">
        <v>460</v>
      </c>
      <c r="E38" s="60" t="s">
        <v>933</v>
      </c>
      <c r="F38" s="62">
        <v>0.69</v>
      </c>
      <c r="G38" s="62" t="s">
        <v>679</v>
      </c>
      <c r="H38" s="62" t="s">
        <v>489</v>
      </c>
      <c r="I38" s="62" t="s">
        <v>670</v>
      </c>
      <c r="J38" s="62" t="s">
        <v>615</v>
      </c>
      <c r="K38" s="62" t="s">
        <v>1357</v>
      </c>
      <c r="L38" s="62" t="s">
        <v>616</v>
      </c>
      <c r="M38" s="66">
        <v>42522</v>
      </c>
      <c r="N38" s="66">
        <v>43981</v>
      </c>
      <c r="O38" s="60" t="s">
        <v>936</v>
      </c>
      <c r="P38" s="60" t="s">
        <v>934</v>
      </c>
      <c r="Q38" s="67">
        <v>1</v>
      </c>
      <c r="R38" s="67">
        <v>1</v>
      </c>
      <c r="S38" s="67">
        <v>1</v>
      </c>
      <c r="T38" s="67">
        <v>1</v>
      </c>
      <c r="U38" s="67">
        <v>1</v>
      </c>
      <c r="V38" s="67"/>
      <c r="W38" s="67">
        <v>1</v>
      </c>
      <c r="X38" s="99"/>
      <c r="Y38" s="60"/>
      <c r="Z38" s="60"/>
      <c r="AA38" s="60"/>
      <c r="AB38" s="60"/>
      <c r="AC38" s="60" t="s">
        <v>522</v>
      </c>
      <c r="AD38" s="60" t="s">
        <v>514</v>
      </c>
      <c r="AE38" s="60" t="s">
        <v>951</v>
      </c>
      <c r="AF38" s="62">
        <v>1113</v>
      </c>
      <c r="AG38" s="62" t="s">
        <v>613</v>
      </c>
      <c r="AH38" s="60" t="s">
        <v>935</v>
      </c>
      <c r="AI38" s="192">
        <v>2368640829</v>
      </c>
      <c r="AJ38" s="193" t="s">
        <v>670</v>
      </c>
      <c r="AK38" s="192" t="s">
        <v>670</v>
      </c>
      <c r="AL38" s="194" t="s">
        <v>1287</v>
      </c>
      <c r="AM38" s="194" t="s">
        <v>1288</v>
      </c>
      <c r="AN38" s="65" t="s">
        <v>1194</v>
      </c>
    </row>
    <row r="39" spans="2:40" ht="409.5" x14ac:dyDescent="0.25">
      <c r="B39" s="60" t="s">
        <v>454</v>
      </c>
      <c r="C39" s="60" t="s">
        <v>459</v>
      </c>
      <c r="D39" s="60" t="s">
        <v>460</v>
      </c>
      <c r="E39" s="60" t="s">
        <v>992</v>
      </c>
      <c r="F39" s="62">
        <v>0.91</v>
      </c>
      <c r="G39" s="62" t="s">
        <v>827</v>
      </c>
      <c r="H39" s="62" t="s">
        <v>626</v>
      </c>
      <c r="I39" s="62" t="s">
        <v>670</v>
      </c>
      <c r="J39" s="70" t="s">
        <v>1258</v>
      </c>
      <c r="K39" s="70" t="s">
        <v>1345</v>
      </c>
      <c r="L39" s="300" t="s">
        <v>1259</v>
      </c>
      <c r="M39" s="66">
        <v>42736</v>
      </c>
      <c r="N39" s="66">
        <v>43981</v>
      </c>
      <c r="O39" s="60" t="s">
        <v>993</v>
      </c>
      <c r="P39" s="60" t="s">
        <v>994</v>
      </c>
      <c r="Q39" s="62">
        <v>1</v>
      </c>
      <c r="R39" s="62">
        <v>2</v>
      </c>
      <c r="S39" s="62">
        <v>2</v>
      </c>
      <c r="T39" s="62">
        <v>2</v>
      </c>
      <c r="U39" s="62">
        <v>0</v>
      </c>
      <c r="V39" s="62">
        <v>0</v>
      </c>
      <c r="W39" s="62">
        <v>0</v>
      </c>
      <c r="X39" s="99"/>
      <c r="Y39" s="60"/>
      <c r="Z39" s="60"/>
      <c r="AA39" s="60"/>
      <c r="AB39" s="60"/>
      <c r="AC39" s="60" t="s">
        <v>559</v>
      </c>
      <c r="AD39" s="60" t="s">
        <v>627</v>
      </c>
      <c r="AE39" s="60"/>
      <c r="AF39" s="62">
        <v>800</v>
      </c>
      <c r="AG39" s="60" t="s">
        <v>995</v>
      </c>
      <c r="AH39" s="70" t="s">
        <v>632</v>
      </c>
      <c r="AI39" s="220">
        <v>30000000</v>
      </c>
      <c r="AJ39" s="67"/>
      <c r="AK39" s="220">
        <v>30000000</v>
      </c>
      <c r="AL39" s="70" t="s">
        <v>1260</v>
      </c>
      <c r="AM39" s="60"/>
      <c r="AN39" s="65" t="s">
        <v>1194</v>
      </c>
    </row>
    <row r="40" spans="2:40" ht="409.5" x14ac:dyDescent="0.25">
      <c r="B40" s="60" t="s">
        <v>454</v>
      </c>
      <c r="C40" s="60" t="s">
        <v>459</v>
      </c>
      <c r="D40" s="60" t="s">
        <v>460</v>
      </c>
      <c r="E40" s="60" t="s">
        <v>874</v>
      </c>
      <c r="F40" s="62">
        <v>0.91</v>
      </c>
      <c r="G40" s="62" t="s">
        <v>827</v>
      </c>
      <c r="H40" s="62" t="s">
        <v>626</v>
      </c>
      <c r="I40" s="62" t="s">
        <v>670</v>
      </c>
      <c r="J40" s="70" t="s">
        <v>1258</v>
      </c>
      <c r="K40" s="70" t="s">
        <v>1345</v>
      </c>
      <c r="L40" s="300" t="s">
        <v>1259</v>
      </c>
      <c r="M40" s="66">
        <v>42522</v>
      </c>
      <c r="N40" s="66">
        <v>43981</v>
      </c>
      <c r="O40" s="60" t="s">
        <v>1071</v>
      </c>
      <c r="P40" s="60" t="s">
        <v>1072</v>
      </c>
      <c r="Q40" s="67">
        <v>1</v>
      </c>
      <c r="R40" s="67">
        <v>1</v>
      </c>
      <c r="S40" s="67">
        <v>1</v>
      </c>
      <c r="T40" s="67">
        <v>1</v>
      </c>
      <c r="U40" s="62">
        <v>0</v>
      </c>
      <c r="V40" s="67">
        <v>0</v>
      </c>
      <c r="W40" s="62">
        <v>0</v>
      </c>
      <c r="X40" s="99"/>
      <c r="Y40" s="60"/>
      <c r="Z40" s="60"/>
      <c r="AA40" s="60"/>
      <c r="AB40" s="60"/>
      <c r="AC40" s="60" t="s">
        <v>559</v>
      </c>
      <c r="AD40" s="60" t="s">
        <v>627</v>
      </c>
      <c r="AE40" s="60"/>
      <c r="AF40" s="62">
        <v>800</v>
      </c>
      <c r="AG40" s="60" t="s">
        <v>995</v>
      </c>
      <c r="AH40" s="70" t="s">
        <v>631</v>
      </c>
      <c r="AI40" s="220">
        <v>6057000000</v>
      </c>
      <c r="AJ40" s="60"/>
      <c r="AK40" s="220">
        <v>3246000000</v>
      </c>
      <c r="AL40" s="70" t="s">
        <v>1261</v>
      </c>
      <c r="AM40" s="60"/>
      <c r="AN40" s="65" t="s">
        <v>1194</v>
      </c>
    </row>
    <row r="41" spans="2:40" ht="409.5" x14ac:dyDescent="0.25">
      <c r="B41" s="70" t="s">
        <v>454</v>
      </c>
      <c r="C41" s="70" t="s">
        <v>459</v>
      </c>
      <c r="D41" s="70" t="s">
        <v>460</v>
      </c>
      <c r="E41" s="70" t="s">
        <v>789</v>
      </c>
      <c r="F41" s="62">
        <v>0.91</v>
      </c>
      <c r="G41" s="62" t="s">
        <v>826</v>
      </c>
      <c r="H41" s="62" t="s">
        <v>499</v>
      </c>
      <c r="I41" s="62" t="s">
        <v>670</v>
      </c>
      <c r="J41" s="313" t="s">
        <v>1369</v>
      </c>
      <c r="K41" s="314" t="s">
        <v>1370</v>
      </c>
      <c r="L41" s="315" t="s">
        <v>1371</v>
      </c>
      <c r="M41" s="66">
        <v>42797</v>
      </c>
      <c r="N41" s="66">
        <v>43910</v>
      </c>
      <c r="O41" s="71" t="s">
        <v>1023</v>
      </c>
      <c r="P41" s="71" t="s">
        <v>1024</v>
      </c>
      <c r="Q41" s="62">
        <v>1</v>
      </c>
      <c r="R41" s="62">
        <v>2</v>
      </c>
      <c r="S41" s="62">
        <v>2</v>
      </c>
      <c r="T41" s="62">
        <v>2</v>
      </c>
      <c r="U41" s="62">
        <v>1</v>
      </c>
      <c r="V41" s="67">
        <v>1</v>
      </c>
      <c r="W41" s="221">
        <v>1</v>
      </c>
      <c r="X41" s="222"/>
      <c r="Y41" s="62"/>
      <c r="Z41" s="62"/>
      <c r="AA41" s="62"/>
      <c r="AB41" s="62"/>
      <c r="AC41" s="62" t="s">
        <v>516</v>
      </c>
      <c r="AD41" s="62" t="s">
        <v>517</v>
      </c>
      <c r="AE41" s="62" t="s">
        <v>842</v>
      </c>
      <c r="AF41" s="62">
        <v>1006</v>
      </c>
      <c r="AG41" s="70" t="s">
        <v>635</v>
      </c>
      <c r="AH41" s="70" t="s">
        <v>1242</v>
      </c>
      <c r="AI41" s="223">
        <v>13794287482</v>
      </c>
      <c r="AJ41" s="62" t="s">
        <v>1243</v>
      </c>
      <c r="AK41" s="62" t="s">
        <v>1243</v>
      </c>
      <c r="AL41" s="71" t="s">
        <v>1244</v>
      </c>
      <c r="AM41" s="62" t="s">
        <v>1156</v>
      </c>
      <c r="AN41" s="65" t="s">
        <v>1194</v>
      </c>
    </row>
    <row r="42" spans="2:40" ht="409.5" x14ac:dyDescent="0.25">
      <c r="B42" s="60" t="s">
        <v>454</v>
      </c>
      <c r="C42" s="60" t="s">
        <v>459</v>
      </c>
      <c r="D42" s="60" t="s">
        <v>460</v>
      </c>
      <c r="E42" s="60" t="s">
        <v>811</v>
      </c>
      <c r="F42" s="62">
        <v>0.69</v>
      </c>
      <c r="G42" s="62" t="s">
        <v>679</v>
      </c>
      <c r="H42" s="62" t="s">
        <v>489</v>
      </c>
      <c r="I42" s="62" t="s">
        <v>670</v>
      </c>
      <c r="J42" s="62" t="s">
        <v>501</v>
      </c>
      <c r="K42" s="62" t="s">
        <v>1351</v>
      </c>
      <c r="L42" s="62" t="s">
        <v>502</v>
      </c>
      <c r="M42" s="66">
        <v>42522</v>
      </c>
      <c r="N42" s="66">
        <v>43981</v>
      </c>
      <c r="O42" s="60" t="s">
        <v>1051</v>
      </c>
      <c r="P42" s="60" t="s">
        <v>1009</v>
      </c>
      <c r="Q42" s="67">
        <v>1</v>
      </c>
      <c r="R42" s="67">
        <v>1</v>
      </c>
      <c r="S42" s="67">
        <v>1</v>
      </c>
      <c r="T42" s="67">
        <v>1</v>
      </c>
      <c r="U42" s="62">
        <v>0</v>
      </c>
      <c r="V42" s="67">
        <v>0</v>
      </c>
      <c r="W42" s="253">
        <f>6/115</f>
        <v>5.2173913043478258E-2</v>
      </c>
      <c r="X42" s="60"/>
      <c r="Y42" s="60"/>
      <c r="Z42" s="60"/>
      <c r="AA42" s="60"/>
      <c r="AB42" s="60"/>
      <c r="AC42" s="60" t="s">
        <v>538</v>
      </c>
      <c r="AD42" s="60" t="s">
        <v>514</v>
      </c>
      <c r="AE42" s="60"/>
      <c r="AF42" s="62">
        <v>1099</v>
      </c>
      <c r="AG42" s="62" t="s">
        <v>539</v>
      </c>
      <c r="AH42" s="249" t="s">
        <v>1301</v>
      </c>
      <c r="AI42" s="251">
        <v>339135582203.06592</v>
      </c>
      <c r="AJ42" s="221" t="s">
        <v>621</v>
      </c>
      <c r="AK42" s="221" t="s">
        <v>621</v>
      </c>
      <c r="AL42" s="250" t="s">
        <v>1306</v>
      </c>
      <c r="AM42" s="249" t="s">
        <v>1303</v>
      </c>
      <c r="AN42" s="65" t="s">
        <v>1194</v>
      </c>
    </row>
    <row r="43" spans="2:40" ht="395.25" x14ac:dyDescent="0.25">
      <c r="B43" s="60" t="s">
        <v>454</v>
      </c>
      <c r="C43" s="60" t="s">
        <v>461</v>
      </c>
      <c r="D43" s="60" t="s">
        <v>462</v>
      </c>
      <c r="E43" s="60" t="s">
        <v>800</v>
      </c>
      <c r="F43" s="62">
        <v>0.5</v>
      </c>
      <c r="G43" s="62" t="s">
        <v>679</v>
      </c>
      <c r="H43" s="62" t="s">
        <v>489</v>
      </c>
      <c r="I43" s="62" t="s">
        <v>670</v>
      </c>
      <c r="J43" s="84" t="s">
        <v>964</v>
      </c>
      <c r="K43" s="84" t="s">
        <v>1355</v>
      </c>
      <c r="L43" s="84" t="s">
        <v>1356</v>
      </c>
      <c r="M43" s="66">
        <v>42736</v>
      </c>
      <c r="N43" s="66">
        <v>43981</v>
      </c>
      <c r="O43" s="60" t="s">
        <v>1038</v>
      </c>
      <c r="P43" s="60" t="s">
        <v>1039</v>
      </c>
      <c r="Q43" s="67">
        <v>0.4</v>
      </c>
      <c r="R43" s="67">
        <v>0.6</v>
      </c>
      <c r="S43" s="67">
        <v>0.8</v>
      </c>
      <c r="T43" s="67">
        <v>1</v>
      </c>
      <c r="U43" s="67">
        <v>0.39</v>
      </c>
      <c r="V43" s="67" t="s">
        <v>1010</v>
      </c>
      <c r="W43" s="67">
        <v>0.6</v>
      </c>
      <c r="X43" s="177"/>
      <c r="Y43" s="60"/>
      <c r="Z43" s="60"/>
      <c r="AA43" s="60"/>
      <c r="AB43" s="60"/>
      <c r="AC43" s="60" t="s">
        <v>522</v>
      </c>
      <c r="AD43" s="60" t="s">
        <v>514</v>
      </c>
      <c r="AE43" s="60"/>
      <c r="AF43" s="62">
        <v>1108</v>
      </c>
      <c r="AG43" s="62" t="s">
        <v>521</v>
      </c>
      <c r="AH43" s="60" t="s">
        <v>463</v>
      </c>
      <c r="AI43" s="152">
        <v>3539590900</v>
      </c>
      <c r="AJ43" s="67">
        <v>1</v>
      </c>
      <c r="AK43" s="152">
        <v>1807295385</v>
      </c>
      <c r="AL43" s="148" t="s">
        <v>1169</v>
      </c>
      <c r="AM43" s="60" t="s">
        <v>1265</v>
      </c>
      <c r="AN43" s="65" t="s">
        <v>1194</v>
      </c>
    </row>
    <row r="44" spans="2:40" ht="409.5" x14ac:dyDescent="0.25">
      <c r="B44" s="60" t="s">
        <v>454</v>
      </c>
      <c r="C44" s="60" t="s">
        <v>461</v>
      </c>
      <c r="D44" s="60" t="s">
        <v>462</v>
      </c>
      <c r="E44" s="70" t="s">
        <v>1160</v>
      </c>
      <c r="F44" s="62">
        <v>0.69</v>
      </c>
      <c r="G44" s="62" t="s">
        <v>679</v>
      </c>
      <c r="H44" s="62" t="s">
        <v>489</v>
      </c>
      <c r="I44" s="62" t="s">
        <v>670</v>
      </c>
      <c r="J44" s="62" t="s">
        <v>699</v>
      </c>
      <c r="K44" s="62" t="s">
        <v>949</v>
      </c>
      <c r="L44" s="62" t="s">
        <v>948</v>
      </c>
      <c r="M44" s="66">
        <v>42736</v>
      </c>
      <c r="N44" s="66">
        <v>43981</v>
      </c>
      <c r="O44" s="60" t="s">
        <v>1022</v>
      </c>
      <c r="P44" s="107" t="s">
        <v>1052</v>
      </c>
      <c r="Q44" s="62">
        <v>200</v>
      </c>
      <c r="R44" s="62">
        <v>50</v>
      </c>
      <c r="S44" s="62">
        <v>50</v>
      </c>
      <c r="T44" s="62">
        <v>50</v>
      </c>
      <c r="U44" s="62">
        <v>64</v>
      </c>
      <c r="V44" s="153">
        <v>0.32</v>
      </c>
      <c r="W44" s="221">
        <v>195</v>
      </c>
      <c r="X44" s="60"/>
      <c r="Y44" s="60"/>
      <c r="Z44" s="60"/>
      <c r="AA44" s="60"/>
      <c r="AB44" s="60"/>
      <c r="AC44" s="60" t="s">
        <v>513</v>
      </c>
      <c r="AD44" s="60" t="s">
        <v>514</v>
      </c>
      <c r="AE44" s="60"/>
      <c r="AF44" s="62">
        <v>1086</v>
      </c>
      <c r="AG44" s="62" t="s">
        <v>535</v>
      </c>
      <c r="AH44" s="60" t="s">
        <v>536</v>
      </c>
      <c r="AI44" s="248">
        <v>1052516957</v>
      </c>
      <c r="AJ44" s="222" t="s">
        <v>1192</v>
      </c>
      <c r="AK44" s="248">
        <v>830000000</v>
      </c>
      <c r="AL44" s="221" t="s">
        <v>1171</v>
      </c>
      <c r="AM44" s="249" t="s">
        <v>1299</v>
      </c>
      <c r="AN44" s="65" t="s">
        <v>1194</v>
      </c>
    </row>
    <row r="45" spans="2:40" ht="408" x14ac:dyDescent="0.25">
      <c r="B45" s="60" t="s">
        <v>454</v>
      </c>
      <c r="C45" s="60" t="s">
        <v>461</v>
      </c>
      <c r="D45" s="60" t="s">
        <v>462</v>
      </c>
      <c r="E45" s="60" t="s">
        <v>1161</v>
      </c>
      <c r="F45" s="62">
        <v>0.69</v>
      </c>
      <c r="G45" s="62" t="s">
        <v>679</v>
      </c>
      <c r="H45" s="62" t="s">
        <v>489</v>
      </c>
      <c r="I45" s="62" t="s">
        <v>670</v>
      </c>
      <c r="J45" s="62" t="s">
        <v>699</v>
      </c>
      <c r="K45" s="62" t="s">
        <v>949</v>
      </c>
      <c r="L45" s="62" t="s">
        <v>948</v>
      </c>
      <c r="M45" s="66">
        <v>42522</v>
      </c>
      <c r="N45" s="66">
        <v>43981</v>
      </c>
      <c r="O45" s="60" t="s">
        <v>1011</v>
      </c>
      <c r="P45" s="107" t="s">
        <v>1147</v>
      </c>
      <c r="Q45" s="62">
        <v>12</v>
      </c>
      <c r="R45" s="62">
        <v>12</v>
      </c>
      <c r="S45" s="62">
        <v>12</v>
      </c>
      <c r="T45" s="62">
        <v>12</v>
      </c>
      <c r="U45" s="62">
        <v>6</v>
      </c>
      <c r="V45" s="153">
        <v>0.5</v>
      </c>
      <c r="W45" s="221">
        <v>1</v>
      </c>
      <c r="X45" s="60"/>
      <c r="Y45" s="60"/>
      <c r="Z45" s="60"/>
      <c r="AA45" s="60"/>
      <c r="AB45" s="60"/>
      <c r="AC45" s="60" t="s">
        <v>513</v>
      </c>
      <c r="AD45" s="60" t="s">
        <v>514</v>
      </c>
      <c r="AE45" s="60"/>
      <c r="AF45" s="62">
        <v>1086</v>
      </c>
      <c r="AG45" s="62" t="s">
        <v>535</v>
      </c>
      <c r="AH45" s="60" t="s">
        <v>537</v>
      </c>
      <c r="AI45" s="248">
        <v>872341795</v>
      </c>
      <c r="AJ45" s="222" t="s">
        <v>1192</v>
      </c>
      <c r="AK45" s="248">
        <v>646000000</v>
      </c>
      <c r="AL45" s="221" t="s">
        <v>1171</v>
      </c>
      <c r="AM45" s="250" t="s">
        <v>1300</v>
      </c>
      <c r="AN45" s="65" t="s">
        <v>1194</v>
      </c>
    </row>
    <row r="46" spans="2:40" ht="409.5" x14ac:dyDescent="0.25">
      <c r="B46" s="70" t="s">
        <v>454</v>
      </c>
      <c r="C46" s="70" t="s">
        <v>461</v>
      </c>
      <c r="D46" s="70" t="s">
        <v>462</v>
      </c>
      <c r="E46" s="85" t="s">
        <v>1000</v>
      </c>
      <c r="F46" s="62">
        <v>0.69</v>
      </c>
      <c r="G46" s="62" t="s">
        <v>679</v>
      </c>
      <c r="H46" s="62" t="s">
        <v>489</v>
      </c>
      <c r="I46" s="62" t="s">
        <v>670</v>
      </c>
      <c r="J46" s="315" t="s">
        <v>1032</v>
      </c>
      <c r="K46" s="316" t="s">
        <v>1033</v>
      </c>
      <c r="L46" s="315" t="s">
        <v>1034</v>
      </c>
      <c r="M46" s="66">
        <v>43101</v>
      </c>
      <c r="N46" s="66">
        <v>43981</v>
      </c>
      <c r="O46" s="70" t="s">
        <v>1003</v>
      </c>
      <c r="P46" s="70" t="s">
        <v>917</v>
      </c>
      <c r="Q46" s="62" t="s">
        <v>621</v>
      </c>
      <c r="R46" s="62">
        <v>50</v>
      </c>
      <c r="S46" s="62">
        <v>25</v>
      </c>
      <c r="T46" s="62">
        <v>25</v>
      </c>
      <c r="U46" s="62" t="s">
        <v>621</v>
      </c>
      <c r="V46" s="62" t="s">
        <v>621</v>
      </c>
      <c r="W46" s="62">
        <v>40</v>
      </c>
      <c r="X46" s="149"/>
      <c r="Y46" s="70"/>
      <c r="Z46" s="70"/>
      <c r="AA46" s="70"/>
      <c r="AB46" s="70"/>
      <c r="AC46" s="70" t="s">
        <v>513</v>
      </c>
      <c r="AD46" s="70" t="s">
        <v>540</v>
      </c>
      <c r="AE46" s="70" t="s">
        <v>540</v>
      </c>
      <c r="AF46" s="62">
        <v>1096</v>
      </c>
      <c r="AG46" s="62" t="s">
        <v>541</v>
      </c>
      <c r="AH46" s="85" t="s">
        <v>1001</v>
      </c>
      <c r="AI46" s="286">
        <v>733667000</v>
      </c>
      <c r="AJ46" s="221" t="s">
        <v>1027</v>
      </c>
      <c r="AK46" s="287" t="s">
        <v>806</v>
      </c>
      <c r="AL46" s="288" t="s">
        <v>1338</v>
      </c>
      <c r="AM46" s="249"/>
      <c r="AN46" s="65" t="s">
        <v>1194</v>
      </c>
    </row>
    <row r="47" spans="2:40" ht="409.5" x14ac:dyDescent="0.25">
      <c r="B47" s="60" t="s">
        <v>454</v>
      </c>
      <c r="C47" s="60" t="s">
        <v>461</v>
      </c>
      <c r="D47" s="60" t="s">
        <v>462</v>
      </c>
      <c r="E47" s="60" t="s">
        <v>782</v>
      </c>
      <c r="F47" s="62">
        <v>0.91</v>
      </c>
      <c r="G47" s="62" t="s">
        <v>683</v>
      </c>
      <c r="H47" s="62" t="s">
        <v>957</v>
      </c>
      <c r="I47" s="62" t="s">
        <v>670</v>
      </c>
      <c r="J47" s="62" t="s">
        <v>1280</v>
      </c>
      <c r="K47" s="62" t="s">
        <v>1281</v>
      </c>
      <c r="L47" s="62" t="s">
        <v>1282</v>
      </c>
      <c r="M47" s="66">
        <v>42375</v>
      </c>
      <c r="N47" s="66" t="s">
        <v>958</v>
      </c>
      <c r="O47" s="60" t="s">
        <v>959</v>
      </c>
      <c r="P47" s="75" t="s">
        <v>960</v>
      </c>
      <c r="Q47" s="67">
        <v>1</v>
      </c>
      <c r="R47" s="67">
        <v>1</v>
      </c>
      <c r="S47" s="67">
        <v>1</v>
      </c>
      <c r="T47" s="67">
        <v>1</v>
      </c>
      <c r="U47" s="67">
        <v>1</v>
      </c>
      <c r="V47" s="67">
        <v>1</v>
      </c>
      <c r="W47" s="224">
        <v>36</v>
      </c>
      <c r="X47" s="178"/>
      <c r="Y47" s="61"/>
      <c r="Z47" s="61"/>
      <c r="AA47" s="61"/>
      <c r="AB47" s="61"/>
      <c r="AC47" s="61" t="s">
        <v>582</v>
      </c>
      <c r="AD47" s="61" t="s">
        <v>583</v>
      </c>
      <c r="AE47" s="61" t="s">
        <v>961</v>
      </c>
      <c r="AF47" s="62">
        <v>1131</v>
      </c>
      <c r="AG47" s="61" t="s">
        <v>962</v>
      </c>
      <c r="AH47" s="61" t="s">
        <v>586</v>
      </c>
      <c r="AI47" s="225">
        <v>1145206868</v>
      </c>
      <c r="AJ47" s="226">
        <f>AK47/AI47</f>
        <v>0.23099611030275449</v>
      </c>
      <c r="AK47" s="225">
        <f>7348287*36</f>
        <v>264538332</v>
      </c>
      <c r="AL47" s="224" t="s">
        <v>1283</v>
      </c>
      <c r="AM47" s="102"/>
      <c r="AN47" s="65" t="s">
        <v>1194</v>
      </c>
    </row>
    <row r="48" spans="2:40" ht="344.25" x14ac:dyDescent="0.25">
      <c r="B48" s="83" t="s">
        <v>454</v>
      </c>
      <c r="C48" s="83" t="s">
        <v>461</v>
      </c>
      <c r="D48" s="83" t="s">
        <v>462</v>
      </c>
      <c r="E48" s="85" t="s">
        <v>645</v>
      </c>
      <c r="F48" s="62">
        <v>0.91</v>
      </c>
      <c r="G48" s="84"/>
      <c r="H48" s="84"/>
      <c r="I48" s="84" t="s">
        <v>1383</v>
      </c>
      <c r="J48" s="322" t="s">
        <v>1380</v>
      </c>
      <c r="K48" s="323" t="s">
        <v>1381</v>
      </c>
      <c r="L48" s="315" t="s">
        <v>1382</v>
      </c>
      <c r="M48" s="86">
        <v>42736</v>
      </c>
      <c r="N48" s="86">
        <v>43982</v>
      </c>
      <c r="O48" s="83" t="s">
        <v>996</v>
      </c>
      <c r="P48" s="83" t="s">
        <v>700</v>
      </c>
      <c r="Q48" s="87">
        <v>1</v>
      </c>
      <c r="R48" s="87">
        <v>1</v>
      </c>
      <c r="S48" s="87">
        <v>1</v>
      </c>
      <c r="T48" s="87">
        <v>1</v>
      </c>
      <c r="U48" s="87">
        <v>1</v>
      </c>
      <c r="V48" s="87">
        <v>1</v>
      </c>
      <c r="W48" s="87">
        <v>1</v>
      </c>
      <c r="X48" s="87"/>
      <c r="Y48" s="83"/>
      <c r="Z48" s="83"/>
      <c r="AA48" s="83"/>
      <c r="AB48" s="83"/>
      <c r="AC48" s="83"/>
      <c r="AD48" s="83"/>
      <c r="AE48" s="83"/>
      <c r="AF48" s="84"/>
      <c r="AG48" s="83"/>
      <c r="AH48" s="83"/>
      <c r="AI48" s="157">
        <v>1959239571</v>
      </c>
      <c r="AJ48" s="158">
        <v>1</v>
      </c>
      <c r="AK48" s="159">
        <v>873979786</v>
      </c>
      <c r="AL48" s="85"/>
      <c r="AM48" s="102" t="s">
        <v>1341</v>
      </c>
      <c r="AN48" s="65" t="s">
        <v>1194</v>
      </c>
    </row>
    <row r="49" spans="2:40" ht="409.5" x14ac:dyDescent="0.25">
      <c r="B49" s="108" t="s">
        <v>454</v>
      </c>
      <c r="C49" s="108" t="s">
        <v>461</v>
      </c>
      <c r="D49" s="108" t="s">
        <v>462</v>
      </c>
      <c r="E49" s="108" t="s">
        <v>876</v>
      </c>
      <c r="F49" s="62">
        <v>0.91</v>
      </c>
      <c r="G49" s="109" t="s">
        <v>915</v>
      </c>
      <c r="H49" s="109" t="s">
        <v>500</v>
      </c>
      <c r="I49" s="109" t="s">
        <v>670</v>
      </c>
      <c r="J49" s="313" t="s">
        <v>1076</v>
      </c>
      <c r="K49" s="314">
        <v>3241000</v>
      </c>
      <c r="L49" s="315" t="s">
        <v>1041</v>
      </c>
      <c r="M49" s="110">
        <v>42887</v>
      </c>
      <c r="N49" s="110">
        <v>44196</v>
      </c>
      <c r="O49" s="108" t="s">
        <v>877</v>
      </c>
      <c r="P49" s="108" t="s">
        <v>918</v>
      </c>
      <c r="Q49" s="109">
        <v>25</v>
      </c>
      <c r="R49" s="109">
        <v>25</v>
      </c>
      <c r="S49" s="109">
        <v>25</v>
      </c>
      <c r="T49" s="109">
        <v>25</v>
      </c>
      <c r="U49" s="109">
        <v>25</v>
      </c>
      <c r="V49" s="160">
        <v>1</v>
      </c>
      <c r="W49" s="109">
        <v>25</v>
      </c>
      <c r="X49" s="160"/>
      <c r="Y49" s="109"/>
      <c r="Z49" s="109"/>
      <c r="AA49" s="109"/>
      <c r="AB49" s="109"/>
      <c r="AC49" s="108" t="s">
        <v>513</v>
      </c>
      <c r="AD49" s="108" t="s">
        <v>533</v>
      </c>
      <c r="AE49" s="142" t="s">
        <v>972</v>
      </c>
      <c r="AF49" s="109">
        <v>1049</v>
      </c>
      <c r="AG49" s="109" t="s">
        <v>534</v>
      </c>
      <c r="AH49" s="108" t="s">
        <v>1058</v>
      </c>
      <c r="AI49" s="260">
        <v>18815886313</v>
      </c>
      <c r="AJ49" s="227" t="s">
        <v>806</v>
      </c>
      <c r="AK49" s="109" t="s">
        <v>806</v>
      </c>
      <c r="AL49" s="108" t="s">
        <v>1248</v>
      </c>
      <c r="AM49" s="228" t="s">
        <v>1249</v>
      </c>
      <c r="AN49" s="65" t="s">
        <v>1194</v>
      </c>
    </row>
    <row r="50" spans="2:40" ht="409.5" x14ac:dyDescent="0.25">
      <c r="B50" s="108" t="s">
        <v>454</v>
      </c>
      <c r="C50" s="108" t="s">
        <v>461</v>
      </c>
      <c r="D50" s="108" t="s">
        <v>462</v>
      </c>
      <c r="E50" s="108" t="s">
        <v>880</v>
      </c>
      <c r="F50" s="62">
        <v>0.91</v>
      </c>
      <c r="G50" s="109" t="s">
        <v>915</v>
      </c>
      <c r="H50" s="109" t="s">
        <v>500</v>
      </c>
      <c r="I50" s="109" t="s">
        <v>670</v>
      </c>
      <c r="J50" s="313" t="s">
        <v>1076</v>
      </c>
      <c r="K50" s="314">
        <v>3241000</v>
      </c>
      <c r="L50" s="315" t="s">
        <v>1041</v>
      </c>
      <c r="M50" s="110">
        <v>42887</v>
      </c>
      <c r="N50" s="110">
        <v>44196</v>
      </c>
      <c r="O50" s="108" t="s">
        <v>878</v>
      </c>
      <c r="P50" s="108" t="s">
        <v>879</v>
      </c>
      <c r="Q50" s="109">
        <v>100</v>
      </c>
      <c r="R50" s="109">
        <v>100</v>
      </c>
      <c r="S50" s="109">
        <v>100</v>
      </c>
      <c r="T50" s="109">
        <v>100</v>
      </c>
      <c r="U50" s="109">
        <v>0</v>
      </c>
      <c r="V50" s="160">
        <v>0</v>
      </c>
      <c r="W50" s="109">
        <v>0</v>
      </c>
      <c r="X50" s="160"/>
      <c r="Y50" s="109"/>
      <c r="Z50" s="109"/>
      <c r="AA50" s="109"/>
      <c r="AB50" s="109"/>
      <c r="AC50" s="108" t="s">
        <v>513</v>
      </c>
      <c r="AD50" s="108" t="s">
        <v>533</v>
      </c>
      <c r="AE50" s="142" t="s">
        <v>972</v>
      </c>
      <c r="AF50" s="109">
        <v>1049</v>
      </c>
      <c r="AG50" s="109" t="s">
        <v>534</v>
      </c>
      <c r="AH50" s="108" t="s">
        <v>1059</v>
      </c>
      <c r="AI50" s="260">
        <v>303353501378</v>
      </c>
      <c r="AJ50" s="227" t="s">
        <v>806</v>
      </c>
      <c r="AK50" s="109" t="s">
        <v>806</v>
      </c>
      <c r="AL50" s="108" t="s">
        <v>1250</v>
      </c>
      <c r="AM50" s="228" t="s">
        <v>1251</v>
      </c>
      <c r="AN50" s="65" t="s">
        <v>1194</v>
      </c>
    </row>
    <row r="51" spans="2:40" ht="318.75" x14ac:dyDescent="0.25">
      <c r="B51" s="60" t="s">
        <v>454</v>
      </c>
      <c r="C51" s="60" t="s">
        <v>461</v>
      </c>
      <c r="D51" s="60" t="s">
        <v>462</v>
      </c>
      <c r="E51" s="60" t="s">
        <v>735</v>
      </c>
      <c r="F51" s="62">
        <v>0.5</v>
      </c>
      <c r="G51" s="62" t="s">
        <v>679</v>
      </c>
      <c r="H51" s="62" t="s">
        <v>489</v>
      </c>
      <c r="I51" s="62" t="s">
        <v>670</v>
      </c>
      <c r="J51" s="62" t="s">
        <v>625</v>
      </c>
      <c r="K51" s="62" t="s">
        <v>623</v>
      </c>
      <c r="L51" s="62" t="s">
        <v>624</v>
      </c>
      <c r="M51" s="66">
        <v>42736</v>
      </c>
      <c r="N51" s="66">
        <v>43100</v>
      </c>
      <c r="O51" s="60" t="s">
        <v>736</v>
      </c>
      <c r="P51" s="60" t="s">
        <v>1012</v>
      </c>
      <c r="Q51" s="111">
        <v>1</v>
      </c>
      <c r="R51" s="111">
        <v>0</v>
      </c>
      <c r="S51" s="111">
        <v>0</v>
      </c>
      <c r="T51" s="111">
        <v>0</v>
      </c>
      <c r="U51" s="62">
        <v>1</v>
      </c>
      <c r="V51" s="67">
        <v>1</v>
      </c>
      <c r="W51" s="62" t="s">
        <v>621</v>
      </c>
      <c r="X51" s="60"/>
      <c r="Y51" s="60"/>
      <c r="Z51" s="60"/>
      <c r="AA51" s="60"/>
      <c r="AB51" s="60"/>
      <c r="AC51" s="60" t="s">
        <v>522</v>
      </c>
      <c r="AD51" s="60" t="s">
        <v>514</v>
      </c>
      <c r="AE51" s="60"/>
      <c r="AF51" s="62">
        <v>1108</v>
      </c>
      <c r="AG51" s="62" t="s">
        <v>521</v>
      </c>
      <c r="AH51" s="60" t="s">
        <v>463</v>
      </c>
      <c r="AI51" s="152">
        <v>3539590900</v>
      </c>
      <c r="AJ51" s="62" t="s">
        <v>1027</v>
      </c>
      <c r="AK51" s="152">
        <v>1807295385</v>
      </c>
      <c r="AL51" s="149" t="s">
        <v>1172</v>
      </c>
      <c r="AM51" s="60" t="s">
        <v>1190</v>
      </c>
      <c r="AN51" s="65" t="s">
        <v>1195</v>
      </c>
    </row>
    <row r="52" spans="2:40" ht="409.5" x14ac:dyDescent="0.25">
      <c r="B52" s="60" t="s">
        <v>454</v>
      </c>
      <c r="C52" s="60" t="s">
        <v>461</v>
      </c>
      <c r="D52" s="60" t="s">
        <v>462</v>
      </c>
      <c r="E52" s="60" t="s">
        <v>737</v>
      </c>
      <c r="F52" s="62">
        <v>0.5</v>
      </c>
      <c r="G52" s="62" t="s">
        <v>679</v>
      </c>
      <c r="H52" s="62" t="s">
        <v>489</v>
      </c>
      <c r="I52" s="62" t="s">
        <v>670</v>
      </c>
      <c r="J52" s="62" t="s">
        <v>625</v>
      </c>
      <c r="K52" s="62" t="s">
        <v>623</v>
      </c>
      <c r="L52" s="62" t="s">
        <v>624</v>
      </c>
      <c r="M52" s="66">
        <v>43101</v>
      </c>
      <c r="N52" s="66">
        <v>43981</v>
      </c>
      <c r="O52" s="60" t="s">
        <v>738</v>
      </c>
      <c r="P52" s="60" t="s">
        <v>739</v>
      </c>
      <c r="Q52" s="111" t="s">
        <v>621</v>
      </c>
      <c r="R52" s="111">
        <v>40</v>
      </c>
      <c r="S52" s="111">
        <v>40</v>
      </c>
      <c r="T52" s="111">
        <v>40</v>
      </c>
      <c r="U52" s="111" t="s">
        <v>621</v>
      </c>
      <c r="V52" s="111" t="s">
        <v>621</v>
      </c>
      <c r="W52" s="187">
        <v>40</v>
      </c>
      <c r="X52" s="60"/>
      <c r="Y52" s="60"/>
      <c r="Z52" s="60"/>
      <c r="AA52" s="60"/>
      <c r="AB52" s="60"/>
      <c r="AC52" s="60" t="s">
        <v>522</v>
      </c>
      <c r="AD52" s="60" t="s">
        <v>514</v>
      </c>
      <c r="AE52" s="60"/>
      <c r="AF52" s="62">
        <v>1108</v>
      </c>
      <c r="AG52" s="62" t="s">
        <v>521</v>
      </c>
      <c r="AH52" s="60" t="s">
        <v>463</v>
      </c>
      <c r="AI52" s="152">
        <v>3540000000</v>
      </c>
      <c r="AJ52" s="62" t="s">
        <v>1027</v>
      </c>
      <c r="AK52" s="152">
        <v>1807000000</v>
      </c>
      <c r="AL52" s="229" t="s">
        <v>1269</v>
      </c>
      <c r="AM52" s="60" t="s">
        <v>1266</v>
      </c>
      <c r="AN52" s="65" t="s">
        <v>1194</v>
      </c>
    </row>
    <row r="53" spans="2:40" ht="409.5" x14ac:dyDescent="0.25">
      <c r="B53" s="108" t="s">
        <v>454</v>
      </c>
      <c r="C53" s="108" t="s">
        <v>465</v>
      </c>
      <c r="D53" s="108" t="s">
        <v>464</v>
      </c>
      <c r="E53" s="108" t="s">
        <v>646</v>
      </c>
      <c r="F53" s="62">
        <v>0.91</v>
      </c>
      <c r="G53" s="109" t="s">
        <v>915</v>
      </c>
      <c r="H53" s="109" t="s">
        <v>500</v>
      </c>
      <c r="I53" s="109" t="s">
        <v>670</v>
      </c>
      <c r="J53" s="313" t="s">
        <v>1076</v>
      </c>
      <c r="K53" s="314">
        <v>3241000</v>
      </c>
      <c r="L53" s="315" t="s">
        <v>1041</v>
      </c>
      <c r="M53" s="110">
        <v>42887</v>
      </c>
      <c r="N53" s="110">
        <v>44196</v>
      </c>
      <c r="O53" s="108" t="s">
        <v>881</v>
      </c>
      <c r="P53" s="108" t="s">
        <v>882</v>
      </c>
      <c r="Q53" s="109">
        <v>4</v>
      </c>
      <c r="R53" s="109">
        <v>4</v>
      </c>
      <c r="S53" s="109">
        <v>4</v>
      </c>
      <c r="T53" s="109">
        <v>4</v>
      </c>
      <c r="U53" s="109">
        <v>4</v>
      </c>
      <c r="V53" s="160">
        <v>1</v>
      </c>
      <c r="W53" s="109">
        <v>4</v>
      </c>
      <c r="X53" s="160"/>
      <c r="Y53" s="109"/>
      <c r="Z53" s="109"/>
      <c r="AA53" s="109"/>
      <c r="AB53" s="109"/>
      <c r="AC53" s="108" t="s">
        <v>522</v>
      </c>
      <c r="AD53" s="108" t="s">
        <v>544</v>
      </c>
      <c r="AE53" s="142" t="s">
        <v>973</v>
      </c>
      <c r="AF53" s="109">
        <v>1053</v>
      </c>
      <c r="AG53" s="109" t="s">
        <v>545</v>
      </c>
      <c r="AH53" s="108" t="s">
        <v>546</v>
      </c>
      <c r="AI53" s="261">
        <v>4597811226</v>
      </c>
      <c r="AJ53" s="227" t="s">
        <v>806</v>
      </c>
      <c r="AK53" s="109" t="s">
        <v>806</v>
      </c>
      <c r="AL53" s="108" t="s">
        <v>1173</v>
      </c>
      <c r="AM53" s="108" t="s">
        <v>1252</v>
      </c>
      <c r="AN53" s="65" t="s">
        <v>1194</v>
      </c>
    </row>
    <row r="54" spans="2:40" ht="409.5" x14ac:dyDescent="0.25">
      <c r="B54" s="70" t="s">
        <v>454</v>
      </c>
      <c r="C54" s="70" t="s">
        <v>465</v>
      </c>
      <c r="D54" s="70" t="s">
        <v>464</v>
      </c>
      <c r="E54" s="70" t="s">
        <v>790</v>
      </c>
      <c r="F54" s="62">
        <v>0.91</v>
      </c>
      <c r="G54" s="62" t="s">
        <v>826</v>
      </c>
      <c r="H54" s="62" t="s">
        <v>499</v>
      </c>
      <c r="I54" s="62" t="s">
        <v>670</v>
      </c>
      <c r="J54" s="313" t="s">
        <v>1369</v>
      </c>
      <c r="K54" s="314" t="s">
        <v>1370</v>
      </c>
      <c r="L54" s="315" t="s">
        <v>1371</v>
      </c>
      <c r="M54" s="66">
        <v>42797</v>
      </c>
      <c r="N54" s="66">
        <v>43910</v>
      </c>
      <c r="O54" s="71" t="s">
        <v>843</v>
      </c>
      <c r="P54" s="71" t="s">
        <v>844</v>
      </c>
      <c r="Q54" s="67">
        <v>1</v>
      </c>
      <c r="R54" s="67">
        <v>1</v>
      </c>
      <c r="S54" s="67">
        <v>1</v>
      </c>
      <c r="T54" s="67">
        <v>1</v>
      </c>
      <c r="U54" s="67">
        <v>1</v>
      </c>
      <c r="V54" s="67">
        <v>1</v>
      </c>
      <c r="W54" s="67">
        <v>1</v>
      </c>
      <c r="X54" s="67"/>
      <c r="Y54" s="70"/>
      <c r="Z54" s="70"/>
      <c r="AA54" s="70"/>
      <c r="AB54" s="70"/>
      <c r="AC54" s="62" t="s">
        <v>513</v>
      </c>
      <c r="AD54" s="62" t="s">
        <v>523</v>
      </c>
      <c r="AE54" s="62" t="s">
        <v>845</v>
      </c>
      <c r="AF54" s="62">
        <v>1003</v>
      </c>
      <c r="AG54" s="70" t="s">
        <v>531</v>
      </c>
      <c r="AH54" s="70" t="s">
        <v>634</v>
      </c>
      <c r="AI54" s="223">
        <v>14726850238</v>
      </c>
      <c r="AJ54" s="62" t="s">
        <v>1243</v>
      </c>
      <c r="AK54" s="62" t="s">
        <v>1243</v>
      </c>
      <c r="AL54" s="71" t="s">
        <v>1245</v>
      </c>
      <c r="AM54" s="62" t="s">
        <v>1156</v>
      </c>
      <c r="AN54" s="65" t="s">
        <v>1194</v>
      </c>
    </row>
    <row r="55" spans="2:40" ht="409.5" x14ac:dyDescent="0.25">
      <c r="B55" s="70" t="s">
        <v>454</v>
      </c>
      <c r="C55" s="70" t="s">
        <v>465</v>
      </c>
      <c r="D55" s="70" t="s">
        <v>464</v>
      </c>
      <c r="E55" s="70" t="s">
        <v>791</v>
      </c>
      <c r="F55" s="62">
        <v>0.91</v>
      </c>
      <c r="G55" s="62" t="s">
        <v>826</v>
      </c>
      <c r="H55" s="62" t="s">
        <v>499</v>
      </c>
      <c r="I55" s="62" t="s">
        <v>670</v>
      </c>
      <c r="J55" s="313" t="s">
        <v>1369</v>
      </c>
      <c r="K55" s="314" t="s">
        <v>1370</v>
      </c>
      <c r="L55" s="315" t="s">
        <v>1371</v>
      </c>
      <c r="M55" s="66">
        <v>42797</v>
      </c>
      <c r="N55" s="66">
        <v>43910</v>
      </c>
      <c r="O55" s="71" t="s">
        <v>846</v>
      </c>
      <c r="P55" s="71" t="s">
        <v>847</v>
      </c>
      <c r="Q55" s="67">
        <v>1</v>
      </c>
      <c r="R55" s="67">
        <v>1</v>
      </c>
      <c r="S55" s="67">
        <v>1</v>
      </c>
      <c r="T55" s="67">
        <v>1</v>
      </c>
      <c r="U55" s="67">
        <v>1</v>
      </c>
      <c r="V55" s="67">
        <v>1</v>
      </c>
      <c r="W55" s="67">
        <v>1</v>
      </c>
      <c r="X55" s="67"/>
      <c r="Y55" s="70"/>
      <c r="Z55" s="70"/>
      <c r="AA55" s="70"/>
      <c r="AB55" s="70"/>
      <c r="AC55" s="62" t="s">
        <v>513</v>
      </c>
      <c r="AD55" s="62" t="s">
        <v>523</v>
      </c>
      <c r="AE55" s="62" t="s">
        <v>848</v>
      </c>
      <c r="AF55" s="62">
        <v>1003</v>
      </c>
      <c r="AG55" s="70" t="s">
        <v>531</v>
      </c>
      <c r="AH55" s="70" t="s">
        <v>532</v>
      </c>
      <c r="AI55" s="223">
        <v>2137184000</v>
      </c>
      <c r="AJ55" s="62" t="s">
        <v>1243</v>
      </c>
      <c r="AK55" s="62" t="s">
        <v>1243</v>
      </c>
      <c r="AL55" s="71" t="s">
        <v>1245</v>
      </c>
      <c r="AM55" s="62" t="s">
        <v>1156</v>
      </c>
      <c r="AN55" s="65" t="s">
        <v>1194</v>
      </c>
    </row>
    <row r="56" spans="2:40" ht="409.5" x14ac:dyDescent="0.25">
      <c r="B56" s="102" t="s">
        <v>454</v>
      </c>
      <c r="C56" s="102" t="s">
        <v>465</v>
      </c>
      <c r="D56" s="102" t="s">
        <v>464</v>
      </c>
      <c r="E56" s="102" t="s">
        <v>655</v>
      </c>
      <c r="F56" s="62">
        <v>0.91</v>
      </c>
      <c r="G56" s="103" t="s">
        <v>826</v>
      </c>
      <c r="H56" s="103" t="s">
        <v>495</v>
      </c>
      <c r="I56" s="103" t="s">
        <v>670</v>
      </c>
      <c r="J56" s="319" t="s">
        <v>1365</v>
      </c>
      <c r="K56" s="320">
        <v>6605400</v>
      </c>
      <c r="L56" s="315" t="s">
        <v>1364</v>
      </c>
      <c r="M56" s="104">
        <v>42917</v>
      </c>
      <c r="N56" s="104">
        <v>43100</v>
      </c>
      <c r="O56" s="102" t="s">
        <v>873</v>
      </c>
      <c r="P56" s="102" t="s">
        <v>872</v>
      </c>
      <c r="Q56" s="103">
        <v>6</v>
      </c>
      <c r="R56" s="103">
        <v>6</v>
      </c>
      <c r="S56" s="103">
        <v>6</v>
      </c>
      <c r="T56" s="103">
        <v>6</v>
      </c>
      <c r="U56" s="103">
        <v>6</v>
      </c>
      <c r="V56" s="155">
        <f>+U56/Q56</f>
        <v>1</v>
      </c>
      <c r="W56" s="199" t="s">
        <v>1171</v>
      </c>
      <c r="X56" s="199"/>
      <c r="Y56" s="102"/>
      <c r="Z56" s="102"/>
      <c r="AA56" s="102"/>
      <c r="AB56" s="102"/>
      <c r="AC56" s="102" t="s">
        <v>651</v>
      </c>
      <c r="AD56" s="102" t="s">
        <v>652</v>
      </c>
      <c r="AE56" s="102" t="s">
        <v>653</v>
      </c>
      <c r="AF56" s="103">
        <v>1146</v>
      </c>
      <c r="AG56" s="102" t="s">
        <v>527</v>
      </c>
      <c r="AH56" s="262" t="s">
        <v>1236</v>
      </c>
      <c r="AI56" s="263">
        <v>27981244895.793976</v>
      </c>
      <c r="AJ56" s="202" t="s">
        <v>670</v>
      </c>
      <c r="AK56" s="202" t="s">
        <v>670</v>
      </c>
      <c r="AL56" s="204" t="s">
        <v>1237</v>
      </c>
      <c r="AM56" s="257" t="s">
        <v>1171</v>
      </c>
      <c r="AN56" s="65" t="s">
        <v>1194</v>
      </c>
    </row>
    <row r="57" spans="2:40" ht="409.5" x14ac:dyDescent="0.25">
      <c r="B57" s="70" t="s">
        <v>454</v>
      </c>
      <c r="C57" s="70" t="s">
        <v>465</v>
      </c>
      <c r="D57" s="70" t="s">
        <v>464</v>
      </c>
      <c r="E57" s="85" t="s">
        <v>1002</v>
      </c>
      <c r="F57" s="62">
        <v>0.69</v>
      </c>
      <c r="G57" s="62" t="s">
        <v>679</v>
      </c>
      <c r="H57" s="62" t="s">
        <v>489</v>
      </c>
      <c r="I57" s="62" t="s">
        <v>670</v>
      </c>
      <c r="J57" s="315" t="s">
        <v>1032</v>
      </c>
      <c r="K57" s="316" t="s">
        <v>1033</v>
      </c>
      <c r="L57" s="315" t="s">
        <v>1034</v>
      </c>
      <c r="M57" s="66">
        <v>42522</v>
      </c>
      <c r="N57" s="66">
        <v>43981</v>
      </c>
      <c r="O57" s="70" t="s">
        <v>1053</v>
      </c>
      <c r="P57" s="70" t="s">
        <v>1148</v>
      </c>
      <c r="Q57" s="62">
        <v>25</v>
      </c>
      <c r="R57" s="62">
        <v>25</v>
      </c>
      <c r="S57" s="101">
        <v>37.5</v>
      </c>
      <c r="T57" s="101">
        <v>37.5</v>
      </c>
      <c r="U57" s="62">
        <v>0</v>
      </c>
      <c r="V57" s="67">
        <v>0</v>
      </c>
      <c r="W57" s="62">
        <v>10</v>
      </c>
      <c r="X57" s="149"/>
      <c r="Y57" s="70"/>
      <c r="Z57" s="70"/>
      <c r="AA57" s="70"/>
      <c r="AB57" s="70"/>
      <c r="AC57" s="70" t="s">
        <v>513</v>
      </c>
      <c r="AD57" s="70" t="s">
        <v>540</v>
      </c>
      <c r="AE57" s="70" t="s">
        <v>540</v>
      </c>
      <c r="AF57" s="62">
        <v>1096</v>
      </c>
      <c r="AG57" s="62" t="s">
        <v>541</v>
      </c>
      <c r="AH57" s="85" t="s">
        <v>1001</v>
      </c>
      <c r="AI57" s="286">
        <v>733667000</v>
      </c>
      <c r="AJ57" s="221" t="s">
        <v>1027</v>
      </c>
      <c r="AK57" s="287" t="s">
        <v>806</v>
      </c>
      <c r="AL57" s="288" t="s">
        <v>1339</v>
      </c>
      <c r="AM57" s="249"/>
      <c r="AN57" s="65" t="s">
        <v>1194</v>
      </c>
    </row>
    <row r="58" spans="2:40" ht="409.5" x14ac:dyDescent="0.25">
      <c r="B58" s="60" t="s">
        <v>454</v>
      </c>
      <c r="C58" s="60" t="s">
        <v>465</v>
      </c>
      <c r="D58" s="60" t="s">
        <v>464</v>
      </c>
      <c r="E58" s="60" t="s">
        <v>1013</v>
      </c>
      <c r="F58" s="62">
        <v>0.69</v>
      </c>
      <c r="G58" s="62" t="s">
        <v>679</v>
      </c>
      <c r="H58" s="62" t="s">
        <v>489</v>
      </c>
      <c r="I58" s="62" t="s">
        <v>670</v>
      </c>
      <c r="J58" s="62" t="s">
        <v>946</v>
      </c>
      <c r="K58" s="62" t="s">
        <v>950</v>
      </c>
      <c r="L58" s="62" t="s">
        <v>947</v>
      </c>
      <c r="M58" s="66">
        <v>43101</v>
      </c>
      <c r="N58" s="66">
        <v>43981</v>
      </c>
      <c r="O58" s="60" t="s">
        <v>647</v>
      </c>
      <c r="P58" s="60" t="s">
        <v>969</v>
      </c>
      <c r="Q58" s="62">
        <v>1</v>
      </c>
      <c r="R58" s="62" t="s">
        <v>970</v>
      </c>
      <c r="S58" s="62" t="s">
        <v>970</v>
      </c>
      <c r="T58" s="62" t="s">
        <v>970</v>
      </c>
      <c r="U58" s="62">
        <v>1</v>
      </c>
      <c r="V58" s="67">
        <v>1</v>
      </c>
      <c r="W58" s="62">
        <v>1</v>
      </c>
      <c r="X58" s="60"/>
      <c r="Y58" s="60"/>
      <c r="Z58" s="60"/>
      <c r="AA58" s="60"/>
      <c r="AB58" s="60"/>
      <c r="AC58" s="60" t="s">
        <v>513</v>
      </c>
      <c r="AD58" s="60" t="s">
        <v>547</v>
      </c>
      <c r="AE58" s="60"/>
      <c r="AF58" s="62">
        <v>1116</v>
      </c>
      <c r="AG58" s="62" t="s">
        <v>548</v>
      </c>
      <c r="AH58" s="60" t="s">
        <v>971</v>
      </c>
      <c r="AI58" s="312">
        <v>3714040065</v>
      </c>
      <c r="AJ58" s="264" t="s">
        <v>1027</v>
      </c>
      <c r="AK58" s="100">
        <v>1177629000</v>
      </c>
      <c r="AL58" s="264" t="s">
        <v>1162</v>
      </c>
      <c r="AM58" s="324" t="s">
        <v>1256</v>
      </c>
      <c r="AN58" s="69" t="s">
        <v>1194</v>
      </c>
    </row>
    <row r="59" spans="2:40" ht="409.5" x14ac:dyDescent="0.25">
      <c r="B59" s="60" t="s">
        <v>454</v>
      </c>
      <c r="C59" s="60" t="s">
        <v>465</v>
      </c>
      <c r="D59" s="60" t="s">
        <v>464</v>
      </c>
      <c r="E59" s="60" t="s">
        <v>1046</v>
      </c>
      <c r="F59" s="62">
        <v>0.69</v>
      </c>
      <c r="G59" s="62" t="s">
        <v>679</v>
      </c>
      <c r="H59" s="62" t="s">
        <v>489</v>
      </c>
      <c r="I59" s="62" t="s">
        <v>670</v>
      </c>
      <c r="J59" s="62" t="s">
        <v>946</v>
      </c>
      <c r="K59" s="62" t="s">
        <v>950</v>
      </c>
      <c r="L59" s="62" t="s">
        <v>947</v>
      </c>
      <c r="M59" s="66">
        <v>43101</v>
      </c>
      <c r="N59" s="66">
        <v>43981</v>
      </c>
      <c r="O59" s="60" t="s">
        <v>1163</v>
      </c>
      <c r="P59" s="60" t="s">
        <v>1047</v>
      </c>
      <c r="Q59" s="67" t="s">
        <v>621</v>
      </c>
      <c r="R59" s="67">
        <v>1</v>
      </c>
      <c r="S59" s="67">
        <v>1</v>
      </c>
      <c r="T59" s="67">
        <v>1</v>
      </c>
      <c r="U59" s="67" t="s">
        <v>621</v>
      </c>
      <c r="V59" s="67" t="s">
        <v>621</v>
      </c>
      <c r="W59" s="62" t="s">
        <v>621</v>
      </c>
      <c r="X59" s="60"/>
      <c r="Y59" s="60"/>
      <c r="Z59" s="60"/>
      <c r="AA59" s="60"/>
      <c r="AB59" s="60"/>
      <c r="AC59" s="60" t="s">
        <v>513</v>
      </c>
      <c r="AD59" s="60" t="s">
        <v>547</v>
      </c>
      <c r="AE59" s="60"/>
      <c r="AF59" s="62">
        <v>1116</v>
      </c>
      <c r="AG59" s="62" t="s">
        <v>548</v>
      </c>
      <c r="AH59" s="60" t="s">
        <v>1014</v>
      </c>
      <c r="AI59" s="312">
        <v>9911087898</v>
      </c>
      <c r="AJ59" s="150" t="s">
        <v>1027</v>
      </c>
      <c r="AK59" s="100">
        <v>2304568113</v>
      </c>
      <c r="AL59" s="221" t="s">
        <v>1257</v>
      </c>
      <c r="AM59" s="249" t="s">
        <v>1191</v>
      </c>
      <c r="AN59" s="65" t="s">
        <v>1194</v>
      </c>
    </row>
    <row r="60" spans="2:40" ht="409.5" x14ac:dyDescent="0.25">
      <c r="B60" s="60" t="s">
        <v>454</v>
      </c>
      <c r="C60" s="60" t="s">
        <v>465</v>
      </c>
      <c r="D60" s="60" t="s">
        <v>464</v>
      </c>
      <c r="E60" s="60" t="s">
        <v>985</v>
      </c>
      <c r="F60" s="62">
        <v>0.69</v>
      </c>
      <c r="G60" s="62" t="s">
        <v>679</v>
      </c>
      <c r="H60" s="62" t="s">
        <v>489</v>
      </c>
      <c r="I60" s="62" t="s">
        <v>670</v>
      </c>
      <c r="J60" s="62" t="s">
        <v>1044</v>
      </c>
      <c r="K60" s="62" t="s">
        <v>999</v>
      </c>
      <c r="L60" s="113" t="s">
        <v>1045</v>
      </c>
      <c r="M60" s="66">
        <v>42522</v>
      </c>
      <c r="N60" s="66">
        <v>43829</v>
      </c>
      <c r="O60" s="60" t="s">
        <v>1149</v>
      </c>
      <c r="P60" s="60" t="s">
        <v>1054</v>
      </c>
      <c r="Q60" s="67">
        <v>1</v>
      </c>
      <c r="R60" s="67">
        <v>1</v>
      </c>
      <c r="S60" s="62"/>
      <c r="T60" s="62" t="s">
        <v>621</v>
      </c>
      <c r="U60" s="67">
        <v>1</v>
      </c>
      <c r="V60" s="67">
        <v>1</v>
      </c>
      <c r="W60" s="62"/>
      <c r="X60" s="60"/>
      <c r="Y60" s="60"/>
      <c r="Z60" s="60"/>
      <c r="AA60" s="60"/>
      <c r="AB60" s="60"/>
      <c r="AC60" s="60" t="s">
        <v>513</v>
      </c>
      <c r="AD60" s="60" t="s">
        <v>549</v>
      </c>
      <c r="AE60" s="60"/>
      <c r="AF60" s="62">
        <v>1093</v>
      </c>
      <c r="AG60" s="62" t="s">
        <v>550</v>
      </c>
      <c r="AH60" s="60" t="s">
        <v>551</v>
      </c>
      <c r="AI60" s="146">
        <v>4048000000</v>
      </c>
      <c r="AJ60" s="67" t="s">
        <v>1027</v>
      </c>
      <c r="AK60" s="146">
        <v>665000000</v>
      </c>
      <c r="AL60" s="60"/>
      <c r="AM60" s="71" t="s">
        <v>1340</v>
      </c>
      <c r="AN60" s="65" t="s">
        <v>1194</v>
      </c>
    </row>
    <row r="61" spans="2:40" ht="395.25" x14ac:dyDescent="0.25">
      <c r="B61" s="60" t="s">
        <v>454</v>
      </c>
      <c r="C61" s="60" t="s">
        <v>465</v>
      </c>
      <c r="D61" s="60" t="s">
        <v>464</v>
      </c>
      <c r="E61" s="60" t="s">
        <v>986</v>
      </c>
      <c r="F61" s="62">
        <v>0.69</v>
      </c>
      <c r="G61" s="62" t="s">
        <v>679</v>
      </c>
      <c r="H61" s="62" t="s">
        <v>489</v>
      </c>
      <c r="I61" s="62" t="s">
        <v>670</v>
      </c>
      <c r="J61" s="62" t="s">
        <v>1044</v>
      </c>
      <c r="K61" s="62" t="s">
        <v>999</v>
      </c>
      <c r="L61" s="113" t="s">
        <v>1045</v>
      </c>
      <c r="M61" s="66">
        <v>42522</v>
      </c>
      <c r="N61" s="66">
        <v>43829</v>
      </c>
      <c r="O61" s="60" t="s">
        <v>1150</v>
      </c>
      <c r="P61" s="60" t="s">
        <v>1055</v>
      </c>
      <c r="Q61" s="67">
        <v>1</v>
      </c>
      <c r="R61" s="67">
        <v>1</v>
      </c>
      <c r="S61" s="62"/>
      <c r="T61" s="62" t="s">
        <v>621</v>
      </c>
      <c r="U61" s="67">
        <v>1</v>
      </c>
      <c r="V61" s="67">
        <v>1</v>
      </c>
      <c r="W61" s="62"/>
      <c r="X61" s="60"/>
      <c r="Y61" s="60"/>
      <c r="Z61" s="60"/>
      <c r="AA61" s="60"/>
      <c r="AB61" s="60"/>
      <c r="AC61" s="60" t="s">
        <v>513</v>
      </c>
      <c r="AD61" s="60" t="s">
        <v>549</v>
      </c>
      <c r="AE61" s="60"/>
      <c r="AF61" s="62">
        <v>1093</v>
      </c>
      <c r="AG61" s="62" t="s">
        <v>550</v>
      </c>
      <c r="AH61" s="60" t="s">
        <v>551</v>
      </c>
      <c r="AI61" s="146">
        <v>4048000000</v>
      </c>
      <c r="AJ61" s="67" t="s">
        <v>1027</v>
      </c>
      <c r="AK61" s="146">
        <v>665000000</v>
      </c>
      <c r="AL61" s="60"/>
      <c r="AM61" s="71" t="s">
        <v>1340</v>
      </c>
      <c r="AN61" s="65" t="s">
        <v>1194</v>
      </c>
    </row>
    <row r="62" spans="2:40" ht="395.25" x14ac:dyDescent="0.25">
      <c r="B62" s="60" t="s">
        <v>454</v>
      </c>
      <c r="C62" s="60" t="s">
        <v>465</v>
      </c>
      <c r="D62" s="60" t="s">
        <v>464</v>
      </c>
      <c r="E62" s="60" t="s">
        <v>466</v>
      </c>
      <c r="F62" s="62">
        <v>1</v>
      </c>
      <c r="G62" s="62" t="s">
        <v>679</v>
      </c>
      <c r="H62" s="62" t="s">
        <v>503</v>
      </c>
      <c r="I62" s="62" t="s">
        <v>670</v>
      </c>
      <c r="J62" s="321" t="s">
        <v>1366</v>
      </c>
      <c r="K62" s="314" t="s">
        <v>1367</v>
      </c>
      <c r="L62" s="315" t="s">
        <v>1368</v>
      </c>
      <c r="M62" s="66">
        <v>42522</v>
      </c>
      <c r="N62" s="66">
        <v>43981</v>
      </c>
      <c r="O62" s="60" t="s">
        <v>648</v>
      </c>
      <c r="P62" s="60" t="s">
        <v>883</v>
      </c>
      <c r="Q62" s="76">
        <v>22623</v>
      </c>
      <c r="R62" s="76">
        <v>23500</v>
      </c>
      <c r="S62" s="76">
        <v>23685</v>
      </c>
      <c r="T62" s="76">
        <v>23685</v>
      </c>
      <c r="U62" s="76">
        <f>+Q62</f>
        <v>22623</v>
      </c>
      <c r="V62" s="67">
        <v>1</v>
      </c>
      <c r="W62" s="215">
        <v>25093</v>
      </c>
      <c r="X62" s="180"/>
      <c r="Y62" s="60"/>
      <c r="Z62" s="60"/>
      <c r="AA62" s="60"/>
      <c r="AB62" s="60"/>
      <c r="AC62" s="60" t="s">
        <v>522</v>
      </c>
      <c r="AD62" s="60" t="s">
        <v>552</v>
      </c>
      <c r="AE62" s="60" t="s">
        <v>553</v>
      </c>
      <c r="AF62" s="62">
        <v>971</v>
      </c>
      <c r="AG62" s="60" t="s">
        <v>554</v>
      </c>
      <c r="AH62" s="60" t="s">
        <v>1073</v>
      </c>
      <c r="AI62" s="91">
        <v>101623977246.795</v>
      </c>
      <c r="AJ62" s="67"/>
      <c r="AK62" s="265">
        <v>19490164008</v>
      </c>
      <c r="AL62" s="215"/>
      <c r="AM62" s="102" t="s">
        <v>1341</v>
      </c>
      <c r="AN62" s="65" t="s">
        <v>1194</v>
      </c>
    </row>
    <row r="63" spans="2:40" ht="395.25" x14ac:dyDescent="0.25">
      <c r="B63" s="60" t="s">
        <v>454</v>
      </c>
      <c r="C63" s="60" t="s">
        <v>465</v>
      </c>
      <c r="D63" s="60" t="s">
        <v>464</v>
      </c>
      <c r="E63" s="60" t="s">
        <v>886</v>
      </c>
      <c r="F63" s="62">
        <v>1</v>
      </c>
      <c r="G63" s="62" t="s">
        <v>679</v>
      </c>
      <c r="H63" s="62" t="s">
        <v>503</v>
      </c>
      <c r="I63" s="62" t="s">
        <v>670</v>
      </c>
      <c r="J63" s="321" t="s">
        <v>1366</v>
      </c>
      <c r="K63" s="314" t="s">
        <v>1367</v>
      </c>
      <c r="L63" s="315" t="s">
        <v>1368</v>
      </c>
      <c r="M63" s="66">
        <v>42522</v>
      </c>
      <c r="N63" s="66">
        <v>43981</v>
      </c>
      <c r="O63" s="60" t="s">
        <v>987</v>
      </c>
      <c r="P63" s="60" t="s">
        <v>1015</v>
      </c>
      <c r="Q63" s="72">
        <v>1</v>
      </c>
      <c r="R63" s="72">
        <v>1</v>
      </c>
      <c r="S63" s="72">
        <v>1</v>
      </c>
      <c r="T63" s="72">
        <v>1</v>
      </c>
      <c r="U63" s="72">
        <v>1</v>
      </c>
      <c r="V63" s="67">
        <v>1</v>
      </c>
      <c r="W63" s="161" t="s">
        <v>1202</v>
      </c>
      <c r="X63" s="99"/>
      <c r="Y63" s="60"/>
      <c r="Z63" s="60"/>
      <c r="AA63" s="60"/>
      <c r="AB63" s="60"/>
      <c r="AC63" s="60" t="s">
        <v>524</v>
      </c>
      <c r="AD63" s="60" t="s">
        <v>552</v>
      </c>
      <c r="AE63" s="60" t="s">
        <v>553</v>
      </c>
      <c r="AF63" s="62">
        <v>971</v>
      </c>
      <c r="AG63" s="60" t="s">
        <v>554</v>
      </c>
      <c r="AH63" s="60" t="s">
        <v>617</v>
      </c>
      <c r="AI63" s="91">
        <v>2891000000</v>
      </c>
      <c r="AJ63" s="67"/>
      <c r="AK63" s="76">
        <v>426142583.19731522</v>
      </c>
      <c r="AL63" s="161"/>
      <c r="AM63" s="102" t="s">
        <v>1341</v>
      </c>
      <c r="AN63" s="65" t="s">
        <v>1194</v>
      </c>
    </row>
    <row r="64" spans="2:40" ht="395.25" x14ac:dyDescent="0.25">
      <c r="B64" s="60" t="s">
        <v>454</v>
      </c>
      <c r="C64" s="60" t="s">
        <v>465</v>
      </c>
      <c r="D64" s="60" t="s">
        <v>464</v>
      </c>
      <c r="E64" s="60" t="s">
        <v>618</v>
      </c>
      <c r="F64" s="62">
        <v>1</v>
      </c>
      <c r="G64" s="62" t="s">
        <v>679</v>
      </c>
      <c r="H64" s="62" t="s">
        <v>503</v>
      </c>
      <c r="I64" s="62" t="s">
        <v>670</v>
      </c>
      <c r="J64" s="321" t="s">
        <v>1366</v>
      </c>
      <c r="K64" s="314" t="s">
        <v>1367</v>
      </c>
      <c r="L64" s="315" t="s">
        <v>1368</v>
      </c>
      <c r="M64" s="66">
        <v>42522</v>
      </c>
      <c r="N64" s="66">
        <v>43981</v>
      </c>
      <c r="O64" s="60" t="s">
        <v>1016</v>
      </c>
      <c r="P64" s="60" t="s">
        <v>1017</v>
      </c>
      <c r="Q64" s="72">
        <v>1</v>
      </c>
      <c r="R64" s="72">
        <v>1</v>
      </c>
      <c r="S64" s="72">
        <v>1</v>
      </c>
      <c r="T64" s="72">
        <v>1</v>
      </c>
      <c r="U64" s="72">
        <f>+Q64</f>
        <v>1</v>
      </c>
      <c r="V64" s="67">
        <v>1</v>
      </c>
      <c r="W64" s="215">
        <v>843</v>
      </c>
      <c r="X64" s="60"/>
      <c r="Y64" s="60"/>
      <c r="Z64" s="60"/>
      <c r="AA64" s="60"/>
      <c r="AB64" s="60"/>
      <c r="AC64" s="60" t="s">
        <v>524</v>
      </c>
      <c r="AD64" s="60" t="s">
        <v>552</v>
      </c>
      <c r="AE64" s="60" t="s">
        <v>553</v>
      </c>
      <c r="AF64" s="62">
        <v>971</v>
      </c>
      <c r="AG64" s="60" t="s">
        <v>554</v>
      </c>
      <c r="AH64" s="60" t="s">
        <v>618</v>
      </c>
      <c r="AI64" s="91">
        <v>10541000000</v>
      </c>
      <c r="AJ64" s="67"/>
      <c r="AK64" s="76">
        <v>722340710.31154978</v>
      </c>
      <c r="AL64" s="215"/>
      <c r="AM64" s="102" t="s">
        <v>1341</v>
      </c>
      <c r="AN64" s="65" t="s">
        <v>1194</v>
      </c>
    </row>
    <row r="65" spans="2:40" ht="395.25" x14ac:dyDescent="0.25">
      <c r="B65" s="60" t="s">
        <v>454</v>
      </c>
      <c r="C65" s="60" t="s">
        <v>465</v>
      </c>
      <c r="D65" s="60" t="s">
        <v>464</v>
      </c>
      <c r="E65" s="60" t="s">
        <v>467</v>
      </c>
      <c r="F65" s="62">
        <v>1</v>
      </c>
      <c r="G65" s="62" t="s">
        <v>679</v>
      </c>
      <c r="H65" s="62" t="s">
        <v>503</v>
      </c>
      <c r="I65" s="62" t="s">
        <v>670</v>
      </c>
      <c r="J65" s="321" t="s">
        <v>1366</v>
      </c>
      <c r="K65" s="314" t="s">
        <v>1367</v>
      </c>
      <c r="L65" s="315" t="s">
        <v>1368</v>
      </c>
      <c r="M65" s="66">
        <v>42522</v>
      </c>
      <c r="N65" s="66">
        <v>43981</v>
      </c>
      <c r="O65" s="60" t="s">
        <v>649</v>
      </c>
      <c r="P65" s="60" t="s">
        <v>884</v>
      </c>
      <c r="Q65" s="76">
        <v>5847</v>
      </c>
      <c r="R65" s="76">
        <v>7497</v>
      </c>
      <c r="S65" s="76">
        <v>9060</v>
      </c>
      <c r="T65" s="76">
        <v>9060</v>
      </c>
      <c r="U65" s="76">
        <f>+Q65</f>
        <v>5847</v>
      </c>
      <c r="V65" s="67">
        <v>1</v>
      </c>
      <c r="W65" s="215">
        <v>6260</v>
      </c>
      <c r="X65" s="180"/>
      <c r="Y65" s="60"/>
      <c r="Z65" s="60"/>
      <c r="AA65" s="60"/>
      <c r="AB65" s="60"/>
      <c r="AC65" s="60" t="s">
        <v>525</v>
      </c>
      <c r="AD65" s="60" t="s">
        <v>555</v>
      </c>
      <c r="AE65" s="60" t="s">
        <v>556</v>
      </c>
      <c r="AF65" s="62">
        <v>1104</v>
      </c>
      <c r="AG65" s="60" t="s">
        <v>557</v>
      </c>
      <c r="AH65" s="60" t="s">
        <v>1074</v>
      </c>
      <c r="AI65" s="92">
        <v>159006000000</v>
      </c>
      <c r="AJ65" s="67"/>
      <c r="AK65" s="265">
        <v>11812227013</v>
      </c>
      <c r="AL65" s="215"/>
      <c r="AM65" s="102" t="s">
        <v>1341</v>
      </c>
      <c r="AN65" s="65" t="s">
        <v>1194</v>
      </c>
    </row>
    <row r="66" spans="2:40" ht="395.25" x14ac:dyDescent="0.25">
      <c r="B66" s="60" t="s">
        <v>454</v>
      </c>
      <c r="C66" s="60" t="s">
        <v>465</v>
      </c>
      <c r="D66" s="60" t="s">
        <v>464</v>
      </c>
      <c r="E66" s="60" t="s">
        <v>672</v>
      </c>
      <c r="F66" s="62">
        <v>1</v>
      </c>
      <c r="G66" s="62" t="s">
        <v>679</v>
      </c>
      <c r="H66" s="62" t="s">
        <v>503</v>
      </c>
      <c r="I66" s="62" t="s">
        <v>670</v>
      </c>
      <c r="J66" s="321" t="s">
        <v>1366</v>
      </c>
      <c r="K66" s="314" t="s">
        <v>1367</v>
      </c>
      <c r="L66" s="315" t="s">
        <v>1368</v>
      </c>
      <c r="M66" s="66">
        <v>42522</v>
      </c>
      <c r="N66" s="66">
        <v>43981</v>
      </c>
      <c r="O66" s="60" t="s">
        <v>665</v>
      </c>
      <c r="P66" s="60" t="s">
        <v>885</v>
      </c>
      <c r="Q66" s="76">
        <v>211</v>
      </c>
      <c r="R66" s="76">
        <v>261</v>
      </c>
      <c r="S66" s="76">
        <v>306</v>
      </c>
      <c r="T66" s="76">
        <v>306</v>
      </c>
      <c r="U66" s="76">
        <f>+Q66</f>
        <v>211</v>
      </c>
      <c r="V66" s="67">
        <v>1</v>
      </c>
      <c r="W66" s="215">
        <v>225</v>
      </c>
      <c r="X66" s="180"/>
      <c r="Y66" s="60"/>
      <c r="Z66" s="60"/>
      <c r="AA66" s="60"/>
      <c r="AB66" s="60"/>
      <c r="AC66" s="60" t="s">
        <v>558</v>
      </c>
      <c r="AD66" s="60" t="s">
        <v>555</v>
      </c>
      <c r="AE66" s="60" t="s">
        <v>556</v>
      </c>
      <c r="AF66" s="62">
        <v>1104</v>
      </c>
      <c r="AG66" s="60" t="s">
        <v>557</v>
      </c>
      <c r="AH66" s="60" t="s">
        <v>1075</v>
      </c>
      <c r="AI66" s="93">
        <v>4000000000</v>
      </c>
      <c r="AJ66" s="67"/>
      <c r="AK66" s="265">
        <v>463313350</v>
      </c>
      <c r="AL66" s="215"/>
      <c r="AM66" s="102" t="s">
        <v>1341</v>
      </c>
      <c r="AN66" s="65" t="s">
        <v>1194</v>
      </c>
    </row>
    <row r="67" spans="2:40" ht="409.5" x14ac:dyDescent="0.25">
      <c r="B67" s="83" t="s">
        <v>831</v>
      </c>
      <c r="C67" s="83" t="s">
        <v>685</v>
      </c>
      <c r="D67" s="83" t="s">
        <v>468</v>
      </c>
      <c r="E67" s="85" t="s">
        <v>963</v>
      </c>
      <c r="F67" s="62">
        <v>0.91</v>
      </c>
      <c r="G67" s="84" t="s">
        <v>680</v>
      </c>
      <c r="H67" s="84" t="s">
        <v>504</v>
      </c>
      <c r="I67" s="84" t="s">
        <v>670</v>
      </c>
      <c r="J67" s="317" t="s">
        <v>1362</v>
      </c>
      <c r="K67" s="318" t="s">
        <v>1216</v>
      </c>
      <c r="L67" s="315" t="s">
        <v>1217</v>
      </c>
      <c r="M67" s="86">
        <v>42522</v>
      </c>
      <c r="N67" s="86">
        <v>43981</v>
      </c>
      <c r="O67" s="83" t="s">
        <v>965</v>
      </c>
      <c r="P67" s="83" t="s">
        <v>1029</v>
      </c>
      <c r="Q67" s="87">
        <v>1</v>
      </c>
      <c r="R67" s="87">
        <v>1</v>
      </c>
      <c r="S67" s="87">
        <v>1</v>
      </c>
      <c r="T67" s="87">
        <v>1</v>
      </c>
      <c r="U67" s="87">
        <v>1</v>
      </c>
      <c r="V67" s="83"/>
      <c r="W67" s="266">
        <v>1</v>
      </c>
      <c r="X67" s="83"/>
      <c r="Y67" s="83"/>
      <c r="Z67" s="83"/>
      <c r="AA67" s="83"/>
      <c r="AB67" s="83"/>
      <c r="AC67" s="83" t="s">
        <v>565</v>
      </c>
      <c r="AD67" s="83" t="s">
        <v>560</v>
      </c>
      <c r="AE67" s="83"/>
      <c r="AF67" s="84">
        <v>1184</v>
      </c>
      <c r="AG67" s="83" t="s">
        <v>566</v>
      </c>
      <c r="AH67" s="83" t="s">
        <v>567</v>
      </c>
      <c r="AI67" s="267">
        <f>6141*864568.8</f>
        <v>5309317000.8000002</v>
      </c>
      <c r="AJ67" s="268">
        <v>1</v>
      </c>
      <c r="AK67" s="230">
        <f>5985*(864568.8/12)*12</f>
        <v>5174444268.000001</v>
      </c>
      <c r="AL67" s="231" t="s">
        <v>1289</v>
      </c>
      <c r="AM67" s="231" t="s">
        <v>1290</v>
      </c>
      <c r="AN67" s="65" t="s">
        <v>1194</v>
      </c>
    </row>
    <row r="68" spans="2:40" ht="409.5" x14ac:dyDescent="0.25">
      <c r="B68" s="83" t="s">
        <v>831</v>
      </c>
      <c r="C68" s="83" t="s">
        <v>695</v>
      </c>
      <c r="D68" s="83" t="s">
        <v>469</v>
      </c>
      <c r="E68" s="85" t="s">
        <v>470</v>
      </c>
      <c r="F68" s="62">
        <v>0.91</v>
      </c>
      <c r="G68" s="84" t="s">
        <v>680</v>
      </c>
      <c r="H68" s="84" t="s">
        <v>504</v>
      </c>
      <c r="I68" s="84" t="s">
        <v>670</v>
      </c>
      <c r="J68" s="317" t="s">
        <v>1362</v>
      </c>
      <c r="K68" s="318" t="s">
        <v>1216</v>
      </c>
      <c r="L68" s="315" t="s">
        <v>1217</v>
      </c>
      <c r="M68" s="86">
        <v>42522</v>
      </c>
      <c r="N68" s="86">
        <v>43981</v>
      </c>
      <c r="O68" s="84" t="s">
        <v>621</v>
      </c>
      <c r="P68" s="84" t="s">
        <v>621</v>
      </c>
      <c r="Q68" s="87">
        <v>0</v>
      </c>
      <c r="R68" s="87">
        <v>0</v>
      </c>
      <c r="S68" s="87">
        <v>0</v>
      </c>
      <c r="T68" s="87">
        <v>0</v>
      </c>
      <c r="U68" s="83"/>
      <c r="V68" s="83"/>
      <c r="W68" s="266">
        <v>0</v>
      </c>
      <c r="X68" s="83"/>
      <c r="Y68" s="83"/>
      <c r="Z68" s="83"/>
      <c r="AA68" s="83"/>
      <c r="AB68" s="83"/>
      <c r="AC68" s="83" t="s">
        <v>565</v>
      </c>
      <c r="AD68" s="83" t="s">
        <v>560</v>
      </c>
      <c r="AE68" s="83"/>
      <c r="AF68" s="84">
        <v>1185</v>
      </c>
      <c r="AG68" s="83" t="s">
        <v>966</v>
      </c>
      <c r="AH68" s="83" t="s">
        <v>568</v>
      </c>
      <c r="AI68" s="269">
        <v>0</v>
      </c>
      <c r="AJ68" s="266">
        <v>0</v>
      </c>
      <c r="AK68" s="269">
        <v>0</v>
      </c>
      <c r="AL68" s="269" t="s">
        <v>621</v>
      </c>
      <c r="AM68" s="273" t="s">
        <v>1336</v>
      </c>
      <c r="AN68" s="65" t="s">
        <v>1195</v>
      </c>
    </row>
    <row r="69" spans="2:40" ht="255" x14ac:dyDescent="0.25">
      <c r="B69" s="60" t="s">
        <v>831</v>
      </c>
      <c r="C69" s="60" t="s">
        <v>695</v>
      </c>
      <c r="D69" s="60" t="s">
        <v>469</v>
      </c>
      <c r="E69" s="60" t="s">
        <v>754</v>
      </c>
      <c r="F69" s="62">
        <v>0.91</v>
      </c>
      <c r="G69" s="62" t="s">
        <v>680</v>
      </c>
      <c r="H69" s="62" t="s">
        <v>504</v>
      </c>
      <c r="I69" s="62" t="s">
        <v>670</v>
      </c>
      <c r="J69" s="317" t="s">
        <v>1362</v>
      </c>
      <c r="K69" s="318" t="s">
        <v>1216</v>
      </c>
      <c r="L69" s="315" t="s">
        <v>1217</v>
      </c>
      <c r="M69" s="66">
        <v>42522</v>
      </c>
      <c r="N69" s="66">
        <v>43981</v>
      </c>
      <c r="O69" s="60" t="s">
        <v>753</v>
      </c>
      <c r="P69" s="60" t="s">
        <v>758</v>
      </c>
      <c r="Q69" s="67">
        <v>0.4</v>
      </c>
      <c r="R69" s="67">
        <v>0.6</v>
      </c>
      <c r="S69" s="62">
        <v>0</v>
      </c>
      <c r="T69" s="62">
        <v>0</v>
      </c>
      <c r="U69" s="62"/>
      <c r="V69" s="62"/>
      <c r="W69" s="62"/>
      <c r="X69" s="60"/>
      <c r="Y69" s="60"/>
      <c r="Z69" s="60"/>
      <c r="AA69" s="60"/>
      <c r="AB69" s="60"/>
      <c r="AC69" s="60" t="s">
        <v>565</v>
      </c>
      <c r="AD69" s="60" t="s">
        <v>562</v>
      </c>
      <c r="AE69" s="60"/>
      <c r="AF69" s="62">
        <v>1186</v>
      </c>
      <c r="AG69" s="60" t="s">
        <v>561</v>
      </c>
      <c r="AH69" s="60" t="s">
        <v>569</v>
      </c>
      <c r="AI69" s="55"/>
      <c r="AJ69" s="62"/>
      <c r="AK69" s="62"/>
      <c r="AL69" s="62"/>
      <c r="AM69" s="102" t="s">
        <v>1187</v>
      </c>
      <c r="AN69" s="65" t="s">
        <v>1194</v>
      </c>
    </row>
    <row r="70" spans="2:40" ht="409.5" x14ac:dyDescent="0.25">
      <c r="B70" s="85" t="s">
        <v>831</v>
      </c>
      <c r="C70" s="85" t="s">
        <v>695</v>
      </c>
      <c r="D70" s="85" t="s">
        <v>469</v>
      </c>
      <c r="E70" s="85" t="s">
        <v>755</v>
      </c>
      <c r="F70" s="84">
        <v>0.91</v>
      </c>
      <c r="G70" s="84" t="s">
        <v>680</v>
      </c>
      <c r="H70" s="84" t="s">
        <v>504</v>
      </c>
      <c r="I70" s="84" t="s">
        <v>670</v>
      </c>
      <c r="J70" s="317" t="s">
        <v>1362</v>
      </c>
      <c r="K70" s="318" t="s">
        <v>1216</v>
      </c>
      <c r="L70" s="315" t="s">
        <v>1217</v>
      </c>
      <c r="M70" s="86">
        <v>42522</v>
      </c>
      <c r="N70" s="86">
        <v>43981</v>
      </c>
      <c r="O70" s="85" t="s">
        <v>756</v>
      </c>
      <c r="P70" s="85" t="s">
        <v>757</v>
      </c>
      <c r="Q70" s="87">
        <v>1</v>
      </c>
      <c r="R70" s="87">
        <v>1</v>
      </c>
      <c r="S70" s="87">
        <v>1</v>
      </c>
      <c r="T70" s="87">
        <v>1</v>
      </c>
      <c r="U70" s="87">
        <v>1</v>
      </c>
      <c r="V70" s="85"/>
      <c r="W70" s="266">
        <v>0</v>
      </c>
      <c r="X70" s="85"/>
      <c r="Y70" s="85"/>
      <c r="Z70" s="85"/>
      <c r="AA70" s="85"/>
      <c r="AB70" s="85"/>
      <c r="AC70" s="85" t="s">
        <v>565</v>
      </c>
      <c r="AD70" s="85" t="s">
        <v>562</v>
      </c>
      <c r="AE70" s="85"/>
      <c r="AF70" s="84">
        <v>1186</v>
      </c>
      <c r="AG70" s="85" t="s">
        <v>561</v>
      </c>
      <c r="AH70" s="85" t="s">
        <v>967</v>
      </c>
      <c r="AI70" s="301">
        <v>0</v>
      </c>
      <c r="AJ70" s="266">
        <v>0</v>
      </c>
      <c r="AK70" s="301">
        <v>0</v>
      </c>
      <c r="AL70" s="269" t="s">
        <v>806</v>
      </c>
      <c r="AM70" s="273" t="s">
        <v>1337</v>
      </c>
      <c r="AN70" s="65" t="s">
        <v>1195</v>
      </c>
    </row>
    <row r="71" spans="2:40" ht="409.5" x14ac:dyDescent="0.25">
      <c r="B71" s="70" t="s">
        <v>831</v>
      </c>
      <c r="C71" s="70" t="s">
        <v>695</v>
      </c>
      <c r="D71" s="70" t="s">
        <v>469</v>
      </c>
      <c r="E71" s="70" t="s">
        <v>1139</v>
      </c>
      <c r="F71" s="62">
        <v>0.5</v>
      </c>
      <c r="G71" s="62" t="s">
        <v>679</v>
      </c>
      <c r="H71" s="62" t="s">
        <v>489</v>
      </c>
      <c r="I71" s="62" t="s">
        <v>670</v>
      </c>
      <c r="J71" s="62" t="s">
        <v>1084</v>
      </c>
      <c r="K71" s="62" t="s">
        <v>1085</v>
      </c>
      <c r="L71" s="62" t="s">
        <v>1086</v>
      </c>
      <c r="M71" s="66">
        <v>43101</v>
      </c>
      <c r="N71" s="66">
        <v>43981</v>
      </c>
      <c r="O71" s="70" t="s">
        <v>1118</v>
      </c>
      <c r="P71" s="70" t="s">
        <v>1119</v>
      </c>
      <c r="Q71" s="62" t="s">
        <v>1027</v>
      </c>
      <c r="R71" s="67">
        <v>1</v>
      </c>
      <c r="S71" s="67"/>
      <c r="T71" s="67"/>
      <c r="U71" s="70"/>
      <c r="V71" s="70"/>
      <c r="W71" s="190">
        <v>1</v>
      </c>
      <c r="X71" s="149"/>
      <c r="Y71" s="70"/>
      <c r="Z71" s="70"/>
      <c r="AA71" s="70"/>
      <c r="AB71" s="70"/>
      <c r="AC71" s="60" t="s">
        <v>513</v>
      </c>
      <c r="AD71" s="60" t="s">
        <v>514</v>
      </c>
      <c r="AE71" s="60"/>
      <c r="AF71" s="62">
        <v>1108</v>
      </c>
      <c r="AG71" s="62" t="s">
        <v>521</v>
      </c>
      <c r="AH71" s="60" t="s">
        <v>668</v>
      </c>
      <c r="AI71" s="152">
        <v>56664456298</v>
      </c>
      <c r="AJ71" s="62" t="s">
        <v>1027</v>
      </c>
      <c r="AK71" s="152">
        <v>27211000000</v>
      </c>
      <c r="AL71" s="189" t="s">
        <v>1312</v>
      </c>
      <c r="AM71" s="60" t="s">
        <v>1266</v>
      </c>
      <c r="AN71" s="65" t="s">
        <v>1194</v>
      </c>
    </row>
    <row r="72" spans="2:40" ht="409.5" x14ac:dyDescent="0.25">
      <c r="B72" s="85" t="s">
        <v>831</v>
      </c>
      <c r="C72" s="85" t="s">
        <v>689</v>
      </c>
      <c r="D72" s="85" t="s">
        <v>471</v>
      </c>
      <c r="E72" s="85" t="s">
        <v>674</v>
      </c>
      <c r="F72" s="84">
        <v>0.91</v>
      </c>
      <c r="G72" s="84" t="s">
        <v>680</v>
      </c>
      <c r="H72" s="84" t="s">
        <v>504</v>
      </c>
      <c r="I72" s="84" t="s">
        <v>670</v>
      </c>
      <c r="J72" s="317" t="s">
        <v>1362</v>
      </c>
      <c r="K72" s="318" t="s">
        <v>1216</v>
      </c>
      <c r="L72" s="315" t="s">
        <v>1217</v>
      </c>
      <c r="M72" s="86">
        <v>42522</v>
      </c>
      <c r="N72" s="86">
        <v>43981</v>
      </c>
      <c r="O72" s="85" t="s">
        <v>1030</v>
      </c>
      <c r="P72" s="85" t="s">
        <v>1031</v>
      </c>
      <c r="Q72" s="87">
        <v>0</v>
      </c>
      <c r="R72" s="87">
        <v>1</v>
      </c>
      <c r="S72" s="87">
        <v>1</v>
      </c>
      <c r="T72" s="87">
        <v>1</v>
      </c>
      <c r="U72" s="87">
        <v>1</v>
      </c>
      <c r="V72" s="85"/>
      <c r="W72" s="269" t="s">
        <v>806</v>
      </c>
      <c r="X72" s="85"/>
      <c r="Y72" s="85"/>
      <c r="Z72" s="85"/>
      <c r="AA72" s="85"/>
      <c r="AB72" s="85"/>
      <c r="AC72" s="85" t="s">
        <v>522</v>
      </c>
      <c r="AD72" s="85" t="s">
        <v>560</v>
      </c>
      <c r="AE72" s="85"/>
      <c r="AF72" s="84">
        <v>1186</v>
      </c>
      <c r="AG72" s="85" t="s">
        <v>561</v>
      </c>
      <c r="AH72" s="85" t="s">
        <v>571</v>
      </c>
      <c r="AI72" s="270">
        <v>620422454</v>
      </c>
      <c r="AJ72" s="271">
        <v>1</v>
      </c>
      <c r="AK72" s="272">
        <f>222017160+398405294</f>
        <v>620422454</v>
      </c>
      <c r="AL72" s="273" t="s">
        <v>1291</v>
      </c>
      <c r="AM72" s="274" t="s">
        <v>1292</v>
      </c>
      <c r="AN72" s="65" t="s">
        <v>1194</v>
      </c>
    </row>
    <row r="73" spans="2:40" ht="409.5" x14ac:dyDescent="0.25">
      <c r="B73" s="85" t="s">
        <v>831</v>
      </c>
      <c r="C73" s="85" t="s">
        <v>689</v>
      </c>
      <c r="D73" s="85" t="s">
        <v>471</v>
      </c>
      <c r="E73" s="85" t="s">
        <v>759</v>
      </c>
      <c r="F73" s="84">
        <v>0.91</v>
      </c>
      <c r="G73" s="84" t="s">
        <v>680</v>
      </c>
      <c r="H73" s="84" t="s">
        <v>504</v>
      </c>
      <c r="I73" s="84" t="s">
        <v>670</v>
      </c>
      <c r="J73" s="317" t="s">
        <v>1362</v>
      </c>
      <c r="K73" s="318" t="s">
        <v>1216</v>
      </c>
      <c r="L73" s="315" t="s">
        <v>1217</v>
      </c>
      <c r="M73" s="86">
        <v>42522</v>
      </c>
      <c r="N73" s="86">
        <v>43981</v>
      </c>
      <c r="O73" s="85" t="s">
        <v>760</v>
      </c>
      <c r="P73" s="85" t="s">
        <v>760</v>
      </c>
      <c r="Q73" s="87">
        <v>1</v>
      </c>
      <c r="R73" s="87">
        <v>1</v>
      </c>
      <c r="S73" s="87">
        <v>1</v>
      </c>
      <c r="T73" s="87">
        <v>1</v>
      </c>
      <c r="U73" s="87">
        <v>1</v>
      </c>
      <c r="V73" s="85"/>
      <c r="W73" s="269" t="s">
        <v>806</v>
      </c>
      <c r="X73" s="85"/>
      <c r="Y73" s="85"/>
      <c r="Z73" s="85"/>
      <c r="AA73" s="85"/>
      <c r="AB73" s="85"/>
      <c r="AC73" s="85" t="s">
        <v>522</v>
      </c>
      <c r="AD73" s="85" t="s">
        <v>560</v>
      </c>
      <c r="AE73" s="85"/>
      <c r="AF73" s="84">
        <v>1186</v>
      </c>
      <c r="AG73" s="85" t="s">
        <v>561</v>
      </c>
      <c r="AH73" s="85" t="s">
        <v>572</v>
      </c>
      <c r="AI73" s="270">
        <v>620422454</v>
      </c>
      <c r="AJ73" s="271">
        <v>1</v>
      </c>
      <c r="AK73" s="272">
        <f>222017160+398405294</f>
        <v>620422454</v>
      </c>
      <c r="AL73" s="273" t="s">
        <v>1313</v>
      </c>
      <c r="AM73" s="274" t="s">
        <v>1292</v>
      </c>
      <c r="AN73" s="65" t="s">
        <v>1194</v>
      </c>
    </row>
    <row r="74" spans="2:40" ht="409.5" x14ac:dyDescent="0.25">
      <c r="B74" s="85" t="s">
        <v>831</v>
      </c>
      <c r="C74" s="85" t="s">
        <v>689</v>
      </c>
      <c r="D74" s="85" t="s">
        <v>471</v>
      </c>
      <c r="E74" s="85" t="s">
        <v>472</v>
      </c>
      <c r="F74" s="84">
        <v>0.91</v>
      </c>
      <c r="G74" s="84" t="s">
        <v>680</v>
      </c>
      <c r="H74" s="84" t="s">
        <v>504</v>
      </c>
      <c r="I74" s="84" t="s">
        <v>670</v>
      </c>
      <c r="J74" s="317" t="s">
        <v>1362</v>
      </c>
      <c r="K74" s="318" t="s">
        <v>1216</v>
      </c>
      <c r="L74" s="315" t="s">
        <v>1217</v>
      </c>
      <c r="M74" s="86">
        <v>42522</v>
      </c>
      <c r="N74" s="86">
        <v>43981</v>
      </c>
      <c r="O74" s="85" t="s">
        <v>761</v>
      </c>
      <c r="P74" s="85" t="s">
        <v>762</v>
      </c>
      <c r="Q74" s="87">
        <v>1</v>
      </c>
      <c r="R74" s="87">
        <v>1</v>
      </c>
      <c r="S74" s="87">
        <v>1</v>
      </c>
      <c r="T74" s="87">
        <v>1</v>
      </c>
      <c r="U74" s="87">
        <v>1</v>
      </c>
      <c r="V74" s="85"/>
      <c r="W74" s="275" t="s">
        <v>806</v>
      </c>
      <c r="X74" s="85"/>
      <c r="Y74" s="85"/>
      <c r="Z74" s="85"/>
      <c r="AA74" s="85"/>
      <c r="AB74" s="85"/>
      <c r="AC74" s="85" t="s">
        <v>522</v>
      </c>
      <c r="AD74" s="85" t="s">
        <v>560</v>
      </c>
      <c r="AE74" s="85"/>
      <c r="AF74" s="84">
        <v>1186</v>
      </c>
      <c r="AG74" s="85" t="s">
        <v>561</v>
      </c>
      <c r="AH74" s="85" t="s">
        <v>573</v>
      </c>
      <c r="AI74" s="270">
        <v>620422454</v>
      </c>
      <c r="AJ74" s="271">
        <v>1</v>
      </c>
      <c r="AK74" s="272">
        <f>222017160+398405294</f>
        <v>620422454</v>
      </c>
      <c r="AL74" s="273" t="s">
        <v>1293</v>
      </c>
      <c r="AM74" s="274" t="s">
        <v>1292</v>
      </c>
      <c r="AN74" s="65" t="s">
        <v>1194</v>
      </c>
    </row>
    <row r="75" spans="2:40" ht="409.5" x14ac:dyDescent="0.25">
      <c r="B75" s="85" t="s">
        <v>831</v>
      </c>
      <c r="C75" s="85" t="s">
        <v>689</v>
      </c>
      <c r="D75" s="85" t="s">
        <v>471</v>
      </c>
      <c r="E75" s="85" t="s">
        <v>633</v>
      </c>
      <c r="F75" s="84">
        <v>0.91</v>
      </c>
      <c r="G75" s="84" t="s">
        <v>680</v>
      </c>
      <c r="H75" s="84" t="s">
        <v>504</v>
      </c>
      <c r="I75" s="84" t="s">
        <v>670</v>
      </c>
      <c r="J75" s="317" t="s">
        <v>1362</v>
      </c>
      <c r="K75" s="318" t="s">
        <v>1216</v>
      </c>
      <c r="L75" s="315" t="s">
        <v>1217</v>
      </c>
      <c r="M75" s="86">
        <v>42522</v>
      </c>
      <c r="N75" s="86">
        <v>43981</v>
      </c>
      <c r="O75" s="85" t="s">
        <v>666</v>
      </c>
      <c r="P75" s="85" t="s">
        <v>763</v>
      </c>
      <c r="Q75" s="87">
        <v>1</v>
      </c>
      <c r="R75" s="87">
        <v>1</v>
      </c>
      <c r="S75" s="87">
        <v>1</v>
      </c>
      <c r="T75" s="87">
        <v>1</v>
      </c>
      <c r="U75" s="87">
        <v>1</v>
      </c>
      <c r="V75" s="85"/>
      <c r="W75" s="269" t="s">
        <v>806</v>
      </c>
      <c r="X75" s="85"/>
      <c r="Y75" s="85"/>
      <c r="Z75" s="85"/>
      <c r="AA75" s="85"/>
      <c r="AB75" s="85"/>
      <c r="AC75" s="85" t="s">
        <v>522</v>
      </c>
      <c r="AD75" s="85" t="s">
        <v>560</v>
      </c>
      <c r="AE75" s="85"/>
      <c r="AF75" s="84">
        <v>1187</v>
      </c>
      <c r="AG75" s="85" t="s">
        <v>570</v>
      </c>
      <c r="AH75" s="85" t="s">
        <v>574</v>
      </c>
      <c r="AI75" s="276">
        <v>0</v>
      </c>
      <c r="AJ75" s="266">
        <v>0</v>
      </c>
      <c r="AK75" s="277">
        <v>0</v>
      </c>
      <c r="AL75" s="273" t="s">
        <v>1294</v>
      </c>
      <c r="AM75" s="278" t="s">
        <v>1314</v>
      </c>
      <c r="AN75" s="65" t="s">
        <v>1194</v>
      </c>
    </row>
    <row r="76" spans="2:40" ht="409.5" x14ac:dyDescent="0.25">
      <c r="B76" s="85" t="s">
        <v>831</v>
      </c>
      <c r="C76" s="85" t="s">
        <v>689</v>
      </c>
      <c r="D76" s="85" t="s">
        <v>471</v>
      </c>
      <c r="E76" s="85" t="s">
        <v>764</v>
      </c>
      <c r="F76" s="84">
        <v>0.91</v>
      </c>
      <c r="G76" s="84" t="s">
        <v>680</v>
      </c>
      <c r="H76" s="84" t="s">
        <v>504</v>
      </c>
      <c r="I76" s="84" t="s">
        <v>670</v>
      </c>
      <c r="J76" s="317" t="s">
        <v>1362</v>
      </c>
      <c r="K76" s="318" t="s">
        <v>1216</v>
      </c>
      <c r="L76" s="315" t="s">
        <v>1217</v>
      </c>
      <c r="M76" s="86">
        <v>42522</v>
      </c>
      <c r="N76" s="86">
        <v>43981</v>
      </c>
      <c r="O76" s="85" t="s">
        <v>765</v>
      </c>
      <c r="P76" s="85" t="s">
        <v>766</v>
      </c>
      <c r="Q76" s="87">
        <v>1</v>
      </c>
      <c r="R76" s="87">
        <v>1</v>
      </c>
      <c r="S76" s="87">
        <v>1</v>
      </c>
      <c r="T76" s="87">
        <v>1</v>
      </c>
      <c r="U76" s="87">
        <v>1</v>
      </c>
      <c r="V76" s="85"/>
      <c r="W76" s="269" t="s">
        <v>806</v>
      </c>
      <c r="X76" s="85"/>
      <c r="Y76" s="85"/>
      <c r="Z76" s="85"/>
      <c r="AA76" s="85"/>
      <c r="AB76" s="85"/>
      <c r="AC76" s="85" t="s">
        <v>563</v>
      </c>
      <c r="AD76" s="85" t="s">
        <v>562</v>
      </c>
      <c r="AE76" s="85"/>
      <c r="AF76" s="84">
        <v>1186</v>
      </c>
      <c r="AG76" s="85" t="s">
        <v>561</v>
      </c>
      <c r="AH76" s="85" t="s">
        <v>564</v>
      </c>
      <c r="AI76" s="279">
        <v>12663820</v>
      </c>
      <c r="AJ76" s="266">
        <f>+AK76/AI76</f>
        <v>1</v>
      </c>
      <c r="AK76" s="277">
        <f>1701600+10962220</f>
        <v>12663820</v>
      </c>
      <c r="AL76" s="280" t="s">
        <v>1295</v>
      </c>
      <c r="AM76" s="273" t="s">
        <v>1186</v>
      </c>
      <c r="AN76" s="65" t="s">
        <v>1194</v>
      </c>
    </row>
    <row r="77" spans="2:40" ht="409.5" x14ac:dyDescent="0.25">
      <c r="B77" s="70" t="s">
        <v>831</v>
      </c>
      <c r="C77" s="70" t="s">
        <v>1120</v>
      </c>
      <c r="D77" s="70" t="s">
        <v>1121</v>
      </c>
      <c r="E77" s="70" t="s">
        <v>1200</v>
      </c>
      <c r="F77" s="62">
        <v>0.5</v>
      </c>
      <c r="G77" s="62" t="s">
        <v>679</v>
      </c>
      <c r="H77" s="62" t="s">
        <v>489</v>
      </c>
      <c r="I77" s="62" t="s">
        <v>670</v>
      </c>
      <c r="J77" s="62" t="s">
        <v>1084</v>
      </c>
      <c r="K77" s="62" t="s">
        <v>1085</v>
      </c>
      <c r="L77" s="62" t="s">
        <v>1086</v>
      </c>
      <c r="M77" s="66">
        <v>43101</v>
      </c>
      <c r="N77" s="66">
        <v>43981</v>
      </c>
      <c r="O77" s="70" t="s">
        <v>1140</v>
      </c>
      <c r="P77" s="70" t="s">
        <v>1141</v>
      </c>
      <c r="Q77" s="62" t="s">
        <v>1027</v>
      </c>
      <c r="R77" s="121">
        <v>18</v>
      </c>
      <c r="S77" s="67"/>
      <c r="T77" s="67"/>
      <c r="U77" s="70"/>
      <c r="V77" s="70"/>
      <c r="W77" s="187">
        <v>15</v>
      </c>
      <c r="X77" s="179"/>
      <c r="Y77" s="70"/>
      <c r="Z77" s="70"/>
      <c r="AA77" s="70"/>
      <c r="AB77" s="70"/>
      <c r="AC77" s="60" t="s">
        <v>513</v>
      </c>
      <c r="AD77" s="60" t="s">
        <v>514</v>
      </c>
      <c r="AE77" s="60"/>
      <c r="AF77" s="62">
        <v>1108</v>
      </c>
      <c r="AG77" s="62" t="s">
        <v>521</v>
      </c>
      <c r="AH77" s="60" t="s">
        <v>668</v>
      </c>
      <c r="AI77" s="152">
        <v>56664456298</v>
      </c>
      <c r="AJ77" s="62" t="s">
        <v>1027</v>
      </c>
      <c r="AK77" s="152">
        <v>27211000000</v>
      </c>
      <c r="AL77" s="187" t="s">
        <v>1315</v>
      </c>
      <c r="AM77" s="60" t="s">
        <v>1266</v>
      </c>
      <c r="AN77" s="65" t="s">
        <v>1194</v>
      </c>
    </row>
    <row r="78" spans="2:40" ht="409.5" x14ac:dyDescent="0.25">
      <c r="B78" s="70" t="s">
        <v>831</v>
      </c>
      <c r="C78" s="70" t="s">
        <v>1120</v>
      </c>
      <c r="D78" s="70" t="s">
        <v>1121</v>
      </c>
      <c r="E78" s="70" t="s">
        <v>1122</v>
      </c>
      <c r="F78" s="62">
        <v>0.5</v>
      </c>
      <c r="G78" s="62" t="s">
        <v>679</v>
      </c>
      <c r="H78" s="62" t="s">
        <v>489</v>
      </c>
      <c r="I78" s="62" t="s">
        <v>670</v>
      </c>
      <c r="J78" s="62" t="s">
        <v>1084</v>
      </c>
      <c r="K78" s="62" t="s">
        <v>1085</v>
      </c>
      <c r="L78" s="62" t="s">
        <v>1086</v>
      </c>
      <c r="M78" s="66">
        <v>43101</v>
      </c>
      <c r="N78" s="66">
        <v>43981</v>
      </c>
      <c r="O78" s="70" t="s">
        <v>1142</v>
      </c>
      <c r="P78" s="70" t="s">
        <v>1143</v>
      </c>
      <c r="Q78" s="62" t="s">
        <v>1027</v>
      </c>
      <c r="R78" s="121">
        <v>320</v>
      </c>
      <c r="S78" s="67"/>
      <c r="T78" s="67"/>
      <c r="U78" s="70"/>
      <c r="V78" s="70"/>
      <c r="W78" s="187">
        <v>111</v>
      </c>
      <c r="X78" s="149"/>
      <c r="Y78" s="70"/>
      <c r="Z78" s="70"/>
      <c r="AA78" s="70"/>
      <c r="AB78" s="70"/>
      <c r="AC78" s="60" t="s">
        <v>513</v>
      </c>
      <c r="AD78" s="60" t="s">
        <v>514</v>
      </c>
      <c r="AE78" s="60"/>
      <c r="AF78" s="62">
        <v>1108</v>
      </c>
      <c r="AG78" s="62" t="s">
        <v>521</v>
      </c>
      <c r="AH78" s="60" t="s">
        <v>668</v>
      </c>
      <c r="AI78" s="152">
        <v>56664456298</v>
      </c>
      <c r="AJ78" s="62" t="s">
        <v>1027</v>
      </c>
      <c r="AK78" s="152">
        <v>27211000000</v>
      </c>
      <c r="AL78" s="189" t="s">
        <v>1316</v>
      </c>
      <c r="AM78" s="60" t="s">
        <v>1266</v>
      </c>
      <c r="AN78" s="65" t="s">
        <v>1194</v>
      </c>
    </row>
    <row r="79" spans="2:40" ht="395.25" x14ac:dyDescent="0.25">
      <c r="B79" s="83" t="s">
        <v>473</v>
      </c>
      <c r="C79" s="83" t="s">
        <v>474</v>
      </c>
      <c r="D79" s="83" t="s">
        <v>475</v>
      </c>
      <c r="E79" s="114" t="s">
        <v>706</v>
      </c>
      <c r="F79" s="62">
        <v>0.91</v>
      </c>
      <c r="G79" s="84" t="s">
        <v>681</v>
      </c>
      <c r="H79" s="84" t="s">
        <v>490</v>
      </c>
      <c r="I79" s="84" t="s">
        <v>670</v>
      </c>
      <c r="J79" s="317" t="s">
        <v>1376</v>
      </c>
      <c r="K79" s="318" t="s">
        <v>1375</v>
      </c>
      <c r="L79" s="315" t="s">
        <v>1377</v>
      </c>
      <c r="M79" s="86">
        <v>42887</v>
      </c>
      <c r="N79" s="86">
        <v>43465</v>
      </c>
      <c r="O79" s="114" t="s">
        <v>707</v>
      </c>
      <c r="P79" s="114" t="s">
        <v>707</v>
      </c>
      <c r="Q79" s="115">
        <v>0</v>
      </c>
      <c r="R79" s="115">
        <v>1</v>
      </c>
      <c r="S79" s="84">
        <v>0</v>
      </c>
      <c r="T79" s="84">
        <v>0</v>
      </c>
      <c r="U79" s="162">
        <v>1</v>
      </c>
      <c r="V79" s="163">
        <v>1</v>
      </c>
      <c r="W79" s="84"/>
      <c r="X79" s="83"/>
      <c r="Y79" s="83"/>
      <c r="Z79" s="83"/>
      <c r="AA79" s="83"/>
      <c r="AB79" s="83"/>
      <c r="AC79" s="83" t="s">
        <v>91</v>
      </c>
      <c r="AD79" s="83" t="s">
        <v>102</v>
      </c>
      <c r="AE79" s="83" t="s">
        <v>110</v>
      </c>
      <c r="AF79" s="84">
        <v>7512</v>
      </c>
      <c r="AG79" s="83" t="s">
        <v>641</v>
      </c>
      <c r="AH79" s="83" t="s">
        <v>642</v>
      </c>
      <c r="AI79" s="116">
        <v>351000000</v>
      </c>
      <c r="AJ79" s="87"/>
      <c r="AK79" s="164"/>
      <c r="AL79" s="281"/>
      <c r="AM79" s="102" t="s">
        <v>1341</v>
      </c>
      <c r="AN79" s="65" t="s">
        <v>1194</v>
      </c>
    </row>
    <row r="80" spans="2:40" ht="395.25" x14ac:dyDescent="0.25">
      <c r="B80" s="83" t="s">
        <v>473</v>
      </c>
      <c r="C80" s="83" t="s">
        <v>474</v>
      </c>
      <c r="D80" s="83" t="s">
        <v>475</v>
      </c>
      <c r="E80" s="114" t="s">
        <v>708</v>
      </c>
      <c r="F80" s="62">
        <v>0.91</v>
      </c>
      <c r="G80" s="84" t="s">
        <v>681</v>
      </c>
      <c r="H80" s="84" t="s">
        <v>490</v>
      </c>
      <c r="I80" s="84" t="s">
        <v>670</v>
      </c>
      <c r="J80" s="317" t="s">
        <v>1376</v>
      </c>
      <c r="K80" s="318" t="s">
        <v>1375</v>
      </c>
      <c r="L80" s="315" t="s">
        <v>1377</v>
      </c>
      <c r="M80" s="86">
        <v>42887</v>
      </c>
      <c r="N80" s="86">
        <v>44196</v>
      </c>
      <c r="O80" s="114" t="s">
        <v>709</v>
      </c>
      <c r="P80" s="114" t="s">
        <v>710</v>
      </c>
      <c r="Q80" s="115">
        <v>1</v>
      </c>
      <c r="R80" s="115">
        <v>3</v>
      </c>
      <c r="S80" s="84">
        <v>3</v>
      </c>
      <c r="T80" s="84">
        <v>3</v>
      </c>
      <c r="U80" s="162">
        <v>1</v>
      </c>
      <c r="V80" s="163">
        <v>1</v>
      </c>
      <c r="W80" s="84"/>
      <c r="X80" s="83"/>
      <c r="Y80" s="83"/>
      <c r="Z80" s="83"/>
      <c r="AA80" s="83"/>
      <c r="AB80" s="83"/>
      <c r="AC80" s="83" t="s">
        <v>91</v>
      </c>
      <c r="AD80" s="83" t="s">
        <v>102</v>
      </c>
      <c r="AE80" s="83" t="s">
        <v>110</v>
      </c>
      <c r="AF80" s="84">
        <v>7512</v>
      </c>
      <c r="AG80" s="83" t="s">
        <v>641</v>
      </c>
      <c r="AH80" s="83" t="s">
        <v>643</v>
      </c>
      <c r="AI80" s="116">
        <v>779800000</v>
      </c>
      <c r="AJ80" s="87"/>
      <c r="AK80" s="164"/>
      <c r="AL80" s="282"/>
      <c r="AM80" s="102" t="s">
        <v>1341</v>
      </c>
      <c r="AN80" s="65" t="s">
        <v>1194</v>
      </c>
    </row>
    <row r="81" spans="2:40" ht="395.25" x14ac:dyDescent="0.25">
      <c r="B81" s="83" t="s">
        <v>473</v>
      </c>
      <c r="C81" s="83" t="s">
        <v>474</v>
      </c>
      <c r="D81" s="83" t="s">
        <v>475</v>
      </c>
      <c r="E81" s="114" t="s">
        <v>711</v>
      </c>
      <c r="F81" s="62">
        <v>0.91</v>
      </c>
      <c r="G81" s="84" t="s">
        <v>681</v>
      </c>
      <c r="H81" s="84" t="s">
        <v>490</v>
      </c>
      <c r="I81" s="84" t="s">
        <v>670</v>
      </c>
      <c r="J81" s="317" t="s">
        <v>1376</v>
      </c>
      <c r="K81" s="318" t="s">
        <v>1375</v>
      </c>
      <c r="L81" s="315" t="s">
        <v>1377</v>
      </c>
      <c r="M81" s="86">
        <v>42887</v>
      </c>
      <c r="N81" s="86">
        <v>43100</v>
      </c>
      <c r="O81" s="114" t="s">
        <v>712</v>
      </c>
      <c r="P81" s="114" t="s">
        <v>712</v>
      </c>
      <c r="Q81" s="115">
        <v>1</v>
      </c>
      <c r="R81" s="115">
        <v>0</v>
      </c>
      <c r="S81" s="84">
        <v>0</v>
      </c>
      <c r="T81" s="84">
        <v>0</v>
      </c>
      <c r="U81" s="162">
        <v>1</v>
      </c>
      <c r="V81" s="163">
        <v>1</v>
      </c>
      <c r="W81" s="84"/>
      <c r="X81" s="83"/>
      <c r="Y81" s="83"/>
      <c r="Z81" s="83"/>
      <c r="AA81" s="83"/>
      <c r="AB81" s="83"/>
      <c r="AC81" s="83" t="s">
        <v>91</v>
      </c>
      <c r="AD81" s="83" t="s">
        <v>102</v>
      </c>
      <c r="AE81" s="83" t="s">
        <v>110</v>
      </c>
      <c r="AF81" s="84">
        <v>7512</v>
      </c>
      <c r="AG81" s="83" t="s">
        <v>641</v>
      </c>
      <c r="AH81" s="83" t="s">
        <v>643</v>
      </c>
      <c r="AI81" s="116">
        <v>779800000</v>
      </c>
      <c r="AJ81" s="87"/>
      <c r="AK81" s="164"/>
      <c r="AL81" s="281"/>
      <c r="AM81" s="102" t="s">
        <v>1170</v>
      </c>
      <c r="AN81" s="65" t="s">
        <v>1195</v>
      </c>
    </row>
    <row r="82" spans="2:40" ht="409.5" x14ac:dyDescent="0.25">
      <c r="B82" s="70" t="s">
        <v>473</v>
      </c>
      <c r="C82" s="70" t="s">
        <v>696</v>
      </c>
      <c r="D82" s="70" t="s">
        <v>476</v>
      </c>
      <c r="E82" s="117" t="s">
        <v>1174</v>
      </c>
      <c r="F82" s="62">
        <v>0.91</v>
      </c>
      <c r="G82" s="62" t="s">
        <v>826</v>
      </c>
      <c r="H82" s="62" t="s">
        <v>491</v>
      </c>
      <c r="I82" s="62" t="s">
        <v>670</v>
      </c>
      <c r="J82" s="315" t="s">
        <v>1177</v>
      </c>
      <c r="K82" s="316" t="s">
        <v>1179</v>
      </c>
      <c r="L82" s="315" t="s">
        <v>1178</v>
      </c>
      <c r="M82" s="66">
        <v>42736</v>
      </c>
      <c r="N82" s="66">
        <v>43981</v>
      </c>
      <c r="O82" s="117" t="s">
        <v>1175</v>
      </c>
      <c r="P82" s="117" t="s">
        <v>767</v>
      </c>
      <c r="Q82" s="67">
        <v>1</v>
      </c>
      <c r="R82" s="67">
        <v>1</v>
      </c>
      <c r="S82" s="67"/>
      <c r="T82" s="67"/>
      <c r="U82" s="67">
        <v>0.25</v>
      </c>
      <c r="V82" s="72">
        <f>+U82/Q82</f>
        <v>0.25</v>
      </c>
      <c r="W82" s="232">
        <v>1</v>
      </c>
      <c r="X82" s="232"/>
      <c r="Y82" s="70">
        <v>0</v>
      </c>
      <c r="Z82" s="70">
        <v>0</v>
      </c>
      <c r="AA82" s="70">
        <v>0</v>
      </c>
      <c r="AB82" s="70">
        <v>0</v>
      </c>
      <c r="AC82" s="62" t="s">
        <v>621</v>
      </c>
      <c r="AD82" s="62" t="s">
        <v>621</v>
      </c>
      <c r="AE82" s="62" t="s">
        <v>621</v>
      </c>
      <c r="AF82" s="62">
        <v>8</v>
      </c>
      <c r="AG82" s="62" t="s">
        <v>621</v>
      </c>
      <c r="AH82" s="62" t="s">
        <v>621</v>
      </c>
      <c r="AI82" s="62" t="s">
        <v>621</v>
      </c>
      <c r="AJ82" s="62" t="s">
        <v>621</v>
      </c>
      <c r="AK82" s="62" t="s">
        <v>621</v>
      </c>
      <c r="AL82" s="233" t="s">
        <v>1262</v>
      </c>
      <c r="AM82" s="234" t="s">
        <v>1176</v>
      </c>
      <c r="AN82" s="65" t="s">
        <v>1194</v>
      </c>
    </row>
    <row r="83" spans="2:40" ht="409.5" x14ac:dyDescent="0.25">
      <c r="B83" s="83" t="s">
        <v>473</v>
      </c>
      <c r="C83" s="83" t="s">
        <v>696</v>
      </c>
      <c r="D83" s="83" t="s">
        <v>476</v>
      </c>
      <c r="E83" s="114" t="s">
        <v>841</v>
      </c>
      <c r="F83" s="62">
        <v>0.91</v>
      </c>
      <c r="G83" s="84" t="s">
        <v>681</v>
      </c>
      <c r="H83" s="84" t="s">
        <v>490</v>
      </c>
      <c r="I83" s="84" t="s">
        <v>670</v>
      </c>
      <c r="J83" s="317" t="s">
        <v>1376</v>
      </c>
      <c r="K83" s="318" t="s">
        <v>1375</v>
      </c>
      <c r="L83" s="315" t="s">
        <v>1377</v>
      </c>
      <c r="M83" s="86">
        <v>42887</v>
      </c>
      <c r="N83" s="86">
        <v>44196</v>
      </c>
      <c r="O83" s="114" t="s">
        <v>713</v>
      </c>
      <c r="P83" s="114" t="s">
        <v>714</v>
      </c>
      <c r="Q83" s="115">
        <v>2</v>
      </c>
      <c r="R83" s="115">
        <v>2</v>
      </c>
      <c r="S83" s="84">
        <v>2</v>
      </c>
      <c r="T83" s="84">
        <v>2</v>
      </c>
      <c r="U83" s="162">
        <v>2</v>
      </c>
      <c r="V83" s="163">
        <v>1</v>
      </c>
      <c r="W83" s="84"/>
      <c r="X83" s="83"/>
      <c r="Y83" s="83"/>
      <c r="Z83" s="83"/>
      <c r="AA83" s="83"/>
      <c r="AB83" s="83"/>
      <c r="AC83" s="83" t="s">
        <v>91</v>
      </c>
      <c r="AD83" s="83" t="s">
        <v>102</v>
      </c>
      <c r="AE83" s="83" t="s">
        <v>110</v>
      </c>
      <c r="AF83" s="84">
        <v>7512</v>
      </c>
      <c r="AG83" s="83" t="s">
        <v>641</v>
      </c>
      <c r="AH83" s="83" t="s">
        <v>644</v>
      </c>
      <c r="AI83" s="116">
        <v>9243450000</v>
      </c>
      <c r="AJ83" s="87"/>
      <c r="AK83" s="164"/>
      <c r="AL83" s="282"/>
      <c r="AM83" s="102" t="s">
        <v>1341</v>
      </c>
      <c r="AN83" s="65" t="s">
        <v>1194</v>
      </c>
    </row>
    <row r="84" spans="2:40" ht="409.5" x14ac:dyDescent="0.25">
      <c r="B84" s="83" t="s">
        <v>473</v>
      </c>
      <c r="C84" s="83" t="s">
        <v>696</v>
      </c>
      <c r="D84" s="83" t="s">
        <v>476</v>
      </c>
      <c r="E84" s="114" t="s">
        <v>715</v>
      </c>
      <c r="F84" s="62">
        <v>0.91</v>
      </c>
      <c r="G84" s="84" t="s">
        <v>681</v>
      </c>
      <c r="H84" s="84" t="s">
        <v>490</v>
      </c>
      <c r="I84" s="84" t="s">
        <v>670</v>
      </c>
      <c r="J84" s="317" t="s">
        <v>1376</v>
      </c>
      <c r="K84" s="318" t="s">
        <v>1375</v>
      </c>
      <c r="L84" s="315" t="s">
        <v>1377</v>
      </c>
      <c r="M84" s="86">
        <v>42887</v>
      </c>
      <c r="N84" s="86">
        <v>43465</v>
      </c>
      <c r="O84" s="114" t="s">
        <v>716</v>
      </c>
      <c r="P84" s="118" t="s">
        <v>916</v>
      </c>
      <c r="Q84" s="119">
        <v>0.3</v>
      </c>
      <c r="R84" s="119">
        <v>0.7</v>
      </c>
      <c r="S84" s="115">
        <v>0</v>
      </c>
      <c r="T84" s="84">
        <v>0</v>
      </c>
      <c r="U84" s="163">
        <v>0.3</v>
      </c>
      <c r="V84" s="163">
        <v>0.3</v>
      </c>
      <c r="W84" s="84"/>
      <c r="X84" s="83"/>
      <c r="Y84" s="83"/>
      <c r="Z84" s="83"/>
      <c r="AA84" s="83"/>
      <c r="AB84" s="83"/>
      <c r="AC84" s="83" t="s">
        <v>91</v>
      </c>
      <c r="AD84" s="83" t="s">
        <v>102</v>
      </c>
      <c r="AE84" s="83" t="s">
        <v>110</v>
      </c>
      <c r="AF84" s="84">
        <v>7512</v>
      </c>
      <c r="AG84" s="83" t="s">
        <v>641</v>
      </c>
      <c r="AH84" s="83" t="s">
        <v>644</v>
      </c>
      <c r="AI84" s="116">
        <v>9243450000</v>
      </c>
      <c r="AJ84" s="87"/>
      <c r="AK84" s="164"/>
      <c r="AL84" s="282"/>
      <c r="AM84" s="102" t="s">
        <v>1341</v>
      </c>
      <c r="AN84" s="65" t="s">
        <v>1194</v>
      </c>
    </row>
    <row r="85" spans="2:40" ht="409.5" x14ac:dyDescent="0.25">
      <c r="B85" s="83" t="s">
        <v>473</v>
      </c>
      <c r="C85" s="83" t="s">
        <v>696</v>
      </c>
      <c r="D85" s="83" t="s">
        <v>476</v>
      </c>
      <c r="E85" s="114" t="s">
        <v>717</v>
      </c>
      <c r="F85" s="62">
        <v>0.91</v>
      </c>
      <c r="G85" s="84" t="s">
        <v>681</v>
      </c>
      <c r="H85" s="84" t="s">
        <v>490</v>
      </c>
      <c r="I85" s="84" t="s">
        <v>670</v>
      </c>
      <c r="J85" s="317" t="s">
        <v>1376</v>
      </c>
      <c r="K85" s="318" t="s">
        <v>1375</v>
      </c>
      <c r="L85" s="315" t="s">
        <v>1377</v>
      </c>
      <c r="M85" s="86">
        <v>42887</v>
      </c>
      <c r="N85" s="86">
        <v>43465</v>
      </c>
      <c r="O85" s="114" t="s">
        <v>718</v>
      </c>
      <c r="P85" s="114" t="s">
        <v>718</v>
      </c>
      <c r="Q85" s="115">
        <v>0</v>
      </c>
      <c r="R85" s="115">
        <v>1</v>
      </c>
      <c r="S85" s="84">
        <v>0</v>
      </c>
      <c r="T85" s="84">
        <v>0</v>
      </c>
      <c r="U85" s="162">
        <v>1</v>
      </c>
      <c r="V85" s="163">
        <v>1</v>
      </c>
      <c r="W85" s="84"/>
      <c r="X85" s="83"/>
      <c r="Y85" s="83"/>
      <c r="Z85" s="83"/>
      <c r="AA85" s="83"/>
      <c r="AB85" s="83"/>
      <c r="AC85" s="83" t="s">
        <v>91</v>
      </c>
      <c r="AD85" s="83" t="s">
        <v>102</v>
      </c>
      <c r="AE85" s="83" t="s">
        <v>110</v>
      </c>
      <c r="AF85" s="84">
        <v>7512</v>
      </c>
      <c r="AG85" s="83" t="s">
        <v>641</v>
      </c>
      <c r="AH85" s="83" t="s">
        <v>644</v>
      </c>
      <c r="AI85" s="116">
        <v>9243450000</v>
      </c>
      <c r="AJ85" s="87"/>
      <c r="AK85" s="164"/>
      <c r="AL85" s="281"/>
      <c r="AM85" s="102" t="s">
        <v>1341</v>
      </c>
      <c r="AN85" s="65" t="s">
        <v>1194</v>
      </c>
    </row>
    <row r="86" spans="2:40" ht="409.5" x14ac:dyDescent="0.25">
      <c r="B86" s="83" t="s">
        <v>473</v>
      </c>
      <c r="C86" s="83" t="s">
        <v>696</v>
      </c>
      <c r="D86" s="83" t="s">
        <v>476</v>
      </c>
      <c r="E86" s="114" t="s">
        <v>719</v>
      </c>
      <c r="F86" s="62">
        <v>0.91</v>
      </c>
      <c r="G86" s="84" t="s">
        <v>681</v>
      </c>
      <c r="H86" s="84" t="s">
        <v>490</v>
      </c>
      <c r="I86" s="84" t="s">
        <v>670</v>
      </c>
      <c r="J86" s="317" t="s">
        <v>1376</v>
      </c>
      <c r="K86" s="318" t="s">
        <v>1375</v>
      </c>
      <c r="L86" s="315" t="s">
        <v>1377</v>
      </c>
      <c r="M86" s="86">
        <v>42887</v>
      </c>
      <c r="N86" s="86">
        <v>43465</v>
      </c>
      <c r="O86" s="114" t="s">
        <v>720</v>
      </c>
      <c r="P86" s="114" t="s">
        <v>720</v>
      </c>
      <c r="Q86" s="115">
        <v>0</v>
      </c>
      <c r="R86" s="115">
        <v>1</v>
      </c>
      <c r="S86" s="84">
        <v>0</v>
      </c>
      <c r="T86" s="84">
        <v>0</v>
      </c>
      <c r="U86" s="84"/>
      <c r="V86" s="84"/>
      <c r="W86" s="84"/>
      <c r="X86" s="83"/>
      <c r="Y86" s="83"/>
      <c r="Z86" s="83"/>
      <c r="AA86" s="83"/>
      <c r="AB86" s="83"/>
      <c r="AC86" s="83" t="s">
        <v>91</v>
      </c>
      <c r="AD86" s="83" t="s">
        <v>102</v>
      </c>
      <c r="AE86" s="83" t="s">
        <v>110</v>
      </c>
      <c r="AF86" s="84">
        <v>7512</v>
      </c>
      <c r="AG86" s="83" t="s">
        <v>641</v>
      </c>
      <c r="AH86" s="83" t="s">
        <v>644</v>
      </c>
      <c r="AI86" s="116">
        <v>9243450000</v>
      </c>
      <c r="AJ86" s="87"/>
      <c r="AK86" s="164"/>
      <c r="AL86" s="162"/>
      <c r="AM86" s="102" t="s">
        <v>1341</v>
      </c>
      <c r="AN86" s="65" t="s">
        <v>1194</v>
      </c>
    </row>
    <row r="87" spans="2:40" ht="409.5" x14ac:dyDescent="0.25">
      <c r="B87" s="83" t="s">
        <v>473</v>
      </c>
      <c r="C87" s="83" t="s">
        <v>686</v>
      </c>
      <c r="D87" s="83" t="s">
        <v>476</v>
      </c>
      <c r="E87" s="114" t="s">
        <v>852</v>
      </c>
      <c r="F87" s="62">
        <v>0.91</v>
      </c>
      <c r="G87" s="84" t="s">
        <v>681</v>
      </c>
      <c r="H87" s="84" t="s">
        <v>490</v>
      </c>
      <c r="I87" s="84" t="s">
        <v>670</v>
      </c>
      <c r="J87" s="317" t="s">
        <v>1376</v>
      </c>
      <c r="K87" s="318" t="s">
        <v>1375</v>
      </c>
      <c r="L87" s="315" t="s">
        <v>1377</v>
      </c>
      <c r="M87" s="86">
        <v>42887</v>
      </c>
      <c r="N87" s="86">
        <v>43465</v>
      </c>
      <c r="O87" s="114" t="s">
        <v>853</v>
      </c>
      <c r="P87" s="114" t="s">
        <v>854</v>
      </c>
      <c r="Q87" s="115">
        <v>100</v>
      </c>
      <c r="R87" s="115">
        <v>100</v>
      </c>
      <c r="S87" s="115">
        <v>0</v>
      </c>
      <c r="T87" s="84">
        <v>0</v>
      </c>
      <c r="U87" s="162">
        <v>100</v>
      </c>
      <c r="V87" s="163">
        <v>1</v>
      </c>
      <c r="W87" s="84"/>
      <c r="X87" s="83"/>
      <c r="Y87" s="83"/>
      <c r="Z87" s="83"/>
      <c r="AA87" s="83"/>
      <c r="AB87" s="83"/>
      <c r="AC87" s="83" t="s">
        <v>91</v>
      </c>
      <c r="AD87" s="83" t="s">
        <v>102</v>
      </c>
      <c r="AE87" s="83" t="s">
        <v>110</v>
      </c>
      <c r="AF87" s="84">
        <v>7512</v>
      </c>
      <c r="AG87" s="83" t="s">
        <v>641</v>
      </c>
      <c r="AH87" s="83" t="s">
        <v>644</v>
      </c>
      <c r="AI87" s="116">
        <v>9243450000</v>
      </c>
      <c r="AJ87" s="87"/>
      <c r="AK87" s="164"/>
      <c r="AL87" s="283"/>
      <c r="AM87" s="102" t="s">
        <v>1341</v>
      </c>
      <c r="AN87" s="88" t="s">
        <v>1194</v>
      </c>
    </row>
    <row r="88" spans="2:40" ht="331.5" x14ac:dyDescent="0.25">
      <c r="B88" s="60" t="s">
        <v>473</v>
      </c>
      <c r="C88" s="60" t="s">
        <v>686</v>
      </c>
      <c r="D88" s="60" t="s">
        <v>477</v>
      </c>
      <c r="E88" s="120" t="s">
        <v>952</v>
      </c>
      <c r="F88" s="62">
        <v>0.91</v>
      </c>
      <c r="G88" s="62" t="s">
        <v>914</v>
      </c>
      <c r="H88" s="62" t="s">
        <v>505</v>
      </c>
      <c r="I88" s="62" t="s">
        <v>670</v>
      </c>
      <c r="J88" s="315" t="s">
        <v>1360</v>
      </c>
      <c r="K88" s="316" t="s">
        <v>945</v>
      </c>
      <c r="L88" s="315" t="s">
        <v>1361</v>
      </c>
      <c r="M88" s="66">
        <v>42522</v>
      </c>
      <c r="N88" s="66">
        <v>43981</v>
      </c>
      <c r="O88" s="120" t="s">
        <v>792</v>
      </c>
      <c r="P88" s="120" t="s">
        <v>793</v>
      </c>
      <c r="Q88" s="62">
        <v>1</v>
      </c>
      <c r="R88" s="121">
        <v>0</v>
      </c>
      <c r="S88" s="62">
        <v>0</v>
      </c>
      <c r="T88" s="62">
        <v>0</v>
      </c>
      <c r="U88" s="62">
        <v>1</v>
      </c>
      <c r="V88" s="67">
        <v>1</v>
      </c>
      <c r="W88" s="62"/>
      <c r="X88" s="60"/>
      <c r="Y88" s="60" t="s">
        <v>650</v>
      </c>
      <c r="Z88" s="60" t="s">
        <v>650</v>
      </c>
      <c r="AA88" s="60" t="s">
        <v>650</v>
      </c>
      <c r="AB88" s="60" t="s">
        <v>953</v>
      </c>
      <c r="AC88" s="60" t="s">
        <v>577</v>
      </c>
      <c r="AD88" s="60" t="s">
        <v>578</v>
      </c>
      <c r="AE88" s="60"/>
      <c r="AF88" s="62">
        <v>7501</v>
      </c>
      <c r="AG88" s="60" t="s">
        <v>579</v>
      </c>
      <c r="AH88" s="60" t="s">
        <v>580</v>
      </c>
      <c r="AI88" s="89">
        <v>136000000</v>
      </c>
      <c r="AJ88" s="67"/>
      <c r="AK88" s="76"/>
      <c r="AL88" s="62"/>
      <c r="AM88" s="60"/>
      <c r="AN88" s="65" t="s">
        <v>1195</v>
      </c>
    </row>
    <row r="89" spans="2:40" ht="409.5" x14ac:dyDescent="0.25">
      <c r="B89" s="60" t="s">
        <v>473</v>
      </c>
      <c r="C89" s="60" t="s">
        <v>686</v>
      </c>
      <c r="D89" s="60" t="s">
        <v>477</v>
      </c>
      <c r="E89" s="120" t="s">
        <v>794</v>
      </c>
      <c r="F89" s="62">
        <v>0.91</v>
      </c>
      <c r="G89" s="62" t="s">
        <v>914</v>
      </c>
      <c r="H89" s="62" t="s">
        <v>505</v>
      </c>
      <c r="I89" s="62" t="s">
        <v>670</v>
      </c>
      <c r="J89" s="315" t="s">
        <v>1360</v>
      </c>
      <c r="K89" s="316" t="s">
        <v>945</v>
      </c>
      <c r="L89" s="315" t="s">
        <v>1361</v>
      </c>
      <c r="M89" s="66">
        <v>43101</v>
      </c>
      <c r="N89" s="66">
        <v>43981</v>
      </c>
      <c r="O89" s="120" t="s">
        <v>795</v>
      </c>
      <c r="P89" s="120" t="s">
        <v>796</v>
      </c>
      <c r="Q89" s="67">
        <v>1</v>
      </c>
      <c r="R89" s="67">
        <v>1</v>
      </c>
      <c r="S89" s="67">
        <v>1</v>
      </c>
      <c r="T89" s="67">
        <v>1</v>
      </c>
      <c r="U89" s="67">
        <v>1</v>
      </c>
      <c r="V89" s="67">
        <v>0.7</v>
      </c>
      <c r="W89" s="62">
        <v>100</v>
      </c>
      <c r="X89" s="62"/>
      <c r="Y89" s="60"/>
      <c r="Z89" s="60"/>
      <c r="AA89" s="60"/>
      <c r="AB89" s="60"/>
      <c r="AC89" s="60" t="s">
        <v>577</v>
      </c>
      <c r="AD89" s="60" t="s">
        <v>578</v>
      </c>
      <c r="AE89" s="60"/>
      <c r="AF89" s="62">
        <v>7501</v>
      </c>
      <c r="AG89" s="60" t="s">
        <v>579</v>
      </c>
      <c r="AH89" s="60" t="s">
        <v>581</v>
      </c>
      <c r="AI89" s="89">
        <v>168000000</v>
      </c>
      <c r="AJ89" s="156">
        <v>3.1900000000000001E-3</v>
      </c>
      <c r="AK89" s="89">
        <v>383180</v>
      </c>
      <c r="AL89" s="70" t="s">
        <v>1253</v>
      </c>
      <c r="AM89" s="60" t="s">
        <v>1254</v>
      </c>
      <c r="AN89" s="65" t="s">
        <v>1194</v>
      </c>
    </row>
    <row r="90" spans="2:40" ht="331.5" x14ac:dyDescent="0.25">
      <c r="B90" s="60" t="s">
        <v>473</v>
      </c>
      <c r="C90" s="60" t="s">
        <v>686</v>
      </c>
      <c r="D90" s="60" t="s">
        <v>477</v>
      </c>
      <c r="E90" s="60" t="s">
        <v>732</v>
      </c>
      <c r="F90" s="62">
        <v>0.91</v>
      </c>
      <c r="G90" s="62" t="s">
        <v>752</v>
      </c>
      <c r="H90" s="62" t="s">
        <v>496</v>
      </c>
      <c r="I90" s="62" t="s">
        <v>670</v>
      </c>
      <c r="J90" s="315" t="s">
        <v>497</v>
      </c>
      <c r="K90" s="316">
        <v>3203285629</v>
      </c>
      <c r="L90" s="315" t="s">
        <v>498</v>
      </c>
      <c r="M90" s="66">
        <v>42736</v>
      </c>
      <c r="N90" s="66">
        <v>44043</v>
      </c>
      <c r="O90" s="55" t="s">
        <v>742</v>
      </c>
      <c r="P90" s="55" t="s">
        <v>976</v>
      </c>
      <c r="Q90" s="67">
        <v>1</v>
      </c>
      <c r="R90" s="67">
        <v>1</v>
      </c>
      <c r="S90" s="67">
        <v>1</v>
      </c>
      <c r="T90" s="67">
        <v>1</v>
      </c>
      <c r="U90" s="67">
        <v>1</v>
      </c>
      <c r="V90" s="67">
        <v>1</v>
      </c>
      <c r="W90" s="292">
        <v>1</v>
      </c>
      <c r="X90" s="99"/>
      <c r="Y90" s="60"/>
      <c r="Z90" s="60"/>
      <c r="AA90" s="60"/>
      <c r="AB90" s="60"/>
      <c r="AC90" s="60" t="s">
        <v>513</v>
      </c>
      <c r="AD90" s="60" t="s">
        <v>542</v>
      </c>
      <c r="AE90" s="60" t="s">
        <v>587</v>
      </c>
      <c r="AF90" s="62">
        <v>1067</v>
      </c>
      <c r="AG90" s="60" t="s">
        <v>975</v>
      </c>
      <c r="AH90" s="60" t="s">
        <v>588</v>
      </c>
      <c r="AI90" s="293">
        <v>2498000000</v>
      </c>
      <c r="AJ90" s="294" t="s">
        <v>650</v>
      </c>
      <c r="AK90" s="294" t="s">
        <v>650</v>
      </c>
      <c r="AL90" s="295" t="s">
        <v>1323</v>
      </c>
      <c r="AM90" s="295" t="s">
        <v>1324</v>
      </c>
      <c r="AN90" s="65" t="s">
        <v>1194</v>
      </c>
    </row>
    <row r="91" spans="2:40" ht="344.25" x14ac:dyDescent="0.25">
      <c r="B91" s="60" t="s">
        <v>473</v>
      </c>
      <c r="C91" s="60" t="s">
        <v>686</v>
      </c>
      <c r="D91" s="60" t="s">
        <v>477</v>
      </c>
      <c r="E91" s="60" t="s">
        <v>744</v>
      </c>
      <c r="F91" s="62">
        <v>0.91</v>
      </c>
      <c r="G91" s="62" t="s">
        <v>752</v>
      </c>
      <c r="H91" s="62" t="s">
        <v>496</v>
      </c>
      <c r="I91" s="62" t="s">
        <v>670</v>
      </c>
      <c r="J91" s="315" t="s">
        <v>497</v>
      </c>
      <c r="K91" s="316">
        <v>3203285629</v>
      </c>
      <c r="L91" s="315" t="s">
        <v>498</v>
      </c>
      <c r="M91" s="66">
        <v>43101</v>
      </c>
      <c r="N91" s="66">
        <v>44196</v>
      </c>
      <c r="O91" s="60" t="s">
        <v>743</v>
      </c>
      <c r="P91" s="60" t="s">
        <v>977</v>
      </c>
      <c r="Q91" s="67">
        <v>0</v>
      </c>
      <c r="R91" s="67">
        <v>1</v>
      </c>
      <c r="S91" s="67">
        <v>1</v>
      </c>
      <c r="T91" s="67">
        <v>1</v>
      </c>
      <c r="U91" s="67" t="s">
        <v>621</v>
      </c>
      <c r="V91" s="62" t="s">
        <v>621</v>
      </c>
      <c r="W91" s="292">
        <v>1</v>
      </c>
      <c r="X91" s="99"/>
      <c r="Y91" s="60"/>
      <c r="Z91" s="60"/>
      <c r="AA91" s="60"/>
      <c r="AB91" s="60"/>
      <c r="AC91" s="60" t="s">
        <v>528</v>
      </c>
      <c r="AD91" s="60" t="s">
        <v>529</v>
      </c>
      <c r="AE91" s="60"/>
      <c r="AF91" s="62">
        <v>1068</v>
      </c>
      <c r="AG91" s="60" t="s">
        <v>530</v>
      </c>
      <c r="AH91" s="60" t="s">
        <v>978</v>
      </c>
      <c r="AI91" s="296">
        <v>2727000000</v>
      </c>
      <c r="AJ91" s="294" t="s">
        <v>650</v>
      </c>
      <c r="AK91" s="294" t="s">
        <v>650</v>
      </c>
      <c r="AL91" s="295" t="s">
        <v>1325</v>
      </c>
      <c r="AM91" s="295" t="s">
        <v>1326</v>
      </c>
      <c r="AN91" s="65" t="s">
        <v>1194</v>
      </c>
    </row>
    <row r="92" spans="2:40" ht="331.5" x14ac:dyDescent="0.25">
      <c r="B92" s="60" t="s">
        <v>473</v>
      </c>
      <c r="C92" s="60" t="s">
        <v>686</v>
      </c>
      <c r="D92" s="60" t="s">
        <v>477</v>
      </c>
      <c r="E92" s="60" t="s">
        <v>979</v>
      </c>
      <c r="F92" s="62">
        <v>0.91</v>
      </c>
      <c r="G92" s="62" t="s">
        <v>752</v>
      </c>
      <c r="H92" s="62" t="s">
        <v>496</v>
      </c>
      <c r="I92" s="62" t="s">
        <v>670</v>
      </c>
      <c r="J92" s="315" t="s">
        <v>497</v>
      </c>
      <c r="K92" s="316">
        <v>3203285629</v>
      </c>
      <c r="L92" s="315" t="s">
        <v>498</v>
      </c>
      <c r="M92" s="66">
        <v>42917</v>
      </c>
      <c r="N92" s="66">
        <v>44196</v>
      </c>
      <c r="O92" s="60" t="s">
        <v>980</v>
      </c>
      <c r="P92" s="60" t="s">
        <v>981</v>
      </c>
      <c r="Q92" s="67">
        <v>1</v>
      </c>
      <c r="R92" s="67">
        <v>1</v>
      </c>
      <c r="S92" s="67">
        <v>1</v>
      </c>
      <c r="T92" s="67">
        <v>1</v>
      </c>
      <c r="U92" s="67">
        <v>1</v>
      </c>
      <c r="V92" s="67">
        <v>1</v>
      </c>
      <c r="W92" s="292">
        <v>1</v>
      </c>
      <c r="X92" s="60"/>
      <c r="Y92" s="60"/>
      <c r="Z92" s="60"/>
      <c r="AA92" s="60"/>
      <c r="AB92" s="60"/>
      <c r="AC92" s="60" t="s">
        <v>528</v>
      </c>
      <c r="AD92" s="60" t="s">
        <v>529</v>
      </c>
      <c r="AE92" s="60"/>
      <c r="AF92" s="62">
        <v>1068</v>
      </c>
      <c r="AG92" s="60" t="s">
        <v>530</v>
      </c>
      <c r="AH92" s="60" t="s">
        <v>978</v>
      </c>
      <c r="AI92" s="296">
        <v>2727000000</v>
      </c>
      <c r="AJ92" s="294" t="s">
        <v>650</v>
      </c>
      <c r="AK92" s="294" t="s">
        <v>650</v>
      </c>
      <c r="AL92" s="295" t="s">
        <v>1327</v>
      </c>
      <c r="AM92" s="295" t="s">
        <v>1328</v>
      </c>
      <c r="AN92" s="65" t="s">
        <v>1194</v>
      </c>
    </row>
    <row r="93" spans="2:40" ht="409.5" x14ac:dyDescent="0.25">
      <c r="B93" s="71" t="s">
        <v>478</v>
      </c>
      <c r="C93" s="71" t="s">
        <v>1123</v>
      </c>
      <c r="D93" s="71" t="s">
        <v>1124</v>
      </c>
      <c r="E93" s="71" t="s">
        <v>1125</v>
      </c>
      <c r="F93" s="62">
        <v>0.41499999999999998</v>
      </c>
      <c r="G93" s="62" t="s">
        <v>827</v>
      </c>
      <c r="H93" s="71" t="s">
        <v>509</v>
      </c>
      <c r="I93" s="71" t="s">
        <v>670</v>
      </c>
      <c r="J93" s="315" t="s">
        <v>798</v>
      </c>
      <c r="K93" s="316" t="s">
        <v>1374</v>
      </c>
      <c r="L93" s="315" t="s">
        <v>1373</v>
      </c>
      <c r="M93" s="66">
        <v>42736</v>
      </c>
      <c r="N93" s="66">
        <v>43981</v>
      </c>
      <c r="O93" s="71" t="s">
        <v>1126</v>
      </c>
      <c r="P93" s="71" t="s">
        <v>1127</v>
      </c>
      <c r="Q93" s="67">
        <v>1</v>
      </c>
      <c r="R93" s="67">
        <v>1</v>
      </c>
      <c r="S93" s="67">
        <v>1</v>
      </c>
      <c r="T93" s="67">
        <v>1</v>
      </c>
      <c r="U93" s="72">
        <v>1</v>
      </c>
      <c r="V93" s="156">
        <v>6.6299999999999998E-2</v>
      </c>
      <c r="W93" s="67">
        <v>1</v>
      </c>
      <c r="X93" s="67"/>
      <c r="Y93" s="62"/>
      <c r="Z93" s="62"/>
      <c r="AA93" s="62"/>
      <c r="AB93" s="62"/>
      <c r="AC93" s="71" t="s">
        <v>611</v>
      </c>
      <c r="AD93" s="71" t="s">
        <v>600</v>
      </c>
      <c r="AE93" s="62"/>
      <c r="AF93" s="62">
        <v>1109</v>
      </c>
      <c r="AG93" s="71" t="s">
        <v>612</v>
      </c>
      <c r="AH93" s="71" t="s">
        <v>799</v>
      </c>
      <c r="AI93" s="195">
        <v>602634201</v>
      </c>
      <c r="AJ93" s="190">
        <v>1</v>
      </c>
      <c r="AK93" s="195">
        <v>602634201</v>
      </c>
      <c r="AL93" s="198" t="s">
        <v>1273</v>
      </c>
      <c r="AM93" s="198" t="s">
        <v>1274</v>
      </c>
      <c r="AN93" s="65" t="s">
        <v>1194</v>
      </c>
    </row>
    <row r="94" spans="2:40" ht="382.5" x14ac:dyDescent="0.25">
      <c r="B94" s="60" t="s">
        <v>478</v>
      </c>
      <c r="C94" s="60" t="s">
        <v>687</v>
      </c>
      <c r="D94" s="60" t="s">
        <v>479</v>
      </c>
      <c r="E94" s="62" t="s">
        <v>923</v>
      </c>
      <c r="F94" s="62">
        <v>0.91</v>
      </c>
      <c r="G94" s="62" t="s">
        <v>682</v>
      </c>
      <c r="H94" s="62" t="s">
        <v>506</v>
      </c>
      <c r="I94" s="62" t="s">
        <v>670</v>
      </c>
      <c r="J94" s="315" t="s">
        <v>1342</v>
      </c>
      <c r="K94" s="316" t="s">
        <v>1343</v>
      </c>
      <c r="L94" s="315" t="s">
        <v>1344</v>
      </c>
      <c r="M94" s="66">
        <v>43101</v>
      </c>
      <c r="N94" s="66">
        <v>43981</v>
      </c>
      <c r="O94" s="62" t="s">
        <v>896</v>
      </c>
      <c r="P94" s="62" t="s">
        <v>1070</v>
      </c>
      <c r="Q94" s="62" t="s">
        <v>621</v>
      </c>
      <c r="R94" s="67">
        <v>0.33</v>
      </c>
      <c r="S94" s="67">
        <v>0.33</v>
      </c>
      <c r="T94" s="67">
        <v>0.34</v>
      </c>
      <c r="U94" s="62" t="s">
        <v>621</v>
      </c>
      <c r="V94" s="67" t="s">
        <v>621</v>
      </c>
      <c r="W94" s="62"/>
      <c r="X94" s="60"/>
      <c r="Y94" s="60"/>
      <c r="Z94" s="60"/>
      <c r="AA94" s="60"/>
      <c r="AB94" s="60"/>
      <c r="AC94" s="62" t="s">
        <v>591</v>
      </c>
      <c r="AD94" s="62" t="s">
        <v>590</v>
      </c>
      <c r="AE94" s="62"/>
      <c r="AF94" s="62">
        <v>1023</v>
      </c>
      <c r="AG94" s="62" t="s">
        <v>592</v>
      </c>
      <c r="AH94" s="62" t="s">
        <v>593</v>
      </c>
      <c r="AI94" s="94" t="s">
        <v>924</v>
      </c>
      <c r="AJ94" s="67"/>
      <c r="AK94" s="62"/>
      <c r="AL94" s="62"/>
      <c r="AM94" s="102" t="s">
        <v>1341</v>
      </c>
      <c r="AN94" s="65" t="s">
        <v>1194</v>
      </c>
    </row>
    <row r="95" spans="2:40" ht="409.5" x14ac:dyDescent="0.25">
      <c r="B95" s="60" t="s">
        <v>478</v>
      </c>
      <c r="C95" s="60" t="s">
        <v>690</v>
      </c>
      <c r="D95" s="60" t="s">
        <v>480</v>
      </c>
      <c r="E95" s="62" t="s">
        <v>893</v>
      </c>
      <c r="F95" s="62">
        <v>0.91</v>
      </c>
      <c r="G95" s="62" t="s">
        <v>682</v>
      </c>
      <c r="H95" s="62" t="s">
        <v>506</v>
      </c>
      <c r="I95" s="62" t="s">
        <v>670</v>
      </c>
      <c r="J95" s="315" t="s">
        <v>1342</v>
      </c>
      <c r="K95" s="316" t="s">
        <v>1343</v>
      </c>
      <c r="L95" s="315" t="s">
        <v>1344</v>
      </c>
      <c r="M95" s="66">
        <v>43101</v>
      </c>
      <c r="N95" s="66">
        <v>43981</v>
      </c>
      <c r="O95" s="62" t="s">
        <v>894</v>
      </c>
      <c r="P95" s="62" t="s">
        <v>895</v>
      </c>
      <c r="Q95" s="62" t="s">
        <v>621</v>
      </c>
      <c r="R95" s="67">
        <v>0.33</v>
      </c>
      <c r="S95" s="67">
        <v>0.33</v>
      </c>
      <c r="T95" s="67">
        <v>0.34</v>
      </c>
      <c r="U95" s="62" t="s">
        <v>621</v>
      </c>
      <c r="V95" s="67" t="s">
        <v>621</v>
      </c>
      <c r="W95" s="62"/>
      <c r="X95" s="60"/>
      <c r="Y95" s="60"/>
      <c r="Z95" s="60"/>
      <c r="AA95" s="60"/>
      <c r="AB95" s="60"/>
      <c r="AC95" s="62" t="s">
        <v>589</v>
      </c>
      <c r="AD95" s="62" t="s">
        <v>590</v>
      </c>
      <c r="AE95" s="62"/>
      <c r="AF95" s="62">
        <v>1023</v>
      </c>
      <c r="AG95" s="62" t="s">
        <v>592</v>
      </c>
      <c r="AH95" s="62" t="s">
        <v>818</v>
      </c>
      <c r="AI95" s="94" t="s">
        <v>919</v>
      </c>
      <c r="AJ95" s="67"/>
      <c r="AK95" s="62"/>
      <c r="AL95" s="62"/>
      <c r="AM95" s="102" t="s">
        <v>1341</v>
      </c>
      <c r="AN95" s="65" t="s">
        <v>1194</v>
      </c>
    </row>
    <row r="96" spans="2:40" ht="409.5" x14ac:dyDescent="0.25">
      <c r="B96" s="60" t="s">
        <v>478</v>
      </c>
      <c r="C96" s="60" t="s">
        <v>690</v>
      </c>
      <c r="D96" s="60" t="s">
        <v>480</v>
      </c>
      <c r="E96" s="62" t="s">
        <v>920</v>
      </c>
      <c r="F96" s="62">
        <v>0.91</v>
      </c>
      <c r="G96" s="62" t="s">
        <v>682</v>
      </c>
      <c r="H96" s="62" t="s">
        <v>506</v>
      </c>
      <c r="I96" s="62" t="s">
        <v>670</v>
      </c>
      <c r="J96" s="315" t="s">
        <v>1342</v>
      </c>
      <c r="K96" s="316" t="s">
        <v>1343</v>
      </c>
      <c r="L96" s="315" t="s">
        <v>1344</v>
      </c>
      <c r="M96" s="66">
        <v>43101</v>
      </c>
      <c r="N96" s="66">
        <v>43981</v>
      </c>
      <c r="O96" s="84" t="s">
        <v>1151</v>
      </c>
      <c r="P96" s="62" t="s">
        <v>1069</v>
      </c>
      <c r="Q96" s="62" t="s">
        <v>621</v>
      </c>
      <c r="R96" s="67">
        <v>0.33</v>
      </c>
      <c r="S96" s="67">
        <v>0.33</v>
      </c>
      <c r="T96" s="67">
        <v>0.34</v>
      </c>
      <c r="U96" s="62" t="s">
        <v>621</v>
      </c>
      <c r="V96" s="67" t="s">
        <v>621</v>
      </c>
      <c r="W96" s="62"/>
      <c r="X96" s="60"/>
      <c r="Y96" s="60"/>
      <c r="Z96" s="60"/>
      <c r="AA96" s="60"/>
      <c r="AB96" s="60"/>
      <c r="AC96" s="62" t="s">
        <v>589</v>
      </c>
      <c r="AD96" s="62" t="s">
        <v>590</v>
      </c>
      <c r="AE96" s="62"/>
      <c r="AF96" s="62">
        <v>1023</v>
      </c>
      <c r="AG96" s="62" t="s">
        <v>592</v>
      </c>
      <c r="AH96" s="62" t="s">
        <v>818</v>
      </c>
      <c r="AI96" s="94" t="s">
        <v>919</v>
      </c>
      <c r="AJ96" s="67"/>
      <c r="AK96" s="62"/>
      <c r="AL96" s="62"/>
      <c r="AM96" s="102" t="s">
        <v>1341</v>
      </c>
      <c r="AN96" s="65" t="s">
        <v>1194</v>
      </c>
    </row>
    <row r="97" spans="2:40" ht="409.5" x14ac:dyDescent="0.25">
      <c r="B97" s="60" t="s">
        <v>478</v>
      </c>
      <c r="C97" s="60" t="s">
        <v>690</v>
      </c>
      <c r="D97" s="60" t="s">
        <v>480</v>
      </c>
      <c r="E97" s="62" t="s">
        <v>897</v>
      </c>
      <c r="F97" s="62">
        <v>0.91</v>
      </c>
      <c r="G97" s="62" t="s">
        <v>682</v>
      </c>
      <c r="H97" s="62" t="s">
        <v>506</v>
      </c>
      <c r="I97" s="62" t="s">
        <v>670</v>
      </c>
      <c r="J97" s="315" t="s">
        <v>1342</v>
      </c>
      <c r="K97" s="316" t="s">
        <v>1343</v>
      </c>
      <c r="L97" s="315" t="s">
        <v>1344</v>
      </c>
      <c r="M97" s="66">
        <v>43101</v>
      </c>
      <c r="N97" s="66">
        <v>43981</v>
      </c>
      <c r="O97" s="62" t="s">
        <v>898</v>
      </c>
      <c r="P97" s="62" t="s">
        <v>1152</v>
      </c>
      <c r="Q97" s="62" t="s">
        <v>621</v>
      </c>
      <c r="R97" s="62">
        <v>100</v>
      </c>
      <c r="S97" s="62">
        <v>100</v>
      </c>
      <c r="T97" s="62">
        <v>100</v>
      </c>
      <c r="U97" s="62" t="s">
        <v>621</v>
      </c>
      <c r="V97" s="67" t="s">
        <v>621</v>
      </c>
      <c r="W97" s="62"/>
      <c r="X97" s="60"/>
      <c r="Y97" s="60"/>
      <c r="Z97" s="60"/>
      <c r="AA97" s="60"/>
      <c r="AB97" s="60"/>
      <c r="AC97" s="62" t="s">
        <v>589</v>
      </c>
      <c r="AD97" s="62" t="s">
        <v>590</v>
      </c>
      <c r="AE97" s="62"/>
      <c r="AF97" s="62">
        <v>1023</v>
      </c>
      <c r="AG97" s="62" t="s">
        <v>592</v>
      </c>
      <c r="AH97" s="62" t="s">
        <v>921</v>
      </c>
      <c r="AI97" s="94" t="s">
        <v>922</v>
      </c>
      <c r="AJ97" s="67"/>
      <c r="AK97" s="62"/>
      <c r="AL97" s="62"/>
      <c r="AM97" s="102" t="s">
        <v>1341</v>
      </c>
      <c r="AN97" s="65" t="s">
        <v>1194</v>
      </c>
    </row>
    <row r="98" spans="2:40" ht="409.5" x14ac:dyDescent="0.25">
      <c r="B98" s="60" t="s">
        <v>478</v>
      </c>
      <c r="C98" s="60" t="s">
        <v>690</v>
      </c>
      <c r="D98" s="60" t="s">
        <v>480</v>
      </c>
      <c r="E98" s="60" t="s">
        <v>1018</v>
      </c>
      <c r="F98" s="62">
        <v>0.91</v>
      </c>
      <c r="G98" s="62"/>
      <c r="H98" s="62"/>
      <c r="I98" s="62" t="s">
        <v>507</v>
      </c>
      <c r="J98" s="315" t="s">
        <v>1378</v>
      </c>
      <c r="K98" s="316" t="s">
        <v>1379</v>
      </c>
      <c r="L98" s="315" t="s">
        <v>1061</v>
      </c>
      <c r="M98" s="66">
        <v>43101</v>
      </c>
      <c r="N98" s="66">
        <v>43981</v>
      </c>
      <c r="O98" s="60" t="s">
        <v>887</v>
      </c>
      <c r="P98" s="60" t="s">
        <v>888</v>
      </c>
      <c r="Q98" s="62"/>
      <c r="R98" s="62">
        <v>50</v>
      </c>
      <c r="S98" s="62">
        <v>25</v>
      </c>
      <c r="T98" s="62">
        <v>25</v>
      </c>
      <c r="U98" s="62"/>
      <c r="V98" s="62"/>
      <c r="W98" s="62"/>
      <c r="X98" s="60"/>
      <c r="Y98" s="60"/>
      <c r="Z98" s="60"/>
      <c r="AA98" s="60"/>
      <c r="AB98" s="60"/>
      <c r="AC98" s="60"/>
      <c r="AD98" s="60"/>
      <c r="AE98" s="60"/>
      <c r="AF98" s="62"/>
      <c r="AG98" s="60"/>
      <c r="AH98" s="60"/>
      <c r="AI98" s="140"/>
      <c r="AJ98" s="62"/>
      <c r="AK98" s="62"/>
      <c r="AL98" s="62"/>
      <c r="AM98" s="60" t="s">
        <v>1203</v>
      </c>
      <c r="AN98" s="65" t="s">
        <v>1195</v>
      </c>
    </row>
    <row r="99" spans="2:40" ht="409.5" x14ac:dyDescent="0.25">
      <c r="B99" s="60" t="s">
        <v>478</v>
      </c>
      <c r="C99" s="60" t="s">
        <v>690</v>
      </c>
      <c r="D99" s="60" t="s">
        <v>480</v>
      </c>
      <c r="E99" s="60" t="s">
        <v>675</v>
      </c>
      <c r="F99" s="62">
        <v>0.91</v>
      </c>
      <c r="G99" s="62"/>
      <c r="H99" s="62"/>
      <c r="I99" s="62" t="s">
        <v>507</v>
      </c>
      <c r="J99" s="315" t="s">
        <v>1378</v>
      </c>
      <c r="K99" s="316" t="s">
        <v>1379</v>
      </c>
      <c r="L99" s="315" t="s">
        <v>1061</v>
      </c>
      <c r="M99" s="66">
        <v>43101</v>
      </c>
      <c r="N99" s="66">
        <v>43981</v>
      </c>
      <c r="O99" s="60" t="s">
        <v>889</v>
      </c>
      <c r="P99" s="60" t="s">
        <v>890</v>
      </c>
      <c r="Q99" s="62">
        <v>25</v>
      </c>
      <c r="R99" s="62">
        <v>25</v>
      </c>
      <c r="S99" s="62">
        <v>25</v>
      </c>
      <c r="T99" s="62">
        <v>25</v>
      </c>
      <c r="U99" s="62"/>
      <c r="V99" s="62"/>
      <c r="W99" s="62"/>
      <c r="X99" s="60"/>
      <c r="Y99" s="60"/>
      <c r="Z99" s="60"/>
      <c r="AA99" s="60"/>
      <c r="AB99" s="60"/>
      <c r="AC99" s="60"/>
      <c r="AD99" s="60"/>
      <c r="AE99" s="60"/>
      <c r="AF99" s="62"/>
      <c r="AG99" s="60"/>
      <c r="AH99" s="60"/>
      <c r="AI99" s="140"/>
      <c r="AJ99" s="62"/>
      <c r="AK99" s="62"/>
      <c r="AL99" s="62"/>
      <c r="AM99" s="60" t="s">
        <v>1203</v>
      </c>
      <c r="AN99" s="65" t="s">
        <v>1195</v>
      </c>
    </row>
    <row r="100" spans="2:40" ht="409.5" x14ac:dyDescent="0.25">
      <c r="B100" s="60" t="s">
        <v>478</v>
      </c>
      <c r="C100" s="60" t="s">
        <v>690</v>
      </c>
      <c r="D100" s="60" t="s">
        <v>480</v>
      </c>
      <c r="E100" s="60" t="s">
        <v>676</v>
      </c>
      <c r="F100" s="62">
        <v>0.91</v>
      </c>
      <c r="G100" s="62"/>
      <c r="H100" s="62"/>
      <c r="I100" s="62" t="s">
        <v>507</v>
      </c>
      <c r="J100" s="315" t="s">
        <v>1378</v>
      </c>
      <c r="K100" s="316" t="s">
        <v>1379</v>
      </c>
      <c r="L100" s="315" t="s">
        <v>1061</v>
      </c>
      <c r="M100" s="66">
        <v>43101</v>
      </c>
      <c r="N100" s="66">
        <v>43981</v>
      </c>
      <c r="O100" s="60" t="s">
        <v>891</v>
      </c>
      <c r="P100" s="60" t="s">
        <v>892</v>
      </c>
      <c r="Q100" s="62">
        <v>25</v>
      </c>
      <c r="R100" s="62">
        <v>25</v>
      </c>
      <c r="S100" s="62">
        <v>25</v>
      </c>
      <c r="T100" s="62">
        <v>25</v>
      </c>
      <c r="U100" s="62"/>
      <c r="V100" s="62"/>
      <c r="W100" s="62"/>
      <c r="X100" s="60"/>
      <c r="Y100" s="60"/>
      <c r="Z100" s="60"/>
      <c r="AA100" s="60"/>
      <c r="AB100" s="60"/>
      <c r="AC100" s="60"/>
      <c r="AD100" s="60"/>
      <c r="AE100" s="60"/>
      <c r="AF100" s="62"/>
      <c r="AG100" s="60"/>
      <c r="AH100" s="60"/>
      <c r="AI100" s="140"/>
      <c r="AJ100" s="62"/>
      <c r="AK100" s="62"/>
      <c r="AL100" s="62"/>
      <c r="AM100" s="60" t="s">
        <v>1203</v>
      </c>
      <c r="AN100" s="65" t="s">
        <v>1195</v>
      </c>
    </row>
    <row r="101" spans="2:40" ht="395.25" x14ac:dyDescent="0.25">
      <c r="B101" s="60" t="s">
        <v>478</v>
      </c>
      <c r="C101" s="60" t="s">
        <v>690</v>
      </c>
      <c r="D101" s="60" t="s">
        <v>480</v>
      </c>
      <c r="E101" s="60" t="s">
        <v>1060</v>
      </c>
      <c r="F101" s="62">
        <v>0.41499999999999998</v>
      </c>
      <c r="G101" s="55"/>
      <c r="H101" s="55"/>
      <c r="I101" s="62" t="s">
        <v>507</v>
      </c>
      <c r="J101" s="315" t="s">
        <v>1378</v>
      </c>
      <c r="K101" s="316" t="s">
        <v>1379</v>
      </c>
      <c r="L101" s="315" t="s">
        <v>1061</v>
      </c>
      <c r="M101" s="66">
        <v>43282</v>
      </c>
      <c r="N101" s="66">
        <v>44013</v>
      </c>
      <c r="O101" s="62" t="s">
        <v>1062</v>
      </c>
      <c r="P101" s="62" t="s">
        <v>1063</v>
      </c>
      <c r="Q101" s="62" t="s">
        <v>621</v>
      </c>
      <c r="R101" s="62" t="s">
        <v>1064</v>
      </c>
      <c r="S101" s="62" t="s">
        <v>1064</v>
      </c>
      <c r="T101" s="62" t="s">
        <v>1064</v>
      </c>
      <c r="U101" s="62" t="s">
        <v>621</v>
      </c>
      <c r="V101" s="62" t="s">
        <v>621</v>
      </c>
      <c r="W101" s="62"/>
      <c r="X101" s="62"/>
      <c r="Y101" s="62" t="s">
        <v>1065</v>
      </c>
      <c r="Z101" s="62" t="s">
        <v>1065</v>
      </c>
      <c r="AA101" s="62" t="s">
        <v>1065</v>
      </c>
      <c r="AB101" s="62" t="s">
        <v>1065</v>
      </c>
      <c r="AC101" s="55"/>
      <c r="AD101" s="55"/>
      <c r="AE101" s="55"/>
      <c r="AF101" s="55"/>
      <c r="AG101" s="55"/>
      <c r="AH101" s="55"/>
      <c r="AI101" s="55"/>
      <c r="AJ101" s="55"/>
      <c r="AK101" s="55"/>
      <c r="AL101" s="55"/>
      <c r="AM101" s="102" t="s">
        <v>1341</v>
      </c>
      <c r="AN101" s="65" t="s">
        <v>1194</v>
      </c>
    </row>
    <row r="102" spans="2:40" ht="409.5" x14ac:dyDescent="0.25">
      <c r="B102" s="85" t="s">
        <v>481</v>
      </c>
      <c r="C102" s="85" t="s">
        <v>697</v>
      </c>
      <c r="D102" s="85" t="s">
        <v>482</v>
      </c>
      <c r="E102" s="85" t="s">
        <v>937</v>
      </c>
      <c r="F102" s="63">
        <v>0.36399999999999999</v>
      </c>
      <c r="G102" s="123" t="s">
        <v>826</v>
      </c>
      <c r="H102" s="123" t="s">
        <v>492</v>
      </c>
      <c r="I102" s="123" t="s">
        <v>670</v>
      </c>
      <c r="J102" s="317" t="s">
        <v>1346</v>
      </c>
      <c r="K102" s="318" t="s">
        <v>1347</v>
      </c>
      <c r="L102" s="315" t="s">
        <v>1042</v>
      </c>
      <c r="M102" s="124">
        <v>42522</v>
      </c>
      <c r="N102" s="124" t="s">
        <v>1021</v>
      </c>
      <c r="O102" s="122" t="s">
        <v>939</v>
      </c>
      <c r="P102" s="122" t="s">
        <v>940</v>
      </c>
      <c r="Q102" s="122">
        <v>440</v>
      </c>
      <c r="R102" s="122">
        <v>0</v>
      </c>
      <c r="S102" s="122">
        <v>0</v>
      </c>
      <c r="T102" s="122">
        <v>0</v>
      </c>
      <c r="U102" s="165">
        <v>441</v>
      </c>
      <c r="V102" s="166">
        <f>+U102/Q102</f>
        <v>1.0022727272727272</v>
      </c>
      <c r="W102" s="85" t="s">
        <v>621</v>
      </c>
      <c r="X102" s="85" t="s">
        <v>621</v>
      </c>
      <c r="Y102" s="122"/>
      <c r="Z102" s="122"/>
      <c r="AA102" s="122"/>
      <c r="AB102" s="122"/>
      <c r="AC102" s="85" t="s">
        <v>516</v>
      </c>
      <c r="AD102" s="85" t="s">
        <v>517</v>
      </c>
      <c r="AE102" s="85" t="s">
        <v>928</v>
      </c>
      <c r="AF102" s="84">
        <v>987</v>
      </c>
      <c r="AG102" s="85" t="s">
        <v>638</v>
      </c>
      <c r="AH102" s="85" t="s">
        <v>639</v>
      </c>
      <c r="AI102" s="138">
        <v>391000000</v>
      </c>
      <c r="AJ102" s="87" t="s">
        <v>621</v>
      </c>
      <c r="AK102" s="167" t="s">
        <v>621</v>
      </c>
      <c r="AL102" s="84" t="s">
        <v>1183</v>
      </c>
      <c r="AM102" s="85" t="s">
        <v>1185</v>
      </c>
      <c r="AN102" s="65" t="s">
        <v>1195</v>
      </c>
    </row>
    <row r="103" spans="2:40" ht="409.5" x14ac:dyDescent="0.25">
      <c r="B103" s="60" t="s">
        <v>481</v>
      </c>
      <c r="C103" s="60" t="s">
        <v>697</v>
      </c>
      <c r="D103" s="60" t="s">
        <v>482</v>
      </c>
      <c r="E103" s="60" t="s">
        <v>721</v>
      </c>
      <c r="F103" s="62">
        <v>0.91</v>
      </c>
      <c r="G103" s="62" t="s">
        <v>683</v>
      </c>
      <c r="H103" s="62" t="s">
        <v>508</v>
      </c>
      <c r="I103" s="62" t="s">
        <v>670</v>
      </c>
      <c r="J103" s="315" t="s">
        <v>1077</v>
      </c>
      <c r="K103" s="316" t="s">
        <v>1078</v>
      </c>
      <c r="L103" s="315" t="s">
        <v>1372</v>
      </c>
      <c r="M103" s="66">
        <v>42917</v>
      </c>
      <c r="N103" s="66">
        <v>43617</v>
      </c>
      <c r="O103" s="62" t="s">
        <v>722</v>
      </c>
      <c r="P103" s="62" t="s">
        <v>1153</v>
      </c>
      <c r="Q103" s="67">
        <v>1</v>
      </c>
      <c r="R103" s="67">
        <v>1</v>
      </c>
      <c r="S103" s="67">
        <v>1</v>
      </c>
      <c r="T103" s="67">
        <v>1</v>
      </c>
      <c r="U103" s="72">
        <f>69/69</f>
        <v>1</v>
      </c>
      <c r="V103" s="67">
        <v>1</v>
      </c>
      <c r="W103" s="187">
        <v>80</v>
      </c>
      <c r="X103" s="67"/>
      <c r="Y103" s="60"/>
      <c r="Z103" s="60"/>
      <c r="AA103" s="60"/>
      <c r="AB103" s="60"/>
      <c r="AC103" s="60" t="s">
        <v>575</v>
      </c>
      <c r="AD103" s="60" t="s">
        <v>576</v>
      </c>
      <c r="AE103" s="60"/>
      <c r="AF103" s="62">
        <v>1014</v>
      </c>
      <c r="AG103" s="60" t="s">
        <v>595</v>
      </c>
      <c r="AH103" s="60" t="s">
        <v>637</v>
      </c>
      <c r="AI103" s="235">
        <v>3874837466</v>
      </c>
      <c r="AJ103" s="187" t="s">
        <v>621</v>
      </c>
      <c r="AK103" s="236" t="s">
        <v>1180</v>
      </c>
      <c r="AL103" s="233" t="s">
        <v>1276</v>
      </c>
      <c r="AM103" s="233" t="s">
        <v>1277</v>
      </c>
      <c r="AN103" s="65" t="s">
        <v>1194</v>
      </c>
    </row>
    <row r="104" spans="2:40" ht="409.5" x14ac:dyDescent="0.25">
      <c r="B104" s="60" t="s">
        <v>481</v>
      </c>
      <c r="C104" s="60" t="s">
        <v>697</v>
      </c>
      <c r="D104" s="60" t="s">
        <v>482</v>
      </c>
      <c r="E104" s="125" t="s">
        <v>745</v>
      </c>
      <c r="F104" s="62">
        <v>0.91</v>
      </c>
      <c r="G104" s="62" t="s">
        <v>752</v>
      </c>
      <c r="H104" s="62" t="s">
        <v>496</v>
      </c>
      <c r="I104" s="62" t="s">
        <v>670</v>
      </c>
      <c r="J104" s="315" t="s">
        <v>497</v>
      </c>
      <c r="K104" s="316">
        <v>3203285629</v>
      </c>
      <c r="L104" s="315" t="s">
        <v>498</v>
      </c>
      <c r="M104" s="66">
        <v>42860</v>
      </c>
      <c r="N104" s="66">
        <v>44043</v>
      </c>
      <c r="O104" s="60" t="s">
        <v>733</v>
      </c>
      <c r="P104" s="62" t="s">
        <v>734</v>
      </c>
      <c r="Q104" s="73">
        <v>1</v>
      </c>
      <c r="R104" s="73">
        <v>1</v>
      </c>
      <c r="S104" s="73">
        <v>1</v>
      </c>
      <c r="T104" s="73">
        <v>1</v>
      </c>
      <c r="U104" s="62">
        <v>1</v>
      </c>
      <c r="V104" s="67">
        <v>1</v>
      </c>
      <c r="W104" s="292">
        <v>1</v>
      </c>
      <c r="X104" s="99"/>
      <c r="Y104" s="60"/>
      <c r="Z104" s="60"/>
      <c r="AA104" s="60"/>
      <c r="AB104" s="60"/>
      <c r="AC104" s="60" t="s">
        <v>596</v>
      </c>
      <c r="AD104" s="60" t="s">
        <v>542</v>
      </c>
      <c r="AE104" s="60" t="s">
        <v>587</v>
      </c>
      <c r="AF104" s="62">
        <v>1067</v>
      </c>
      <c r="AG104" s="60" t="s">
        <v>975</v>
      </c>
      <c r="AH104" s="60" t="s">
        <v>982</v>
      </c>
      <c r="AI104" s="297">
        <v>1673000000</v>
      </c>
      <c r="AJ104" s="294" t="s">
        <v>650</v>
      </c>
      <c r="AK104" s="294" t="s">
        <v>650</v>
      </c>
      <c r="AL104" s="295" t="s">
        <v>1329</v>
      </c>
      <c r="AM104" s="295" t="s">
        <v>1330</v>
      </c>
      <c r="AN104" s="65" t="s">
        <v>1194</v>
      </c>
    </row>
    <row r="105" spans="2:40" ht="409.5" x14ac:dyDescent="0.25">
      <c r="B105" s="60" t="s">
        <v>481</v>
      </c>
      <c r="C105" s="60" t="s">
        <v>697</v>
      </c>
      <c r="D105" s="60" t="s">
        <v>482</v>
      </c>
      <c r="E105" s="60" t="s">
        <v>983</v>
      </c>
      <c r="F105" s="62">
        <v>0.91</v>
      </c>
      <c r="G105" s="62" t="s">
        <v>752</v>
      </c>
      <c r="H105" s="62" t="s">
        <v>496</v>
      </c>
      <c r="I105" s="62" t="s">
        <v>670</v>
      </c>
      <c r="J105" s="315" t="s">
        <v>497</v>
      </c>
      <c r="K105" s="316">
        <v>3203285629</v>
      </c>
      <c r="L105" s="315" t="s">
        <v>498</v>
      </c>
      <c r="M105" s="66">
        <v>42794</v>
      </c>
      <c r="N105" s="66">
        <v>44196</v>
      </c>
      <c r="O105" s="126" t="s">
        <v>746</v>
      </c>
      <c r="P105" s="126" t="s">
        <v>984</v>
      </c>
      <c r="Q105" s="67">
        <v>1</v>
      </c>
      <c r="R105" s="67">
        <v>1</v>
      </c>
      <c r="S105" s="67">
        <v>1</v>
      </c>
      <c r="T105" s="67">
        <v>1</v>
      </c>
      <c r="U105" s="67">
        <v>1</v>
      </c>
      <c r="V105" s="67">
        <v>1</v>
      </c>
      <c r="W105" s="292">
        <v>1</v>
      </c>
      <c r="X105" s="99"/>
      <c r="Y105" s="60"/>
      <c r="Z105" s="60"/>
      <c r="AA105" s="60"/>
      <c r="AB105" s="60"/>
      <c r="AC105" s="60" t="s">
        <v>596</v>
      </c>
      <c r="AD105" s="60" t="s">
        <v>542</v>
      </c>
      <c r="AE105" s="60" t="s">
        <v>587</v>
      </c>
      <c r="AF105" s="62">
        <v>1067</v>
      </c>
      <c r="AG105" s="60" t="s">
        <v>975</v>
      </c>
      <c r="AH105" s="60" t="s">
        <v>597</v>
      </c>
      <c r="AI105" s="296">
        <v>2703000000</v>
      </c>
      <c r="AJ105" s="294" t="s">
        <v>650</v>
      </c>
      <c r="AK105" s="294" t="s">
        <v>650</v>
      </c>
      <c r="AL105" s="295" t="s">
        <v>1331</v>
      </c>
      <c r="AM105" s="295" t="s">
        <v>1330</v>
      </c>
      <c r="AN105" s="65" t="s">
        <v>1194</v>
      </c>
    </row>
    <row r="106" spans="2:40" ht="409.5" x14ac:dyDescent="0.25">
      <c r="B106" s="60" t="s">
        <v>481</v>
      </c>
      <c r="C106" s="60" t="s">
        <v>697</v>
      </c>
      <c r="D106" s="60" t="s">
        <v>482</v>
      </c>
      <c r="E106" s="60" t="s">
        <v>747</v>
      </c>
      <c r="F106" s="62">
        <v>0.91</v>
      </c>
      <c r="G106" s="62" t="s">
        <v>752</v>
      </c>
      <c r="H106" s="62" t="s">
        <v>496</v>
      </c>
      <c r="I106" s="62" t="s">
        <v>670</v>
      </c>
      <c r="J106" s="315" t="s">
        <v>497</v>
      </c>
      <c r="K106" s="316">
        <v>3203285629</v>
      </c>
      <c r="L106" s="315" t="s">
        <v>498</v>
      </c>
      <c r="M106" s="66">
        <v>42917</v>
      </c>
      <c r="N106" s="66">
        <v>44043</v>
      </c>
      <c r="O106" s="126" t="s">
        <v>748</v>
      </c>
      <c r="P106" s="126" t="s">
        <v>749</v>
      </c>
      <c r="Q106" s="67">
        <v>1</v>
      </c>
      <c r="R106" s="67">
        <v>1</v>
      </c>
      <c r="S106" s="67">
        <v>1</v>
      </c>
      <c r="T106" s="67">
        <v>1</v>
      </c>
      <c r="U106" s="67">
        <v>0</v>
      </c>
      <c r="V106" s="67">
        <v>0</v>
      </c>
      <c r="W106" s="292">
        <v>1</v>
      </c>
      <c r="X106" s="99"/>
      <c r="Y106" s="60"/>
      <c r="Z106" s="60"/>
      <c r="AA106" s="60"/>
      <c r="AB106" s="60"/>
      <c r="AC106" s="60" t="s">
        <v>596</v>
      </c>
      <c r="AD106" s="60" t="s">
        <v>542</v>
      </c>
      <c r="AE106" s="60" t="s">
        <v>587</v>
      </c>
      <c r="AF106" s="62">
        <v>1067</v>
      </c>
      <c r="AG106" s="60" t="s">
        <v>975</v>
      </c>
      <c r="AH106" s="60" t="s">
        <v>598</v>
      </c>
      <c r="AI106" s="298">
        <v>667000000</v>
      </c>
      <c r="AJ106" s="294" t="s">
        <v>650</v>
      </c>
      <c r="AK106" s="294" t="s">
        <v>650</v>
      </c>
      <c r="AL106" s="295" t="s">
        <v>1332</v>
      </c>
      <c r="AM106" s="295" t="s">
        <v>1333</v>
      </c>
      <c r="AN106" s="65" t="s">
        <v>1194</v>
      </c>
    </row>
    <row r="107" spans="2:40" ht="409.5" x14ac:dyDescent="0.25">
      <c r="B107" s="60" t="s">
        <v>481</v>
      </c>
      <c r="C107" s="60" t="s">
        <v>697</v>
      </c>
      <c r="D107" s="60" t="s">
        <v>482</v>
      </c>
      <c r="E107" s="60" t="s">
        <v>784</v>
      </c>
      <c r="F107" s="62">
        <v>0.91</v>
      </c>
      <c r="G107" s="62" t="s">
        <v>683</v>
      </c>
      <c r="H107" s="62" t="s">
        <v>957</v>
      </c>
      <c r="I107" s="62" t="s">
        <v>670</v>
      </c>
      <c r="J107" s="62" t="s">
        <v>1280</v>
      </c>
      <c r="K107" s="62" t="s">
        <v>1281</v>
      </c>
      <c r="L107" s="62" t="s">
        <v>1282</v>
      </c>
      <c r="M107" s="66">
        <v>42856</v>
      </c>
      <c r="N107" s="66">
        <v>44012</v>
      </c>
      <c r="O107" s="60" t="s">
        <v>783</v>
      </c>
      <c r="P107" s="60" t="s">
        <v>785</v>
      </c>
      <c r="Q107" s="62">
        <v>6</v>
      </c>
      <c r="R107" s="62">
        <v>6</v>
      </c>
      <c r="S107" s="62">
        <v>6</v>
      </c>
      <c r="T107" s="62">
        <v>6</v>
      </c>
      <c r="U107" s="62">
        <v>6</v>
      </c>
      <c r="V107" s="67">
        <v>1</v>
      </c>
      <c r="W107" s="224">
        <v>5</v>
      </c>
      <c r="X107" s="177"/>
      <c r="Y107" s="60"/>
      <c r="Z107" s="60"/>
      <c r="AA107" s="60"/>
      <c r="AB107" s="60"/>
      <c r="AC107" s="60" t="s">
        <v>582</v>
      </c>
      <c r="AD107" s="60" t="s">
        <v>583</v>
      </c>
      <c r="AE107" s="60" t="s">
        <v>584</v>
      </c>
      <c r="AF107" s="62">
        <v>1131</v>
      </c>
      <c r="AG107" s="60" t="s">
        <v>585</v>
      </c>
      <c r="AH107" s="60" t="s">
        <v>599</v>
      </c>
      <c r="AI107" s="237">
        <v>2401773531</v>
      </c>
      <c r="AJ107" s="238">
        <f>AK107/AI107</f>
        <v>1.6458795756459687E-3</v>
      </c>
      <c r="AK107" s="237">
        <f>(76262*27)+(28268*67)</f>
        <v>3953030</v>
      </c>
      <c r="AL107" s="224" t="s">
        <v>1284</v>
      </c>
      <c r="AM107" s="102"/>
      <c r="AN107" s="65" t="s">
        <v>1194</v>
      </c>
    </row>
    <row r="108" spans="2:40" ht="409.5" x14ac:dyDescent="0.25">
      <c r="B108" s="60" t="s">
        <v>481</v>
      </c>
      <c r="C108" s="60" t="s">
        <v>697</v>
      </c>
      <c r="D108" s="60" t="s">
        <v>482</v>
      </c>
      <c r="E108" s="126" t="s">
        <v>750</v>
      </c>
      <c r="F108" s="62">
        <v>0.91</v>
      </c>
      <c r="G108" s="62" t="s">
        <v>752</v>
      </c>
      <c r="H108" s="62" t="s">
        <v>496</v>
      </c>
      <c r="I108" s="62" t="s">
        <v>670</v>
      </c>
      <c r="J108" s="315" t="s">
        <v>497</v>
      </c>
      <c r="K108" s="316">
        <v>3203285629</v>
      </c>
      <c r="L108" s="315" t="s">
        <v>498</v>
      </c>
      <c r="M108" s="66">
        <v>42736</v>
      </c>
      <c r="N108" s="66">
        <v>44196</v>
      </c>
      <c r="O108" s="126" t="s">
        <v>751</v>
      </c>
      <c r="P108" s="126" t="s">
        <v>751</v>
      </c>
      <c r="Q108" s="62">
        <v>1</v>
      </c>
      <c r="R108" s="62">
        <v>1</v>
      </c>
      <c r="S108" s="62">
        <v>1</v>
      </c>
      <c r="T108" s="62">
        <v>1</v>
      </c>
      <c r="U108" s="62">
        <v>1</v>
      </c>
      <c r="V108" s="67">
        <v>1</v>
      </c>
      <c r="W108" s="292">
        <v>1</v>
      </c>
      <c r="X108" s="99"/>
      <c r="Y108" s="60"/>
      <c r="Z108" s="60"/>
      <c r="AA108" s="60"/>
      <c r="AB108" s="60"/>
      <c r="AC108" s="60" t="s">
        <v>596</v>
      </c>
      <c r="AD108" s="60" t="s">
        <v>542</v>
      </c>
      <c r="AE108" s="60" t="s">
        <v>587</v>
      </c>
      <c r="AF108" s="62">
        <v>1067</v>
      </c>
      <c r="AG108" s="60" t="s">
        <v>975</v>
      </c>
      <c r="AH108" s="60" t="s">
        <v>636</v>
      </c>
      <c r="AI108" s="298">
        <v>592000000</v>
      </c>
      <c r="AJ108" s="294" t="s">
        <v>650</v>
      </c>
      <c r="AK108" s="294" t="s">
        <v>650</v>
      </c>
      <c r="AL108" s="295" t="s">
        <v>1334</v>
      </c>
      <c r="AM108" s="295" t="s">
        <v>1335</v>
      </c>
      <c r="AN108" s="65" t="s">
        <v>1194</v>
      </c>
    </row>
    <row r="109" spans="2:40" ht="409.5" x14ac:dyDescent="0.25">
      <c r="B109" s="60" t="s">
        <v>481</v>
      </c>
      <c r="C109" s="60" t="s">
        <v>697</v>
      </c>
      <c r="D109" s="60" t="s">
        <v>482</v>
      </c>
      <c r="E109" s="60" t="s">
        <v>1201</v>
      </c>
      <c r="F109" s="62">
        <v>0.5</v>
      </c>
      <c r="G109" s="62" t="s">
        <v>679</v>
      </c>
      <c r="H109" s="62" t="s">
        <v>489</v>
      </c>
      <c r="I109" s="62" t="s">
        <v>670</v>
      </c>
      <c r="J109" s="62" t="s">
        <v>1084</v>
      </c>
      <c r="K109" s="62" t="s">
        <v>1085</v>
      </c>
      <c r="L109" s="62" t="s">
        <v>1086</v>
      </c>
      <c r="M109" s="66">
        <v>43101</v>
      </c>
      <c r="N109" s="66">
        <v>43981</v>
      </c>
      <c r="O109" s="70" t="s">
        <v>1142</v>
      </c>
      <c r="P109" s="70" t="s">
        <v>1143</v>
      </c>
      <c r="Q109" s="62" t="s">
        <v>1027</v>
      </c>
      <c r="R109" s="62">
        <v>6</v>
      </c>
      <c r="S109" s="62"/>
      <c r="T109" s="62"/>
      <c r="U109" s="62"/>
      <c r="V109" s="62"/>
      <c r="W109" s="187">
        <v>6</v>
      </c>
      <c r="X109" s="99"/>
      <c r="Y109" s="60"/>
      <c r="Z109" s="60"/>
      <c r="AA109" s="60"/>
      <c r="AB109" s="60"/>
      <c r="AC109" s="60" t="s">
        <v>513</v>
      </c>
      <c r="AD109" s="60" t="s">
        <v>514</v>
      </c>
      <c r="AE109" s="60"/>
      <c r="AF109" s="62">
        <v>1108</v>
      </c>
      <c r="AG109" s="62" t="s">
        <v>521</v>
      </c>
      <c r="AH109" s="60" t="s">
        <v>668</v>
      </c>
      <c r="AI109" s="152">
        <v>56664456298</v>
      </c>
      <c r="AJ109" s="62" t="s">
        <v>1027</v>
      </c>
      <c r="AK109" s="152">
        <v>27211000000</v>
      </c>
      <c r="AL109" s="187" t="s">
        <v>1267</v>
      </c>
      <c r="AM109" s="60" t="s">
        <v>1266</v>
      </c>
      <c r="AN109" s="65" t="s">
        <v>1194</v>
      </c>
    </row>
    <row r="110" spans="2:40" ht="409.5" x14ac:dyDescent="0.25">
      <c r="B110" s="60" t="s">
        <v>481</v>
      </c>
      <c r="C110" s="60" t="s">
        <v>697</v>
      </c>
      <c r="D110" s="60" t="s">
        <v>482</v>
      </c>
      <c r="E110" s="60" t="s">
        <v>1144</v>
      </c>
      <c r="F110" s="62">
        <v>0.5</v>
      </c>
      <c r="G110" s="62" t="s">
        <v>679</v>
      </c>
      <c r="H110" s="62" t="s">
        <v>489</v>
      </c>
      <c r="I110" s="62" t="s">
        <v>670</v>
      </c>
      <c r="J110" s="62" t="s">
        <v>1084</v>
      </c>
      <c r="K110" s="62" t="s">
        <v>1085</v>
      </c>
      <c r="L110" s="62" t="s">
        <v>1086</v>
      </c>
      <c r="M110" s="66">
        <v>43101</v>
      </c>
      <c r="N110" s="66">
        <v>43981</v>
      </c>
      <c r="O110" s="126" t="s">
        <v>1145</v>
      </c>
      <c r="P110" s="126" t="s">
        <v>1146</v>
      </c>
      <c r="Q110" s="62" t="s">
        <v>1027</v>
      </c>
      <c r="R110" s="62">
        <v>6</v>
      </c>
      <c r="S110" s="62"/>
      <c r="T110" s="62"/>
      <c r="U110" s="62"/>
      <c r="V110" s="62"/>
      <c r="W110" s="187">
        <v>6</v>
      </c>
      <c r="X110" s="99"/>
      <c r="Y110" s="60"/>
      <c r="Z110" s="60"/>
      <c r="AA110" s="60"/>
      <c r="AB110" s="60"/>
      <c r="AC110" s="60" t="s">
        <v>513</v>
      </c>
      <c r="AD110" s="60" t="s">
        <v>514</v>
      </c>
      <c r="AE110" s="60"/>
      <c r="AF110" s="62">
        <v>1108</v>
      </c>
      <c r="AG110" s="62" t="s">
        <v>521</v>
      </c>
      <c r="AH110" s="60" t="s">
        <v>668</v>
      </c>
      <c r="AI110" s="152">
        <v>56664456298</v>
      </c>
      <c r="AJ110" s="62" t="s">
        <v>1027</v>
      </c>
      <c r="AK110" s="152">
        <v>27211000000</v>
      </c>
      <c r="AL110" s="188" t="s">
        <v>1317</v>
      </c>
      <c r="AM110" s="60" t="s">
        <v>1266</v>
      </c>
      <c r="AN110" s="65" t="s">
        <v>1194</v>
      </c>
    </row>
    <row r="111" spans="2:40" ht="409.5" x14ac:dyDescent="0.25">
      <c r="B111" s="60" t="s">
        <v>481</v>
      </c>
      <c r="C111" s="60" t="s">
        <v>697</v>
      </c>
      <c r="D111" s="60" t="s">
        <v>482</v>
      </c>
      <c r="E111" s="60" t="s">
        <v>673</v>
      </c>
      <c r="F111" s="62">
        <v>0.69</v>
      </c>
      <c r="G111" s="62" t="s">
        <v>679</v>
      </c>
      <c r="H111" s="62" t="s">
        <v>489</v>
      </c>
      <c r="I111" s="62" t="s">
        <v>670</v>
      </c>
      <c r="J111" s="62" t="s">
        <v>946</v>
      </c>
      <c r="K111" s="62" t="s">
        <v>950</v>
      </c>
      <c r="L111" s="62" t="s">
        <v>947</v>
      </c>
      <c r="M111" s="66">
        <v>42522</v>
      </c>
      <c r="N111" s="66">
        <v>43465</v>
      </c>
      <c r="O111" s="60" t="s">
        <v>1056</v>
      </c>
      <c r="P111" s="60" t="s">
        <v>1057</v>
      </c>
      <c r="Q111" s="62">
        <v>8</v>
      </c>
      <c r="R111" s="62">
        <v>8</v>
      </c>
      <c r="S111" s="62">
        <v>0</v>
      </c>
      <c r="T111" s="62">
        <v>0</v>
      </c>
      <c r="U111" s="62">
        <v>16</v>
      </c>
      <c r="V111" s="67">
        <v>2</v>
      </c>
      <c r="W111" s="62"/>
      <c r="X111" s="60"/>
      <c r="Y111" s="60"/>
      <c r="Z111" s="60"/>
      <c r="AA111" s="60"/>
      <c r="AB111" s="60"/>
      <c r="AC111" s="60" t="s">
        <v>513</v>
      </c>
      <c r="AD111" s="60" t="s">
        <v>547</v>
      </c>
      <c r="AE111" s="60"/>
      <c r="AF111" s="62">
        <v>1116</v>
      </c>
      <c r="AG111" s="62" t="s">
        <v>548</v>
      </c>
      <c r="AH111" s="60" t="s">
        <v>594</v>
      </c>
      <c r="AI111" s="112">
        <v>4394000000</v>
      </c>
      <c r="AJ111" s="150" t="s">
        <v>1027</v>
      </c>
      <c r="AK111" s="151">
        <v>2142000000</v>
      </c>
      <c r="AL111" s="62" t="s">
        <v>1164</v>
      </c>
      <c r="AM111" s="60" t="s">
        <v>1191</v>
      </c>
      <c r="AN111" s="65" t="s">
        <v>1195</v>
      </c>
    </row>
    <row r="112" spans="2:40" ht="409.5" x14ac:dyDescent="0.25">
      <c r="B112" s="60" t="s">
        <v>481</v>
      </c>
      <c r="C112" s="60" t="s">
        <v>678</v>
      </c>
      <c r="D112" s="60" t="s">
        <v>677</v>
      </c>
      <c r="E112" s="60" t="s">
        <v>723</v>
      </c>
      <c r="F112" s="62">
        <v>0.91</v>
      </c>
      <c r="G112" s="62" t="s">
        <v>683</v>
      </c>
      <c r="H112" s="62" t="s">
        <v>508</v>
      </c>
      <c r="I112" s="62" t="s">
        <v>670</v>
      </c>
      <c r="J112" s="315" t="s">
        <v>1077</v>
      </c>
      <c r="K112" s="316" t="s">
        <v>1078</v>
      </c>
      <c r="L112" s="315" t="s">
        <v>1372</v>
      </c>
      <c r="M112" s="66">
        <v>42917</v>
      </c>
      <c r="N112" s="66">
        <v>43617</v>
      </c>
      <c r="O112" s="62" t="s">
        <v>724</v>
      </c>
      <c r="P112" s="62" t="s">
        <v>1154</v>
      </c>
      <c r="Q112" s="67">
        <v>1</v>
      </c>
      <c r="R112" s="67">
        <v>1</v>
      </c>
      <c r="S112" s="67">
        <v>1</v>
      </c>
      <c r="T112" s="67">
        <v>1</v>
      </c>
      <c r="U112" s="72">
        <f>2/2</f>
        <v>1</v>
      </c>
      <c r="V112" s="67">
        <v>1</v>
      </c>
      <c r="W112" s="187">
        <v>100</v>
      </c>
      <c r="X112" s="67"/>
      <c r="Y112" s="60"/>
      <c r="Z112" s="60"/>
      <c r="AA112" s="60"/>
      <c r="AB112" s="60"/>
      <c r="AC112" s="60" t="s">
        <v>575</v>
      </c>
      <c r="AD112" s="60" t="s">
        <v>576</v>
      </c>
      <c r="AE112" s="60"/>
      <c r="AF112" s="62">
        <v>1014</v>
      </c>
      <c r="AG112" s="60" t="s">
        <v>595</v>
      </c>
      <c r="AH112" s="60" t="s">
        <v>637</v>
      </c>
      <c r="AI112" s="235">
        <v>3874837466</v>
      </c>
      <c r="AJ112" s="187" t="s">
        <v>621</v>
      </c>
      <c r="AK112" s="236" t="s">
        <v>1180</v>
      </c>
      <c r="AL112" s="233" t="s">
        <v>1278</v>
      </c>
      <c r="AM112" s="233" t="s">
        <v>1277</v>
      </c>
      <c r="AN112" s="65" t="s">
        <v>1194</v>
      </c>
    </row>
    <row r="113" spans="2:40" ht="409.5" x14ac:dyDescent="0.25">
      <c r="B113" s="60" t="s">
        <v>481</v>
      </c>
      <c r="C113" s="60" t="s">
        <v>678</v>
      </c>
      <c r="D113" s="60" t="s">
        <v>677</v>
      </c>
      <c r="E113" s="60" t="s">
        <v>725</v>
      </c>
      <c r="F113" s="62">
        <v>0.91</v>
      </c>
      <c r="G113" s="62" t="s">
        <v>683</v>
      </c>
      <c r="H113" s="62" t="s">
        <v>508</v>
      </c>
      <c r="I113" s="62" t="s">
        <v>670</v>
      </c>
      <c r="J113" s="315" t="s">
        <v>1077</v>
      </c>
      <c r="K113" s="316" t="s">
        <v>1078</v>
      </c>
      <c r="L113" s="315" t="s">
        <v>1372</v>
      </c>
      <c r="M113" s="66">
        <v>42917</v>
      </c>
      <c r="N113" s="66">
        <v>43617</v>
      </c>
      <c r="O113" s="62" t="s">
        <v>726</v>
      </c>
      <c r="P113" s="62" t="s">
        <v>1155</v>
      </c>
      <c r="Q113" s="67">
        <v>1</v>
      </c>
      <c r="R113" s="67">
        <v>1</v>
      </c>
      <c r="S113" s="67">
        <v>1</v>
      </c>
      <c r="T113" s="67">
        <v>1</v>
      </c>
      <c r="U113" s="72">
        <f>1/1</f>
        <v>1</v>
      </c>
      <c r="V113" s="62">
        <v>100</v>
      </c>
      <c r="W113" s="187">
        <v>100</v>
      </c>
      <c r="X113" s="67"/>
      <c r="Y113" s="60"/>
      <c r="Z113" s="60"/>
      <c r="AA113" s="60"/>
      <c r="AB113" s="60"/>
      <c r="AC113" s="60" t="s">
        <v>575</v>
      </c>
      <c r="AD113" s="60" t="s">
        <v>576</v>
      </c>
      <c r="AE113" s="60"/>
      <c r="AF113" s="62">
        <v>1014</v>
      </c>
      <c r="AG113" s="60" t="s">
        <v>595</v>
      </c>
      <c r="AH113" s="60" t="s">
        <v>637</v>
      </c>
      <c r="AI113" s="235">
        <v>3874837466</v>
      </c>
      <c r="AJ113" s="187" t="s">
        <v>621</v>
      </c>
      <c r="AK113" s="236" t="s">
        <v>1180</v>
      </c>
      <c r="AL113" s="233" t="s">
        <v>1279</v>
      </c>
      <c r="AM113" s="233" t="s">
        <v>1277</v>
      </c>
      <c r="AN113" s="65" t="s">
        <v>1194</v>
      </c>
    </row>
    <row r="114" spans="2:40" ht="409.5" x14ac:dyDescent="0.25">
      <c r="B114" s="134" t="s">
        <v>481</v>
      </c>
      <c r="C114" s="134" t="s">
        <v>483</v>
      </c>
      <c r="D114" s="134" t="s">
        <v>484</v>
      </c>
      <c r="E114" s="134" t="s">
        <v>1066</v>
      </c>
      <c r="F114" s="63">
        <v>0.36399999999999999</v>
      </c>
      <c r="G114" s="135" t="s">
        <v>826</v>
      </c>
      <c r="H114" s="135" t="s">
        <v>492</v>
      </c>
      <c r="I114" s="135" t="s">
        <v>670</v>
      </c>
      <c r="J114" s="317" t="s">
        <v>1346</v>
      </c>
      <c r="K114" s="318" t="s">
        <v>1347</v>
      </c>
      <c r="L114" s="315" t="s">
        <v>1042</v>
      </c>
      <c r="M114" s="136">
        <v>43282</v>
      </c>
      <c r="N114" s="136">
        <v>43465</v>
      </c>
      <c r="O114" s="134" t="s">
        <v>1067</v>
      </c>
      <c r="P114" s="134" t="s">
        <v>1068</v>
      </c>
      <c r="Q114" s="239" t="s">
        <v>621</v>
      </c>
      <c r="R114" s="240">
        <v>7</v>
      </c>
      <c r="S114" s="240">
        <v>6</v>
      </c>
      <c r="T114" s="240">
        <v>3</v>
      </c>
      <c r="U114" s="241" t="s">
        <v>621</v>
      </c>
      <c r="V114" s="242" t="s">
        <v>621</v>
      </c>
      <c r="W114" s="221">
        <v>7</v>
      </c>
      <c r="X114" s="243"/>
      <c r="Y114" s="134"/>
      <c r="Z114" s="134"/>
      <c r="AA114" s="134"/>
      <c r="AB114" s="134"/>
      <c r="AC114" s="85" t="s">
        <v>516</v>
      </c>
      <c r="AD114" s="85" t="s">
        <v>517</v>
      </c>
      <c r="AE114" s="85" t="s">
        <v>928</v>
      </c>
      <c r="AF114" s="84">
        <v>987</v>
      </c>
      <c r="AG114" s="85" t="s">
        <v>638</v>
      </c>
      <c r="AH114" s="85" t="s">
        <v>640</v>
      </c>
      <c r="AI114" s="244" t="s">
        <v>621</v>
      </c>
      <c r="AJ114" s="215" t="s">
        <v>621</v>
      </c>
      <c r="AK114" s="245" t="s">
        <v>621</v>
      </c>
      <c r="AL114" s="218" t="s">
        <v>1247</v>
      </c>
      <c r="AM114" s="133"/>
      <c r="AN114" s="65" t="s">
        <v>1194</v>
      </c>
    </row>
    <row r="115" spans="2:40" ht="409.5" x14ac:dyDescent="0.25">
      <c r="B115" s="85" t="s">
        <v>481</v>
      </c>
      <c r="C115" s="85" t="s">
        <v>483</v>
      </c>
      <c r="D115" s="85" t="s">
        <v>484</v>
      </c>
      <c r="E115" s="85" t="s">
        <v>1128</v>
      </c>
      <c r="F115" s="62">
        <v>0.41499999999999998</v>
      </c>
      <c r="G115" s="84" t="s">
        <v>826</v>
      </c>
      <c r="H115" s="84" t="s">
        <v>492</v>
      </c>
      <c r="I115" s="84" t="s">
        <v>670</v>
      </c>
      <c r="J115" s="317" t="s">
        <v>1346</v>
      </c>
      <c r="K115" s="318" t="s">
        <v>1347</v>
      </c>
      <c r="L115" s="315" t="s">
        <v>1042</v>
      </c>
      <c r="M115" s="86">
        <v>42370</v>
      </c>
      <c r="N115" s="86">
        <v>43100</v>
      </c>
      <c r="O115" s="85" t="s">
        <v>1129</v>
      </c>
      <c r="P115" s="85" t="s">
        <v>1130</v>
      </c>
      <c r="Q115" s="137">
        <v>0</v>
      </c>
      <c r="R115" s="137">
        <v>0</v>
      </c>
      <c r="S115" s="137">
        <v>0</v>
      </c>
      <c r="T115" s="137">
        <v>0</v>
      </c>
      <c r="U115" s="168">
        <v>0</v>
      </c>
      <c r="V115" s="169">
        <v>0</v>
      </c>
      <c r="W115" s="85"/>
      <c r="X115" s="85"/>
      <c r="Y115" s="85"/>
      <c r="Z115" s="85"/>
      <c r="AA115" s="85"/>
      <c r="AB115" s="85"/>
      <c r="AC115" s="85" t="s">
        <v>516</v>
      </c>
      <c r="AD115" s="85" t="s">
        <v>517</v>
      </c>
      <c r="AE115" s="85" t="s">
        <v>928</v>
      </c>
      <c r="AF115" s="84">
        <v>987</v>
      </c>
      <c r="AG115" s="85" t="s">
        <v>638</v>
      </c>
      <c r="AH115" s="85" t="s">
        <v>640</v>
      </c>
      <c r="AI115" s="138">
        <v>620500000</v>
      </c>
      <c r="AJ115" s="84"/>
      <c r="AK115" s="167"/>
      <c r="AL115" s="84"/>
      <c r="AM115" s="102" t="s">
        <v>1184</v>
      </c>
      <c r="AN115" s="65" t="s">
        <v>1195</v>
      </c>
    </row>
    <row r="116" spans="2:40" ht="409.5" x14ac:dyDescent="0.25">
      <c r="B116" s="60" t="s">
        <v>485</v>
      </c>
      <c r="C116" s="60" t="s">
        <v>688</v>
      </c>
      <c r="D116" s="60" t="s">
        <v>486</v>
      </c>
      <c r="E116" s="60" t="s">
        <v>899</v>
      </c>
      <c r="F116" s="62">
        <v>0.91</v>
      </c>
      <c r="G116" s="62" t="s">
        <v>825</v>
      </c>
      <c r="H116" s="62" t="s">
        <v>493</v>
      </c>
      <c r="I116" s="62" t="s">
        <v>670</v>
      </c>
      <c r="J116" s="315" t="s">
        <v>941</v>
      </c>
      <c r="K116" s="316" t="s">
        <v>1358</v>
      </c>
      <c r="L116" s="315" t="s">
        <v>942</v>
      </c>
      <c r="M116" s="66">
        <v>42736</v>
      </c>
      <c r="N116" s="66">
        <v>44196</v>
      </c>
      <c r="O116" s="62" t="s">
        <v>900</v>
      </c>
      <c r="P116" s="62" t="s">
        <v>901</v>
      </c>
      <c r="Q116" s="67">
        <v>0.25</v>
      </c>
      <c r="R116" s="67">
        <v>0.25</v>
      </c>
      <c r="S116" s="67">
        <v>0.25</v>
      </c>
      <c r="T116" s="67">
        <v>0.25</v>
      </c>
      <c r="U116" s="62"/>
      <c r="V116" s="62"/>
      <c r="W116" s="62"/>
      <c r="X116" s="60"/>
      <c r="Y116" s="60"/>
      <c r="Z116" s="60"/>
      <c r="AA116" s="60"/>
      <c r="AB116" s="60"/>
      <c r="AC116" s="60" t="s">
        <v>518</v>
      </c>
      <c r="AD116" s="60" t="s">
        <v>603</v>
      </c>
      <c r="AE116" s="60" t="s">
        <v>954</v>
      </c>
      <c r="AF116" s="62">
        <v>981</v>
      </c>
      <c r="AG116" s="60" t="s">
        <v>604</v>
      </c>
      <c r="AH116" s="60" t="s">
        <v>1025</v>
      </c>
      <c r="AI116" s="127" t="s">
        <v>1026</v>
      </c>
      <c r="AJ116" s="62"/>
      <c r="AK116" s="76"/>
      <c r="AL116" s="170"/>
      <c r="AM116" s="102" t="s">
        <v>1341</v>
      </c>
      <c r="AN116" s="65" t="s">
        <v>1194</v>
      </c>
    </row>
    <row r="117" spans="2:40" ht="409.5" x14ac:dyDescent="0.25">
      <c r="B117" s="60" t="s">
        <v>485</v>
      </c>
      <c r="C117" s="60" t="s">
        <v>688</v>
      </c>
      <c r="D117" s="60" t="s">
        <v>486</v>
      </c>
      <c r="E117" s="60" t="s">
        <v>902</v>
      </c>
      <c r="F117" s="62">
        <v>0.91</v>
      </c>
      <c r="G117" s="62" t="s">
        <v>825</v>
      </c>
      <c r="H117" s="62" t="s">
        <v>493</v>
      </c>
      <c r="I117" s="62" t="s">
        <v>670</v>
      </c>
      <c r="J117" s="315" t="s">
        <v>941</v>
      </c>
      <c r="K117" s="316" t="s">
        <v>1358</v>
      </c>
      <c r="L117" s="315" t="s">
        <v>942</v>
      </c>
      <c r="M117" s="66">
        <v>42736</v>
      </c>
      <c r="N117" s="66">
        <v>44196</v>
      </c>
      <c r="O117" s="62" t="s">
        <v>903</v>
      </c>
      <c r="P117" s="62" t="s">
        <v>904</v>
      </c>
      <c r="Q117" s="67">
        <v>0.25</v>
      </c>
      <c r="R117" s="67">
        <v>0.25</v>
      </c>
      <c r="S117" s="67">
        <v>0.25</v>
      </c>
      <c r="T117" s="67">
        <v>0.25</v>
      </c>
      <c r="U117" s="62"/>
      <c r="V117" s="62"/>
      <c r="W117" s="62"/>
      <c r="X117" s="60"/>
      <c r="Y117" s="60"/>
      <c r="Z117" s="60"/>
      <c r="AA117" s="60"/>
      <c r="AB117" s="60"/>
      <c r="AC117" s="60" t="s">
        <v>518</v>
      </c>
      <c r="AD117" s="60" t="s">
        <v>603</v>
      </c>
      <c r="AE117" s="60" t="s">
        <v>954</v>
      </c>
      <c r="AF117" s="62">
        <v>981</v>
      </c>
      <c r="AG117" s="60" t="s">
        <v>604</v>
      </c>
      <c r="AH117" s="60" t="s">
        <v>1025</v>
      </c>
      <c r="AI117" s="127" t="s">
        <v>1026</v>
      </c>
      <c r="AJ117" s="62"/>
      <c r="AK117" s="76"/>
      <c r="AL117" s="170"/>
      <c r="AM117" s="102" t="s">
        <v>1341</v>
      </c>
      <c r="AN117" s="65" t="s">
        <v>1194</v>
      </c>
    </row>
    <row r="118" spans="2:40" ht="408" x14ac:dyDescent="0.25">
      <c r="B118" s="60" t="s">
        <v>485</v>
      </c>
      <c r="C118" s="60" t="s">
        <v>688</v>
      </c>
      <c r="D118" s="60" t="s">
        <v>486</v>
      </c>
      <c r="E118" s="60" t="s">
        <v>906</v>
      </c>
      <c r="F118" s="62">
        <v>0.91</v>
      </c>
      <c r="G118" s="62" t="s">
        <v>825</v>
      </c>
      <c r="H118" s="62" t="s">
        <v>493</v>
      </c>
      <c r="I118" s="62" t="s">
        <v>670</v>
      </c>
      <c r="J118" s="315" t="s">
        <v>941</v>
      </c>
      <c r="K118" s="316" t="s">
        <v>1358</v>
      </c>
      <c r="L118" s="315" t="s">
        <v>942</v>
      </c>
      <c r="M118" s="66">
        <v>42736</v>
      </c>
      <c r="N118" s="66">
        <v>44196</v>
      </c>
      <c r="O118" s="60" t="s">
        <v>905</v>
      </c>
      <c r="P118" s="60" t="s">
        <v>925</v>
      </c>
      <c r="Q118" s="67">
        <v>1</v>
      </c>
      <c r="R118" s="67">
        <v>1</v>
      </c>
      <c r="S118" s="67">
        <v>1</v>
      </c>
      <c r="T118" s="67">
        <v>1</v>
      </c>
      <c r="U118" s="62"/>
      <c r="V118" s="62"/>
      <c r="W118" s="62"/>
      <c r="X118" s="60"/>
      <c r="Y118" s="60"/>
      <c r="Z118" s="60"/>
      <c r="AA118" s="60"/>
      <c r="AB118" s="60"/>
      <c r="AC118" s="60" t="s">
        <v>518</v>
      </c>
      <c r="AD118" s="60" t="s">
        <v>603</v>
      </c>
      <c r="AE118" s="60" t="s">
        <v>954</v>
      </c>
      <c r="AF118" s="62">
        <v>981</v>
      </c>
      <c r="AG118" s="60" t="s">
        <v>604</v>
      </c>
      <c r="AH118" s="60" t="s">
        <v>1025</v>
      </c>
      <c r="AI118" s="127" t="s">
        <v>1026</v>
      </c>
      <c r="AJ118" s="62"/>
      <c r="AK118" s="76"/>
      <c r="AL118" s="170"/>
      <c r="AM118" s="102" t="s">
        <v>1341</v>
      </c>
      <c r="AN118" s="65" t="s">
        <v>1194</v>
      </c>
    </row>
    <row r="119" spans="2:40" ht="408" x14ac:dyDescent="0.25">
      <c r="B119" s="60" t="s">
        <v>485</v>
      </c>
      <c r="C119" s="60" t="s">
        <v>688</v>
      </c>
      <c r="D119" s="60" t="s">
        <v>486</v>
      </c>
      <c r="E119" s="60" t="s">
        <v>908</v>
      </c>
      <c r="F119" s="62">
        <v>0.91</v>
      </c>
      <c r="G119" s="62" t="s">
        <v>825</v>
      </c>
      <c r="H119" s="62" t="s">
        <v>493</v>
      </c>
      <c r="I119" s="62" t="s">
        <v>670</v>
      </c>
      <c r="J119" s="315" t="s">
        <v>941</v>
      </c>
      <c r="K119" s="316" t="s">
        <v>1358</v>
      </c>
      <c r="L119" s="315" t="s">
        <v>942</v>
      </c>
      <c r="M119" s="66">
        <v>42736</v>
      </c>
      <c r="N119" s="66">
        <v>44196</v>
      </c>
      <c r="O119" s="60" t="s">
        <v>907</v>
      </c>
      <c r="P119" s="60" t="s">
        <v>909</v>
      </c>
      <c r="Q119" s="67">
        <v>1</v>
      </c>
      <c r="R119" s="67">
        <v>1</v>
      </c>
      <c r="S119" s="67">
        <v>1</v>
      </c>
      <c r="T119" s="67">
        <v>1</v>
      </c>
      <c r="U119" s="62"/>
      <c r="V119" s="62"/>
      <c r="W119" s="62"/>
      <c r="X119" s="60"/>
      <c r="Y119" s="60"/>
      <c r="Z119" s="60"/>
      <c r="AA119" s="60"/>
      <c r="AB119" s="60"/>
      <c r="AC119" s="60" t="s">
        <v>518</v>
      </c>
      <c r="AD119" s="60" t="s">
        <v>603</v>
      </c>
      <c r="AE119" s="60" t="s">
        <v>954</v>
      </c>
      <c r="AF119" s="62">
        <v>981</v>
      </c>
      <c r="AG119" s="60" t="s">
        <v>604</v>
      </c>
      <c r="AH119" s="60" t="s">
        <v>1025</v>
      </c>
      <c r="AI119" s="127" t="s">
        <v>1026</v>
      </c>
      <c r="AJ119" s="62"/>
      <c r="AK119" s="76"/>
      <c r="AL119" s="170"/>
      <c r="AM119" s="102" t="s">
        <v>1341</v>
      </c>
      <c r="AN119" s="65" t="s">
        <v>1194</v>
      </c>
    </row>
    <row r="120" spans="2:40" ht="408" x14ac:dyDescent="0.25">
      <c r="B120" s="60" t="s">
        <v>485</v>
      </c>
      <c r="C120" s="60" t="s">
        <v>688</v>
      </c>
      <c r="D120" s="60" t="s">
        <v>486</v>
      </c>
      <c r="E120" s="60" t="s">
        <v>910</v>
      </c>
      <c r="F120" s="62">
        <v>0.91</v>
      </c>
      <c r="G120" s="62" t="s">
        <v>825</v>
      </c>
      <c r="H120" s="62" t="s">
        <v>493</v>
      </c>
      <c r="I120" s="62" t="s">
        <v>670</v>
      </c>
      <c r="J120" s="315" t="s">
        <v>941</v>
      </c>
      <c r="K120" s="316" t="s">
        <v>1358</v>
      </c>
      <c r="L120" s="315" t="s">
        <v>942</v>
      </c>
      <c r="M120" s="66">
        <v>42736</v>
      </c>
      <c r="N120" s="66">
        <v>44196</v>
      </c>
      <c r="O120" s="60" t="s">
        <v>926</v>
      </c>
      <c r="P120" s="60" t="s">
        <v>927</v>
      </c>
      <c r="Q120" s="67">
        <v>1</v>
      </c>
      <c r="R120" s="67">
        <v>1</v>
      </c>
      <c r="S120" s="67">
        <v>1</v>
      </c>
      <c r="T120" s="67">
        <v>1</v>
      </c>
      <c r="U120" s="62"/>
      <c r="V120" s="62"/>
      <c r="W120" s="62"/>
      <c r="X120" s="60"/>
      <c r="Y120" s="60"/>
      <c r="Z120" s="60"/>
      <c r="AA120" s="60"/>
      <c r="AB120" s="60"/>
      <c r="AC120" s="60" t="s">
        <v>518</v>
      </c>
      <c r="AD120" s="60" t="s">
        <v>603</v>
      </c>
      <c r="AE120" s="60" t="s">
        <v>954</v>
      </c>
      <c r="AF120" s="62">
        <v>981</v>
      </c>
      <c r="AG120" s="60" t="s">
        <v>604</v>
      </c>
      <c r="AH120" s="60" t="s">
        <v>1025</v>
      </c>
      <c r="AI120" s="127" t="s">
        <v>1026</v>
      </c>
      <c r="AJ120" s="62"/>
      <c r="AK120" s="76"/>
      <c r="AL120" s="170"/>
      <c r="AM120" s="102" t="s">
        <v>1341</v>
      </c>
      <c r="AN120" s="65" t="s">
        <v>1194</v>
      </c>
    </row>
    <row r="121" spans="2:40" ht="408" x14ac:dyDescent="0.25">
      <c r="B121" s="60" t="s">
        <v>485</v>
      </c>
      <c r="C121" s="60" t="s">
        <v>688</v>
      </c>
      <c r="D121" s="60" t="s">
        <v>486</v>
      </c>
      <c r="E121" s="60" t="s">
        <v>911</v>
      </c>
      <c r="F121" s="62">
        <v>0.91</v>
      </c>
      <c r="G121" s="62" t="s">
        <v>825</v>
      </c>
      <c r="H121" s="62" t="s">
        <v>493</v>
      </c>
      <c r="I121" s="62" t="s">
        <v>670</v>
      </c>
      <c r="J121" s="315" t="s">
        <v>941</v>
      </c>
      <c r="K121" s="316" t="s">
        <v>1358</v>
      </c>
      <c r="L121" s="315" t="s">
        <v>942</v>
      </c>
      <c r="M121" s="66">
        <v>42736</v>
      </c>
      <c r="N121" s="66">
        <v>44196</v>
      </c>
      <c r="O121" s="77" t="s">
        <v>912</v>
      </c>
      <c r="P121" s="60" t="s">
        <v>913</v>
      </c>
      <c r="Q121" s="67">
        <v>1</v>
      </c>
      <c r="R121" s="67">
        <v>1</v>
      </c>
      <c r="S121" s="67">
        <v>1</v>
      </c>
      <c r="T121" s="67">
        <v>1</v>
      </c>
      <c r="U121" s="62"/>
      <c r="V121" s="62"/>
      <c r="W121" s="62"/>
      <c r="X121" s="60"/>
      <c r="Y121" s="60"/>
      <c r="Z121" s="60"/>
      <c r="AA121" s="60"/>
      <c r="AB121" s="60"/>
      <c r="AC121" s="60" t="s">
        <v>518</v>
      </c>
      <c r="AD121" s="60" t="s">
        <v>603</v>
      </c>
      <c r="AE121" s="60" t="s">
        <v>954</v>
      </c>
      <c r="AF121" s="62">
        <v>981</v>
      </c>
      <c r="AG121" s="60" t="s">
        <v>604</v>
      </c>
      <c r="AH121" s="60" t="s">
        <v>1025</v>
      </c>
      <c r="AI121" s="127" t="s">
        <v>1026</v>
      </c>
      <c r="AJ121" s="62"/>
      <c r="AK121" s="76"/>
      <c r="AL121" s="170"/>
      <c r="AM121" s="102" t="s">
        <v>1341</v>
      </c>
      <c r="AN121" s="65" t="s">
        <v>1194</v>
      </c>
    </row>
    <row r="122" spans="2:40" ht="408" x14ac:dyDescent="0.25">
      <c r="B122" s="60" t="s">
        <v>485</v>
      </c>
      <c r="C122" s="60" t="s">
        <v>688</v>
      </c>
      <c r="D122" s="60" t="s">
        <v>486</v>
      </c>
      <c r="E122" s="60" t="s">
        <v>988</v>
      </c>
      <c r="F122" s="62">
        <v>0.91</v>
      </c>
      <c r="G122" s="62" t="s">
        <v>683</v>
      </c>
      <c r="H122" s="62" t="s">
        <v>510</v>
      </c>
      <c r="I122" s="62" t="s">
        <v>670</v>
      </c>
      <c r="J122" s="315" t="s">
        <v>1359</v>
      </c>
      <c r="K122" s="316" t="s">
        <v>989</v>
      </c>
      <c r="L122" s="315" t="s">
        <v>1181</v>
      </c>
      <c r="M122" s="128">
        <v>43070</v>
      </c>
      <c r="N122" s="128">
        <v>43981</v>
      </c>
      <c r="O122" s="62" t="s">
        <v>990</v>
      </c>
      <c r="P122" s="62" t="s">
        <v>991</v>
      </c>
      <c r="Q122" s="171">
        <v>100</v>
      </c>
      <c r="R122" s="171">
        <v>100</v>
      </c>
      <c r="S122" s="171">
        <v>100</v>
      </c>
      <c r="T122" s="171">
        <v>100</v>
      </c>
      <c r="U122" s="67">
        <v>1</v>
      </c>
      <c r="V122" s="172">
        <v>1</v>
      </c>
      <c r="W122" s="172">
        <v>1</v>
      </c>
      <c r="X122" s="67"/>
      <c r="Y122" s="62"/>
      <c r="Z122" s="62"/>
      <c r="AA122" s="62"/>
      <c r="AB122" s="62"/>
      <c r="AC122" s="173" t="s">
        <v>559</v>
      </c>
      <c r="AD122" s="173" t="s">
        <v>605</v>
      </c>
      <c r="AE122" s="173" t="s">
        <v>606</v>
      </c>
      <c r="AF122" s="171">
        <v>1065</v>
      </c>
      <c r="AG122" s="173" t="s">
        <v>607</v>
      </c>
      <c r="AH122" s="126" t="s">
        <v>938</v>
      </c>
      <c r="AI122" s="174">
        <v>1925958365</v>
      </c>
      <c r="AJ122" s="172">
        <v>0.16</v>
      </c>
      <c r="AK122" s="174">
        <v>1389090000</v>
      </c>
      <c r="AL122" s="173"/>
      <c r="AM122" s="102" t="s">
        <v>1341</v>
      </c>
      <c r="AN122" s="65" t="s">
        <v>1194</v>
      </c>
    </row>
    <row r="123" spans="2:40" ht="395.25" x14ac:dyDescent="0.25">
      <c r="B123" s="61" t="s">
        <v>485</v>
      </c>
      <c r="C123" s="64" t="s">
        <v>688</v>
      </c>
      <c r="D123" s="61" t="s">
        <v>620</v>
      </c>
      <c r="E123" s="61" t="s">
        <v>832</v>
      </c>
      <c r="F123" s="62">
        <v>0.91</v>
      </c>
      <c r="G123" s="62" t="s">
        <v>684</v>
      </c>
      <c r="H123" s="62" t="s">
        <v>488</v>
      </c>
      <c r="I123" s="62" t="s">
        <v>670</v>
      </c>
      <c r="J123" s="315" t="s">
        <v>1348</v>
      </c>
      <c r="K123" s="316" t="s">
        <v>1350</v>
      </c>
      <c r="L123" s="315" t="s">
        <v>1349</v>
      </c>
      <c r="M123" s="66">
        <v>42917</v>
      </c>
      <c r="N123" s="66">
        <v>43464</v>
      </c>
      <c r="O123" s="61" t="s">
        <v>834</v>
      </c>
      <c r="P123" s="61" t="s">
        <v>834</v>
      </c>
      <c r="Q123" s="62" t="s">
        <v>806</v>
      </c>
      <c r="R123" s="62">
        <v>1</v>
      </c>
      <c r="S123" s="62"/>
      <c r="T123" s="62"/>
      <c r="U123" s="62" t="s">
        <v>806</v>
      </c>
      <c r="V123" s="62"/>
      <c r="W123" s="62">
        <v>1</v>
      </c>
      <c r="X123" s="149"/>
      <c r="Y123" s="60"/>
      <c r="Z123" s="60"/>
      <c r="AA123" s="60"/>
      <c r="AB123" s="60"/>
      <c r="AC123" s="60" t="s">
        <v>836</v>
      </c>
      <c r="AD123" s="60" t="s">
        <v>837</v>
      </c>
      <c r="AE123" s="60"/>
      <c r="AF123" s="62">
        <v>990</v>
      </c>
      <c r="AG123" s="55" t="s">
        <v>839</v>
      </c>
      <c r="AH123" s="55" t="s">
        <v>840</v>
      </c>
      <c r="AI123" s="95">
        <v>4350695760</v>
      </c>
      <c r="AJ123" s="62" t="s">
        <v>621</v>
      </c>
      <c r="AK123" s="62" t="s">
        <v>621</v>
      </c>
      <c r="AL123" s="70" t="s">
        <v>1255</v>
      </c>
      <c r="AM123" s="60"/>
      <c r="AN123" s="65" t="s">
        <v>1194</v>
      </c>
    </row>
    <row r="124" spans="2:40" ht="409.5" x14ac:dyDescent="0.25">
      <c r="B124" s="71" t="s">
        <v>485</v>
      </c>
      <c r="C124" s="71" t="s">
        <v>688</v>
      </c>
      <c r="D124" s="71" t="s">
        <v>486</v>
      </c>
      <c r="E124" s="71" t="s">
        <v>703</v>
      </c>
      <c r="F124" s="62">
        <v>0.91</v>
      </c>
      <c r="G124" s="62" t="s">
        <v>827</v>
      </c>
      <c r="H124" s="71" t="s">
        <v>509</v>
      </c>
      <c r="I124" s="71" t="s">
        <v>670</v>
      </c>
      <c r="J124" s="315" t="s">
        <v>798</v>
      </c>
      <c r="K124" s="316" t="s">
        <v>1374</v>
      </c>
      <c r="L124" s="315" t="s">
        <v>1373</v>
      </c>
      <c r="M124" s="66">
        <v>42736</v>
      </c>
      <c r="N124" s="66">
        <v>43981</v>
      </c>
      <c r="O124" s="71" t="s">
        <v>704</v>
      </c>
      <c r="P124" s="71" t="s">
        <v>705</v>
      </c>
      <c r="Q124" s="67">
        <v>1</v>
      </c>
      <c r="R124" s="67">
        <v>1</v>
      </c>
      <c r="S124" s="67">
        <v>1</v>
      </c>
      <c r="T124" s="67">
        <v>1</v>
      </c>
      <c r="U124" s="62">
        <v>0</v>
      </c>
      <c r="V124" s="67">
        <v>0</v>
      </c>
      <c r="W124" s="67">
        <v>1</v>
      </c>
      <c r="X124" s="67"/>
      <c r="Y124" s="62"/>
      <c r="Z124" s="62"/>
      <c r="AA124" s="62"/>
      <c r="AB124" s="62"/>
      <c r="AC124" s="71" t="s">
        <v>611</v>
      </c>
      <c r="AD124" s="71" t="s">
        <v>600</v>
      </c>
      <c r="AE124" s="62"/>
      <c r="AF124" s="62">
        <v>1109</v>
      </c>
      <c r="AG124" s="71" t="s">
        <v>612</v>
      </c>
      <c r="AH124" s="71" t="s">
        <v>799</v>
      </c>
      <c r="AI124" s="195">
        <v>679786666</v>
      </c>
      <c r="AJ124" s="190">
        <v>1</v>
      </c>
      <c r="AK124" s="195">
        <v>679786666</v>
      </c>
      <c r="AL124" s="198" t="s">
        <v>1275</v>
      </c>
      <c r="AM124" s="198" t="s">
        <v>1274</v>
      </c>
      <c r="AN124" s="65" t="s">
        <v>1194</v>
      </c>
    </row>
    <row r="125" spans="2:40" ht="409.5" x14ac:dyDescent="0.25">
      <c r="B125" s="60" t="s">
        <v>485</v>
      </c>
      <c r="C125" s="60" t="s">
        <v>698</v>
      </c>
      <c r="D125" s="60" t="s">
        <v>622</v>
      </c>
      <c r="E125" s="60" t="s">
        <v>833</v>
      </c>
      <c r="F125" s="62">
        <v>0.91</v>
      </c>
      <c r="G125" s="62" t="s">
        <v>684</v>
      </c>
      <c r="H125" s="62" t="s">
        <v>488</v>
      </c>
      <c r="I125" s="62" t="s">
        <v>670</v>
      </c>
      <c r="J125" s="315" t="s">
        <v>1348</v>
      </c>
      <c r="K125" s="316" t="s">
        <v>1350</v>
      </c>
      <c r="L125" s="315" t="s">
        <v>1349</v>
      </c>
      <c r="M125" s="66">
        <v>42736</v>
      </c>
      <c r="N125" s="66">
        <v>44195</v>
      </c>
      <c r="O125" s="60" t="s">
        <v>835</v>
      </c>
      <c r="P125" s="60" t="s">
        <v>835</v>
      </c>
      <c r="Q125" s="62">
        <v>1</v>
      </c>
      <c r="R125" s="62">
        <v>1</v>
      </c>
      <c r="S125" s="62">
        <v>1</v>
      </c>
      <c r="T125" s="62">
        <v>1</v>
      </c>
      <c r="U125" s="62">
        <v>1</v>
      </c>
      <c r="V125" s="67">
        <v>1</v>
      </c>
      <c r="W125" s="62">
        <v>1</v>
      </c>
      <c r="X125" s="99"/>
      <c r="Y125" s="60"/>
      <c r="Z125" s="60"/>
      <c r="AA125" s="60"/>
      <c r="AB125" s="60"/>
      <c r="AC125" s="60" t="s">
        <v>838</v>
      </c>
      <c r="AD125" s="62"/>
      <c r="AE125" s="62"/>
      <c r="AF125" s="62" t="s">
        <v>650</v>
      </c>
      <c r="AG125" s="60" t="s">
        <v>955</v>
      </c>
      <c r="AH125" s="62" t="s">
        <v>650</v>
      </c>
      <c r="AI125" s="62" t="s">
        <v>650</v>
      </c>
      <c r="AJ125" s="62" t="s">
        <v>650</v>
      </c>
      <c r="AK125" s="62" t="s">
        <v>621</v>
      </c>
      <c r="AL125" s="62" t="s">
        <v>1157</v>
      </c>
      <c r="AM125" s="60" t="s">
        <v>1158</v>
      </c>
      <c r="AN125" s="65" t="s">
        <v>1194</v>
      </c>
    </row>
    <row r="126" spans="2:40" ht="409.5" x14ac:dyDescent="0.25">
      <c r="B126" s="60" t="s">
        <v>485</v>
      </c>
      <c r="C126" s="60" t="s">
        <v>630</v>
      </c>
      <c r="D126" s="60" t="s">
        <v>619</v>
      </c>
      <c r="E126" s="78" t="s">
        <v>777</v>
      </c>
      <c r="F126" s="62">
        <v>0.91</v>
      </c>
      <c r="G126" s="62" t="s">
        <v>728</v>
      </c>
      <c r="H126" s="62" t="s">
        <v>511</v>
      </c>
      <c r="I126" s="62" t="s">
        <v>670</v>
      </c>
      <c r="J126" s="315" t="s">
        <v>1240</v>
      </c>
      <c r="K126" s="316" t="s">
        <v>1363</v>
      </c>
      <c r="L126" s="315" t="s">
        <v>1238</v>
      </c>
      <c r="M126" s="66">
        <v>42736</v>
      </c>
      <c r="N126" s="66">
        <v>43981</v>
      </c>
      <c r="O126" s="79" t="s">
        <v>778</v>
      </c>
      <c r="P126" s="60" t="s">
        <v>779</v>
      </c>
      <c r="Q126" s="67">
        <v>1</v>
      </c>
      <c r="R126" s="67">
        <v>1</v>
      </c>
      <c r="S126" s="67">
        <v>1</v>
      </c>
      <c r="T126" s="67">
        <v>1</v>
      </c>
      <c r="U126" s="67">
        <v>1</v>
      </c>
      <c r="V126" s="67">
        <v>1</v>
      </c>
      <c r="W126" s="67">
        <v>1</v>
      </c>
      <c r="X126" s="149"/>
      <c r="Y126" s="60"/>
      <c r="Z126" s="60"/>
      <c r="AA126" s="60"/>
      <c r="AB126" s="60"/>
      <c r="AC126" s="60" t="s">
        <v>608</v>
      </c>
      <c r="AD126" s="60" t="s">
        <v>609</v>
      </c>
      <c r="AE126" s="60"/>
      <c r="AF126" s="62">
        <v>1059</v>
      </c>
      <c r="AG126" s="62" t="s">
        <v>823</v>
      </c>
      <c r="AH126" s="60" t="s">
        <v>824</v>
      </c>
      <c r="AI126" s="246">
        <v>22329801000</v>
      </c>
      <c r="AJ126" s="63" t="s">
        <v>806</v>
      </c>
      <c r="AK126" s="63" t="s">
        <v>806</v>
      </c>
      <c r="AL126" s="79" t="s">
        <v>1239</v>
      </c>
      <c r="AM126" s="63" t="s">
        <v>1165</v>
      </c>
      <c r="AN126" s="65" t="s">
        <v>1194</v>
      </c>
    </row>
    <row r="127" spans="2:40" ht="409.5" x14ac:dyDescent="0.25">
      <c r="B127" s="60" t="s">
        <v>485</v>
      </c>
      <c r="C127" s="60" t="s">
        <v>630</v>
      </c>
      <c r="D127" s="60" t="s">
        <v>619</v>
      </c>
      <c r="E127" s="60" t="s">
        <v>821</v>
      </c>
      <c r="F127" s="62">
        <v>0.91</v>
      </c>
      <c r="G127" s="62" t="s">
        <v>728</v>
      </c>
      <c r="H127" s="62" t="s">
        <v>511</v>
      </c>
      <c r="I127" s="62" t="s">
        <v>670</v>
      </c>
      <c r="J127" s="315" t="s">
        <v>1240</v>
      </c>
      <c r="K127" s="316" t="s">
        <v>1363</v>
      </c>
      <c r="L127" s="315" t="s">
        <v>1238</v>
      </c>
      <c r="M127" s="66">
        <v>42736</v>
      </c>
      <c r="N127" s="66">
        <v>43981</v>
      </c>
      <c r="O127" s="60" t="s">
        <v>822</v>
      </c>
      <c r="P127" s="60" t="s">
        <v>822</v>
      </c>
      <c r="Q127" s="62">
        <v>1</v>
      </c>
      <c r="R127" s="62">
        <v>1</v>
      </c>
      <c r="S127" s="62">
        <v>1</v>
      </c>
      <c r="T127" s="62">
        <v>1</v>
      </c>
      <c r="U127" s="62">
        <v>1</v>
      </c>
      <c r="V127" s="67">
        <v>1</v>
      </c>
      <c r="W127" s="67">
        <v>1</v>
      </c>
      <c r="X127" s="149"/>
      <c r="Y127" s="60"/>
      <c r="Z127" s="60"/>
      <c r="AA127" s="60"/>
      <c r="AB127" s="60"/>
      <c r="AC127" s="60" t="s">
        <v>608</v>
      </c>
      <c r="AD127" s="60" t="s">
        <v>609</v>
      </c>
      <c r="AE127" s="60"/>
      <c r="AF127" s="62">
        <v>1059</v>
      </c>
      <c r="AG127" s="62" t="s">
        <v>823</v>
      </c>
      <c r="AH127" s="60" t="s">
        <v>824</v>
      </c>
      <c r="AI127" s="246">
        <v>22329801000</v>
      </c>
      <c r="AJ127" s="62" t="s">
        <v>806</v>
      </c>
      <c r="AK127" s="62" t="s">
        <v>806</v>
      </c>
      <c r="AL127" s="70" t="s">
        <v>1241</v>
      </c>
      <c r="AM127" s="62" t="s">
        <v>1165</v>
      </c>
      <c r="AN127" s="65" t="s">
        <v>1194</v>
      </c>
    </row>
    <row r="128" spans="2:40" ht="409.5" x14ac:dyDescent="0.25">
      <c r="B128" s="60" t="s">
        <v>485</v>
      </c>
      <c r="C128" s="60" t="s">
        <v>630</v>
      </c>
      <c r="D128" s="70" t="s">
        <v>487</v>
      </c>
      <c r="E128" s="70" t="s">
        <v>727</v>
      </c>
      <c r="F128" s="62">
        <v>0.91</v>
      </c>
      <c r="G128" s="62" t="s">
        <v>728</v>
      </c>
      <c r="H128" s="62" t="s">
        <v>512</v>
      </c>
      <c r="I128" s="62" t="s">
        <v>670</v>
      </c>
      <c r="J128" s="315" t="s">
        <v>1079</v>
      </c>
      <c r="K128" s="316" t="s">
        <v>1081</v>
      </c>
      <c r="L128" s="315" t="s">
        <v>1080</v>
      </c>
      <c r="M128" s="66">
        <v>42948</v>
      </c>
      <c r="N128" s="66">
        <v>43100</v>
      </c>
      <c r="O128" s="70" t="s">
        <v>956</v>
      </c>
      <c r="P128" s="70" t="s">
        <v>786</v>
      </c>
      <c r="Q128" s="62">
        <v>2</v>
      </c>
      <c r="R128" s="62">
        <v>4</v>
      </c>
      <c r="S128" s="62">
        <v>4</v>
      </c>
      <c r="T128" s="62">
        <v>2</v>
      </c>
      <c r="U128" s="62">
        <v>2</v>
      </c>
      <c r="V128" s="67">
        <v>1</v>
      </c>
      <c r="W128" s="62"/>
      <c r="X128" s="60"/>
      <c r="Y128" s="60"/>
      <c r="Z128" s="60"/>
      <c r="AA128" s="60"/>
      <c r="AB128" s="60"/>
      <c r="AC128" s="60" t="s">
        <v>577</v>
      </c>
      <c r="AD128" s="60" t="s">
        <v>610</v>
      </c>
      <c r="AE128" s="60"/>
      <c r="AF128" s="62">
        <v>71</v>
      </c>
      <c r="AG128" s="55" t="s">
        <v>729</v>
      </c>
      <c r="AH128" s="70" t="s">
        <v>667</v>
      </c>
      <c r="AI128" s="96">
        <v>135000000</v>
      </c>
      <c r="AJ128" s="175"/>
      <c r="AK128" s="175"/>
      <c r="AL128" s="176"/>
      <c r="AM128" s="102" t="s">
        <v>1341</v>
      </c>
      <c r="AN128" s="65" t="s">
        <v>1194</v>
      </c>
    </row>
    <row r="129" spans="2:40" ht="409.5" x14ac:dyDescent="0.25">
      <c r="B129" s="60" t="s">
        <v>485</v>
      </c>
      <c r="C129" s="60" t="s">
        <v>630</v>
      </c>
      <c r="D129" s="70" t="s">
        <v>487</v>
      </c>
      <c r="E129" s="70" t="s">
        <v>730</v>
      </c>
      <c r="F129" s="62">
        <v>0.91</v>
      </c>
      <c r="G129" s="62" t="s">
        <v>728</v>
      </c>
      <c r="H129" s="62" t="s">
        <v>512</v>
      </c>
      <c r="I129" s="62" t="s">
        <v>670</v>
      </c>
      <c r="J129" s="315" t="s">
        <v>1079</v>
      </c>
      <c r="K129" s="316" t="s">
        <v>1081</v>
      </c>
      <c r="L129" s="315" t="s">
        <v>1080</v>
      </c>
      <c r="M129" s="66">
        <v>42946</v>
      </c>
      <c r="N129" s="66">
        <v>43100</v>
      </c>
      <c r="O129" s="70" t="s">
        <v>787</v>
      </c>
      <c r="P129" s="70" t="s">
        <v>788</v>
      </c>
      <c r="Q129" s="67">
        <v>1</v>
      </c>
      <c r="R129" s="67">
        <v>1</v>
      </c>
      <c r="S129" s="67">
        <v>1</v>
      </c>
      <c r="T129" s="67">
        <v>1</v>
      </c>
      <c r="U129" s="67">
        <v>1</v>
      </c>
      <c r="V129" s="67">
        <v>1</v>
      </c>
      <c r="W129" s="62"/>
      <c r="X129" s="60"/>
      <c r="Y129" s="60"/>
      <c r="Z129" s="60"/>
      <c r="AA129" s="60"/>
      <c r="AB129" s="60"/>
      <c r="AC129" s="60" t="s">
        <v>543</v>
      </c>
      <c r="AD129" s="60" t="s">
        <v>609</v>
      </c>
      <c r="AE129" s="60"/>
      <c r="AF129" s="62">
        <v>71</v>
      </c>
      <c r="AG129" s="55" t="s">
        <v>729</v>
      </c>
      <c r="AH129" s="70" t="s">
        <v>731</v>
      </c>
      <c r="AI129" s="96">
        <v>450000000</v>
      </c>
      <c r="AJ129" s="175"/>
      <c r="AK129" s="175"/>
      <c r="AL129" s="176"/>
      <c r="AM129" s="102" t="s">
        <v>1341</v>
      </c>
      <c r="AN129" s="65" t="s">
        <v>1194</v>
      </c>
    </row>
    <row r="130" spans="2:40" ht="409.5" x14ac:dyDescent="0.25">
      <c r="B130" s="60" t="s">
        <v>485</v>
      </c>
      <c r="C130" s="60" t="s">
        <v>630</v>
      </c>
      <c r="D130" s="60" t="s">
        <v>487</v>
      </c>
      <c r="E130" s="60" t="s">
        <v>781</v>
      </c>
      <c r="F130" s="62">
        <v>0.91</v>
      </c>
      <c r="G130" s="62" t="s">
        <v>827</v>
      </c>
      <c r="H130" s="62" t="s">
        <v>626</v>
      </c>
      <c r="I130" s="62" t="s">
        <v>670</v>
      </c>
      <c r="J130" s="70" t="s">
        <v>1258</v>
      </c>
      <c r="K130" s="70" t="s">
        <v>1345</v>
      </c>
      <c r="L130" s="300" t="s">
        <v>1259</v>
      </c>
      <c r="M130" s="66">
        <v>42736</v>
      </c>
      <c r="N130" s="66">
        <v>43981</v>
      </c>
      <c r="O130" s="60" t="s">
        <v>780</v>
      </c>
      <c r="P130" s="60" t="s">
        <v>875</v>
      </c>
      <c r="Q130" s="67">
        <v>1</v>
      </c>
      <c r="R130" s="67">
        <v>1</v>
      </c>
      <c r="S130" s="67">
        <v>1</v>
      </c>
      <c r="T130" s="67">
        <v>1</v>
      </c>
      <c r="U130" s="67">
        <v>1</v>
      </c>
      <c r="V130" s="67">
        <v>1</v>
      </c>
      <c r="W130" s="67">
        <v>1</v>
      </c>
      <c r="X130" s="99"/>
      <c r="Y130" s="60"/>
      <c r="Z130" s="60"/>
      <c r="AA130" s="60"/>
      <c r="AB130" s="60"/>
      <c r="AC130" s="60" t="s">
        <v>559</v>
      </c>
      <c r="AD130" s="60" t="s">
        <v>628</v>
      </c>
      <c r="AE130" s="60"/>
      <c r="AF130" s="62">
        <v>417</v>
      </c>
      <c r="AG130" s="60" t="s">
        <v>968</v>
      </c>
      <c r="AH130" s="70" t="s">
        <v>629</v>
      </c>
      <c r="AI130" s="247">
        <v>5476000000</v>
      </c>
      <c r="AJ130" s="99"/>
      <c r="AK130" s="220">
        <v>2929000000</v>
      </c>
      <c r="AL130" s="70" t="s">
        <v>1188</v>
      </c>
      <c r="AM130" s="60"/>
      <c r="AN130" s="65" t="s">
        <v>1194</v>
      </c>
    </row>
  </sheetData>
  <conditionalFormatting sqref="Q14">
    <cfRule type="duplicateValues" dxfId="142" priority="142" stopIfTrue="1"/>
  </conditionalFormatting>
  <conditionalFormatting sqref="E14">
    <cfRule type="duplicateValues" dxfId="141" priority="143" stopIfTrue="1"/>
  </conditionalFormatting>
  <conditionalFormatting sqref="U14">
    <cfRule type="duplicateValues" dxfId="140" priority="141" stopIfTrue="1"/>
  </conditionalFormatting>
  <conditionalFormatting sqref="Q15">
    <cfRule type="duplicateValues" dxfId="139" priority="139" stopIfTrue="1"/>
  </conditionalFormatting>
  <conditionalFormatting sqref="E15">
    <cfRule type="duplicateValues" dxfId="138" priority="140" stopIfTrue="1"/>
  </conditionalFormatting>
  <conditionalFormatting sqref="U15">
    <cfRule type="duplicateValues" dxfId="137" priority="138" stopIfTrue="1"/>
  </conditionalFormatting>
  <conditionalFormatting sqref="AI15">
    <cfRule type="duplicateValues" dxfId="136" priority="137" stopIfTrue="1"/>
  </conditionalFormatting>
  <conditionalFormatting sqref="Q16">
    <cfRule type="duplicateValues" dxfId="135" priority="135" stopIfTrue="1"/>
  </conditionalFormatting>
  <conditionalFormatting sqref="E16">
    <cfRule type="duplicateValues" dxfId="134" priority="136" stopIfTrue="1"/>
  </conditionalFormatting>
  <conditionalFormatting sqref="U16">
    <cfRule type="duplicateValues" dxfId="133" priority="134" stopIfTrue="1"/>
  </conditionalFormatting>
  <conditionalFormatting sqref="AI16">
    <cfRule type="duplicateValues" dxfId="132" priority="133" stopIfTrue="1"/>
  </conditionalFormatting>
  <conditionalFormatting sqref="Q17">
    <cfRule type="duplicateValues" dxfId="131" priority="132" stopIfTrue="1"/>
  </conditionalFormatting>
  <conditionalFormatting sqref="R17">
    <cfRule type="duplicateValues" dxfId="130" priority="131" stopIfTrue="1"/>
  </conditionalFormatting>
  <conditionalFormatting sqref="E17">
    <cfRule type="duplicateValues" dxfId="129" priority="130" stopIfTrue="1"/>
  </conditionalFormatting>
  <conditionalFormatting sqref="U17">
    <cfRule type="duplicateValues" dxfId="128" priority="129" stopIfTrue="1"/>
  </conditionalFormatting>
  <conditionalFormatting sqref="R17">
    <cfRule type="duplicateValues" dxfId="127" priority="128" stopIfTrue="1"/>
  </conditionalFormatting>
  <conditionalFormatting sqref="AH17">
    <cfRule type="duplicateValues" dxfId="126" priority="127" stopIfTrue="1"/>
  </conditionalFormatting>
  <conditionalFormatting sqref="AI17">
    <cfRule type="duplicateValues" dxfId="125" priority="126" stopIfTrue="1"/>
  </conditionalFormatting>
  <conditionalFormatting sqref="AI43">
    <cfRule type="duplicateValues" dxfId="124" priority="125" stopIfTrue="1"/>
  </conditionalFormatting>
  <conditionalFormatting sqref="AK14">
    <cfRule type="duplicateValues" dxfId="123" priority="124" stopIfTrue="1"/>
  </conditionalFormatting>
  <conditionalFormatting sqref="R14">
    <cfRule type="duplicateValues" dxfId="122" priority="123" stopIfTrue="1"/>
  </conditionalFormatting>
  <conditionalFormatting sqref="S14">
    <cfRule type="duplicateValues" dxfId="121" priority="122" stopIfTrue="1"/>
  </conditionalFormatting>
  <conditionalFormatting sqref="T14">
    <cfRule type="duplicateValues" dxfId="120" priority="121" stopIfTrue="1"/>
  </conditionalFormatting>
  <conditionalFormatting sqref="R15">
    <cfRule type="duplicateValues" dxfId="119" priority="120" stopIfTrue="1"/>
  </conditionalFormatting>
  <conditionalFormatting sqref="S15">
    <cfRule type="duplicateValues" dxfId="118" priority="119" stopIfTrue="1"/>
  </conditionalFormatting>
  <conditionalFormatting sqref="T15">
    <cfRule type="duplicateValues" dxfId="117" priority="118" stopIfTrue="1"/>
  </conditionalFormatting>
  <conditionalFormatting sqref="R16">
    <cfRule type="duplicateValues" dxfId="116" priority="117" stopIfTrue="1"/>
  </conditionalFormatting>
  <conditionalFormatting sqref="S16">
    <cfRule type="duplicateValues" dxfId="115" priority="116" stopIfTrue="1"/>
  </conditionalFormatting>
  <conditionalFormatting sqref="T16">
    <cfRule type="duplicateValues" dxfId="114" priority="115" stopIfTrue="1"/>
  </conditionalFormatting>
  <conditionalFormatting sqref="S17">
    <cfRule type="duplicateValues" dxfId="113" priority="114" stopIfTrue="1"/>
  </conditionalFormatting>
  <conditionalFormatting sqref="S17">
    <cfRule type="duplicateValues" dxfId="112" priority="113" stopIfTrue="1"/>
  </conditionalFormatting>
  <conditionalFormatting sqref="T17">
    <cfRule type="duplicateValues" dxfId="111" priority="112" stopIfTrue="1"/>
  </conditionalFormatting>
  <conditionalFormatting sqref="T17">
    <cfRule type="duplicateValues" dxfId="110" priority="111" stopIfTrue="1"/>
  </conditionalFormatting>
  <conditionalFormatting sqref="AI4">
    <cfRule type="duplicateValues" dxfId="109" priority="110" stopIfTrue="1"/>
  </conditionalFormatting>
  <conditionalFormatting sqref="AI52">
    <cfRule type="duplicateValues" dxfId="108" priority="109" stopIfTrue="1"/>
  </conditionalFormatting>
  <conditionalFormatting sqref="AI14">
    <cfRule type="duplicateValues" dxfId="107" priority="108" stopIfTrue="1"/>
  </conditionalFormatting>
  <conditionalFormatting sqref="AK15">
    <cfRule type="duplicateValues" dxfId="106" priority="107" stopIfTrue="1"/>
  </conditionalFormatting>
  <conditionalFormatting sqref="AK16">
    <cfRule type="duplicateValues" dxfId="105" priority="106" stopIfTrue="1"/>
  </conditionalFormatting>
  <conditionalFormatting sqref="AK17">
    <cfRule type="duplicateValues" dxfId="104" priority="105" stopIfTrue="1"/>
  </conditionalFormatting>
  <conditionalFormatting sqref="AK43">
    <cfRule type="duplicateValues" dxfId="103" priority="104" stopIfTrue="1"/>
  </conditionalFormatting>
  <conditionalFormatting sqref="AK4">
    <cfRule type="duplicateValues" dxfId="102" priority="103" stopIfTrue="1"/>
  </conditionalFormatting>
  <conditionalFormatting sqref="AK6">
    <cfRule type="duplicateValues" dxfId="101" priority="102" stopIfTrue="1"/>
  </conditionalFormatting>
  <conditionalFormatting sqref="AK7">
    <cfRule type="duplicateValues" dxfId="100" priority="101" stopIfTrue="1"/>
  </conditionalFormatting>
  <conditionalFormatting sqref="AK8">
    <cfRule type="duplicateValues" dxfId="99" priority="100" stopIfTrue="1"/>
  </conditionalFormatting>
  <conditionalFormatting sqref="AK9">
    <cfRule type="duplicateValues" dxfId="98" priority="99" stopIfTrue="1"/>
  </conditionalFormatting>
  <conditionalFormatting sqref="AK10">
    <cfRule type="duplicateValues" dxfId="97" priority="98" stopIfTrue="1"/>
  </conditionalFormatting>
  <conditionalFormatting sqref="AK52">
    <cfRule type="duplicateValues" dxfId="96" priority="97" stopIfTrue="1"/>
  </conditionalFormatting>
  <conditionalFormatting sqref="AK71">
    <cfRule type="duplicateValues" dxfId="95" priority="96" stopIfTrue="1"/>
  </conditionalFormatting>
  <conditionalFormatting sqref="AK77">
    <cfRule type="duplicateValues" dxfId="94" priority="95" stopIfTrue="1"/>
  </conditionalFormatting>
  <conditionalFormatting sqref="AK78">
    <cfRule type="duplicateValues" dxfId="93" priority="94" stopIfTrue="1"/>
  </conditionalFormatting>
  <conditionalFormatting sqref="AK109">
    <cfRule type="duplicateValues" dxfId="92" priority="93" stopIfTrue="1"/>
  </conditionalFormatting>
  <conditionalFormatting sqref="AK110">
    <cfRule type="duplicateValues" dxfId="91" priority="92" stopIfTrue="1"/>
  </conditionalFormatting>
  <conditionalFormatting sqref="W14">
    <cfRule type="duplicateValues" dxfId="90" priority="91" stopIfTrue="1"/>
  </conditionalFormatting>
  <conditionalFormatting sqref="AK14">
    <cfRule type="duplicateValues" dxfId="89" priority="90" stopIfTrue="1"/>
  </conditionalFormatting>
  <conditionalFormatting sqref="AI15">
    <cfRule type="duplicateValues" dxfId="88" priority="89" stopIfTrue="1"/>
  </conditionalFormatting>
  <conditionalFormatting sqref="AK15">
    <cfRule type="duplicateValues" dxfId="87" priority="88" stopIfTrue="1"/>
  </conditionalFormatting>
  <conditionalFormatting sqref="AK15">
    <cfRule type="duplicateValues" dxfId="86" priority="87" stopIfTrue="1"/>
  </conditionalFormatting>
  <conditionalFormatting sqref="AK16">
    <cfRule type="duplicateValues" dxfId="85" priority="86" stopIfTrue="1"/>
  </conditionalFormatting>
  <conditionalFormatting sqref="AK16">
    <cfRule type="duplicateValues" dxfId="84" priority="85" stopIfTrue="1"/>
  </conditionalFormatting>
  <conditionalFormatting sqref="AK16">
    <cfRule type="duplicateValues" dxfId="83" priority="84" stopIfTrue="1"/>
  </conditionalFormatting>
  <conditionalFormatting sqref="AI16">
    <cfRule type="duplicateValues" dxfId="82" priority="83" stopIfTrue="1"/>
  </conditionalFormatting>
  <conditionalFormatting sqref="AI16">
    <cfRule type="duplicateValues" dxfId="81" priority="82" stopIfTrue="1"/>
  </conditionalFormatting>
  <conditionalFormatting sqref="AI17">
    <cfRule type="duplicateValues" dxfId="80" priority="81" stopIfTrue="1"/>
  </conditionalFormatting>
  <conditionalFormatting sqref="AI17">
    <cfRule type="duplicateValues" dxfId="79" priority="80" stopIfTrue="1"/>
  </conditionalFormatting>
  <conditionalFormatting sqref="AI17">
    <cfRule type="duplicateValues" dxfId="78" priority="79" stopIfTrue="1"/>
  </conditionalFormatting>
  <conditionalFormatting sqref="AK17">
    <cfRule type="duplicateValues" dxfId="77" priority="78" stopIfTrue="1"/>
  </conditionalFormatting>
  <conditionalFormatting sqref="AK17">
    <cfRule type="duplicateValues" dxfId="76" priority="77" stopIfTrue="1"/>
  </conditionalFormatting>
  <conditionalFormatting sqref="AK17">
    <cfRule type="duplicateValues" dxfId="75" priority="76" stopIfTrue="1"/>
  </conditionalFormatting>
  <conditionalFormatting sqref="AK17">
    <cfRule type="duplicateValues" dxfId="74" priority="75" stopIfTrue="1"/>
  </conditionalFormatting>
  <conditionalFormatting sqref="AI43">
    <cfRule type="duplicateValues" dxfId="73" priority="74" stopIfTrue="1"/>
  </conditionalFormatting>
  <conditionalFormatting sqref="AI43">
    <cfRule type="duplicateValues" dxfId="72" priority="73" stopIfTrue="1"/>
  </conditionalFormatting>
  <conditionalFormatting sqref="AI43">
    <cfRule type="duplicateValues" dxfId="71" priority="72" stopIfTrue="1"/>
  </conditionalFormatting>
  <conditionalFormatting sqref="AI43">
    <cfRule type="duplicateValues" dxfId="70" priority="71" stopIfTrue="1"/>
  </conditionalFormatting>
  <conditionalFormatting sqref="AK43">
    <cfRule type="duplicateValues" dxfId="69" priority="70" stopIfTrue="1"/>
  </conditionalFormatting>
  <conditionalFormatting sqref="AK43">
    <cfRule type="duplicateValues" dxfId="68" priority="69" stopIfTrue="1"/>
  </conditionalFormatting>
  <conditionalFormatting sqref="AK43">
    <cfRule type="duplicateValues" dxfId="67" priority="68" stopIfTrue="1"/>
  </conditionalFormatting>
  <conditionalFormatting sqref="AK43">
    <cfRule type="duplicateValues" dxfId="66" priority="67" stopIfTrue="1"/>
  </conditionalFormatting>
  <conditionalFormatting sqref="AK43">
    <cfRule type="duplicateValues" dxfId="65" priority="66" stopIfTrue="1"/>
  </conditionalFormatting>
  <conditionalFormatting sqref="AI4">
    <cfRule type="duplicateValues" dxfId="64" priority="65" stopIfTrue="1"/>
  </conditionalFormatting>
  <conditionalFormatting sqref="AI52">
    <cfRule type="duplicateValues" dxfId="63" priority="64" stopIfTrue="1"/>
  </conditionalFormatting>
  <conditionalFormatting sqref="AI52">
    <cfRule type="duplicateValues" dxfId="62" priority="63" stopIfTrue="1"/>
  </conditionalFormatting>
  <conditionalFormatting sqref="AI52">
    <cfRule type="duplicateValues" dxfId="61" priority="62" stopIfTrue="1"/>
  </conditionalFormatting>
  <conditionalFormatting sqref="AI52">
    <cfRule type="duplicateValues" dxfId="60" priority="61" stopIfTrue="1"/>
  </conditionalFormatting>
  <conditionalFormatting sqref="AI52">
    <cfRule type="duplicateValues" dxfId="59" priority="60" stopIfTrue="1"/>
  </conditionalFormatting>
  <conditionalFormatting sqref="AK52">
    <cfRule type="duplicateValues" dxfId="58" priority="59" stopIfTrue="1"/>
  </conditionalFormatting>
  <conditionalFormatting sqref="AK52">
    <cfRule type="duplicateValues" dxfId="57" priority="58" stopIfTrue="1"/>
  </conditionalFormatting>
  <conditionalFormatting sqref="AK52">
    <cfRule type="duplicateValues" dxfId="56" priority="57" stopIfTrue="1"/>
  </conditionalFormatting>
  <conditionalFormatting sqref="AK52">
    <cfRule type="duplicateValues" dxfId="55" priority="56" stopIfTrue="1"/>
  </conditionalFormatting>
  <conditionalFormatting sqref="AK52">
    <cfRule type="duplicateValues" dxfId="54" priority="55" stopIfTrue="1"/>
  </conditionalFormatting>
  <conditionalFormatting sqref="AK52">
    <cfRule type="duplicateValues" dxfId="53" priority="54" stopIfTrue="1"/>
  </conditionalFormatting>
  <conditionalFormatting sqref="AK4">
    <cfRule type="duplicateValues" dxfId="52" priority="53" stopIfTrue="1"/>
  </conditionalFormatting>
  <conditionalFormatting sqref="AK4">
    <cfRule type="duplicateValues" dxfId="51" priority="52" stopIfTrue="1"/>
  </conditionalFormatting>
  <conditionalFormatting sqref="AK6">
    <cfRule type="duplicateValues" dxfId="50" priority="51" stopIfTrue="1"/>
  </conditionalFormatting>
  <conditionalFormatting sqref="AK6">
    <cfRule type="duplicateValues" dxfId="49" priority="50" stopIfTrue="1"/>
  </conditionalFormatting>
  <conditionalFormatting sqref="AK7">
    <cfRule type="duplicateValues" dxfId="48" priority="49" stopIfTrue="1"/>
  </conditionalFormatting>
  <conditionalFormatting sqref="AK7">
    <cfRule type="duplicateValues" dxfId="47" priority="48" stopIfTrue="1"/>
  </conditionalFormatting>
  <conditionalFormatting sqref="AK8">
    <cfRule type="duplicateValues" dxfId="46" priority="47" stopIfTrue="1"/>
  </conditionalFormatting>
  <conditionalFormatting sqref="AK8">
    <cfRule type="duplicateValues" dxfId="45" priority="46" stopIfTrue="1"/>
  </conditionalFormatting>
  <conditionalFormatting sqref="AK9">
    <cfRule type="duplicateValues" dxfId="44" priority="45" stopIfTrue="1"/>
  </conditionalFormatting>
  <conditionalFormatting sqref="AK9">
    <cfRule type="duplicateValues" dxfId="43" priority="44" stopIfTrue="1"/>
  </conditionalFormatting>
  <conditionalFormatting sqref="AK10">
    <cfRule type="duplicateValues" dxfId="42" priority="43" stopIfTrue="1"/>
  </conditionalFormatting>
  <conditionalFormatting sqref="AK10">
    <cfRule type="duplicateValues" dxfId="41" priority="42" stopIfTrue="1"/>
  </conditionalFormatting>
  <conditionalFormatting sqref="AK71">
    <cfRule type="duplicateValues" dxfId="40" priority="41" stopIfTrue="1"/>
  </conditionalFormatting>
  <conditionalFormatting sqref="AK71">
    <cfRule type="duplicateValues" dxfId="39" priority="40" stopIfTrue="1"/>
  </conditionalFormatting>
  <conditionalFormatting sqref="AK77">
    <cfRule type="duplicateValues" dxfId="38" priority="39" stopIfTrue="1"/>
  </conditionalFormatting>
  <conditionalFormatting sqref="AK77">
    <cfRule type="duplicateValues" dxfId="37" priority="38" stopIfTrue="1"/>
  </conditionalFormatting>
  <conditionalFormatting sqref="AK78">
    <cfRule type="duplicateValues" dxfId="36" priority="37" stopIfTrue="1"/>
  </conditionalFormatting>
  <conditionalFormatting sqref="AK78">
    <cfRule type="duplicateValues" dxfId="35" priority="36" stopIfTrue="1"/>
  </conditionalFormatting>
  <conditionalFormatting sqref="AK109">
    <cfRule type="duplicateValues" dxfId="34" priority="35" stopIfTrue="1"/>
  </conditionalFormatting>
  <conditionalFormatting sqref="AK109">
    <cfRule type="duplicateValues" dxfId="33" priority="34" stopIfTrue="1"/>
  </conditionalFormatting>
  <conditionalFormatting sqref="AK110">
    <cfRule type="duplicateValues" dxfId="32" priority="33" stopIfTrue="1"/>
  </conditionalFormatting>
  <conditionalFormatting sqref="AK110">
    <cfRule type="duplicateValues" dxfId="31" priority="32" stopIfTrue="1"/>
  </conditionalFormatting>
  <conditionalFormatting sqref="AI6">
    <cfRule type="duplicateValues" dxfId="30" priority="31" stopIfTrue="1"/>
  </conditionalFormatting>
  <conditionalFormatting sqref="AI6">
    <cfRule type="duplicateValues" dxfId="29" priority="30" stopIfTrue="1"/>
  </conditionalFormatting>
  <conditionalFormatting sqref="AI7">
    <cfRule type="duplicateValues" dxfId="28" priority="29" stopIfTrue="1"/>
  </conditionalFormatting>
  <conditionalFormatting sqref="AI7">
    <cfRule type="duplicateValues" dxfId="27" priority="28" stopIfTrue="1"/>
  </conditionalFormatting>
  <conditionalFormatting sqref="AI8">
    <cfRule type="duplicateValues" dxfId="26" priority="27" stopIfTrue="1"/>
  </conditionalFormatting>
  <conditionalFormatting sqref="AI8">
    <cfRule type="duplicateValues" dxfId="25" priority="26" stopIfTrue="1"/>
  </conditionalFormatting>
  <conditionalFormatting sqref="AI9">
    <cfRule type="duplicateValues" dxfId="24" priority="25" stopIfTrue="1"/>
  </conditionalFormatting>
  <conditionalFormatting sqref="AI9">
    <cfRule type="duplicateValues" dxfId="23" priority="24" stopIfTrue="1"/>
  </conditionalFormatting>
  <conditionalFormatting sqref="AI10">
    <cfRule type="duplicateValues" dxfId="22" priority="23" stopIfTrue="1"/>
  </conditionalFormatting>
  <conditionalFormatting sqref="AI10">
    <cfRule type="duplicateValues" dxfId="21" priority="22" stopIfTrue="1"/>
  </conditionalFormatting>
  <conditionalFormatting sqref="AI71">
    <cfRule type="duplicateValues" dxfId="20" priority="21" stopIfTrue="1"/>
  </conditionalFormatting>
  <conditionalFormatting sqref="AI71">
    <cfRule type="duplicateValues" dxfId="19" priority="20" stopIfTrue="1"/>
  </conditionalFormatting>
  <conditionalFormatting sqref="AI77">
    <cfRule type="duplicateValues" dxfId="18" priority="19" stopIfTrue="1"/>
  </conditionalFormatting>
  <conditionalFormatting sqref="AI77">
    <cfRule type="duplicateValues" dxfId="17" priority="18" stopIfTrue="1"/>
  </conditionalFormatting>
  <conditionalFormatting sqref="AI78">
    <cfRule type="duplicateValues" dxfId="16" priority="17" stopIfTrue="1"/>
  </conditionalFormatting>
  <conditionalFormatting sqref="AI78">
    <cfRule type="duplicateValues" dxfId="15" priority="16" stopIfTrue="1"/>
  </conditionalFormatting>
  <conditionalFormatting sqref="AI109">
    <cfRule type="duplicateValues" dxfId="14" priority="15" stopIfTrue="1"/>
  </conditionalFormatting>
  <conditionalFormatting sqref="AI109">
    <cfRule type="duplicateValues" dxfId="13" priority="14" stopIfTrue="1"/>
  </conditionalFormatting>
  <conditionalFormatting sqref="AI110">
    <cfRule type="duplicateValues" dxfId="12" priority="13" stopIfTrue="1"/>
  </conditionalFormatting>
  <conditionalFormatting sqref="AI110">
    <cfRule type="duplicateValues" dxfId="11" priority="12" stopIfTrue="1"/>
  </conditionalFormatting>
  <conditionalFormatting sqref="AI51">
    <cfRule type="duplicateValues" dxfId="10" priority="11" stopIfTrue="1"/>
  </conditionalFormatting>
  <conditionalFormatting sqref="AI51">
    <cfRule type="duplicateValues" dxfId="9" priority="10" stopIfTrue="1"/>
  </conditionalFormatting>
  <conditionalFormatting sqref="AI51">
    <cfRule type="duplicateValues" dxfId="8" priority="9" stopIfTrue="1"/>
  </conditionalFormatting>
  <conditionalFormatting sqref="AI51">
    <cfRule type="duplicateValues" dxfId="7" priority="8" stopIfTrue="1"/>
  </conditionalFormatting>
  <conditionalFormatting sqref="AI51">
    <cfRule type="duplicateValues" dxfId="6" priority="7" stopIfTrue="1"/>
  </conditionalFormatting>
  <conditionalFormatting sqref="AK51">
    <cfRule type="duplicateValues" dxfId="5" priority="6" stopIfTrue="1"/>
  </conditionalFormatting>
  <conditionalFormatting sqref="AK51">
    <cfRule type="duplicateValues" dxfId="4" priority="5" stopIfTrue="1"/>
  </conditionalFormatting>
  <conditionalFormatting sqref="AK51">
    <cfRule type="duplicateValues" dxfId="3" priority="4" stopIfTrue="1"/>
  </conditionalFormatting>
  <conditionalFormatting sqref="AK51">
    <cfRule type="duplicateValues" dxfId="2" priority="3" stopIfTrue="1"/>
  </conditionalFormatting>
  <conditionalFormatting sqref="AK51">
    <cfRule type="duplicateValues" dxfId="1" priority="2" stopIfTrue="1"/>
  </conditionalFormatting>
  <conditionalFormatting sqref="AK51">
    <cfRule type="duplicateValues" dxfId="0" priority="1" stopIfTrue="1"/>
  </conditionalFormatting>
  <dataValidations count="42">
    <dataValidation type="list" allowBlank="1" showInputMessage="1" showErrorMessage="1" sqref="G101">
      <formula1>Sector</formula1>
    </dataValidation>
    <dataValidation type="list" allowBlank="1" showInputMessage="1" showErrorMessage="1" sqref="B101">
      <formula1>Dimensiones</formula1>
    </dataValidation>
    <dataValidation type="decimal" allowBlank="1" showInputMessage="1" showErrorMessage="1" sqref="AJ101">
      <formula1>0</formula1>
      <formula2>100</formula2>
    </dataValidation>
    <dataValidation type="date" operator="greaterThan" allowBlank="1" showInputMessage="1" showErrorMessage="1" sqref="M101:N101">
      <formula1>42736</formula1>
    </dataValidation>
    <dataValidation type="date" operator="greaterThan" allowBlank="1" showErrorMessage="1" sqref="M31:N31 M20:N25 M56:N56">
      <formula1>42736</formula1>
      <formula2>0</formula2>
    </dataValidation>
    <dataValidation allowBlank="1" showInputMessage="1" showErrorMessage="1" prompt="- EJECUTADO: Son los recursos ejecutados o que cuentan con Registro de Presupuestal. Debe coincidir con las Herramientas Financieras y PREDIS." sqref="AK111"/>
    <dataValidation allowBlank="1" showInputMessage="1" showErrorMessage="1" prompt="PROGRAMADO: Ingrese el valor programado, tener en cuenta las modificaciones presupuestales durante el tiempo de reporte. Todo ajuste presupuestal debe estar avalado por la SDES. Debe coincidir con las Herramientas Financieras y PREDIS." sqref="AI111 AK59 AI59"/>
    <dataValidation allowBlank="1" showInputMessage="1" showErrorMessage="1" prompt="PRESUPUESTO EJECUTADO AL CORTE DEL INFORME: Ingrese el presupuesto ejecutado al periodo del reporte. Debe coincidir con herramienta financiera." sqref="AK14:AK17 AK43 AK109:AK110 AK4 AK77:AK78 AK6:AK10 AK71 AK51:AK52"/>
    <dataValidation allowBlank="1" showInputMessage="1" showErrorMessage="1" prompt="Escriba la Meta que se tienen programada." sqref="Q2:T2"/>
    <dataValidation allowBlank="1" showInputMessage="1" showErrorMessage="1" prompt="Escriba la fecha de finalización de la acción. Formato DD-MM-AAAA" sqref="N2"/>
    <dataValidation allowBlank="1" showInputMessage="1" showErrorMessage="1" prompt="Escriba la fecha de inicio de la acción. Formato DD-MM-AAAA" sqref="M2"/>
    <dataValidation allowBlank="1" showInputMessage="1" showErrorMessage="1" prompt="Por favor escriba el correo electrónico de la persona responsable de reportar la información sobre la ejecución de la acción." sqref="L2"/>
    <dataValidation allowBlank="1" showInputMessage="1" showErrorMessage="1" prompt="Por favor escriba el número telefónico de la persona responsable de reportar la información sobre la ejecución de la acción." sqref="K2"/>
    <dataValidation allowBlank="1" showInputMessage="1" showErrorMessage="1" prompt="Escriba el nombre completo de la persona responsable de reportar la ejecución de la acción." sqref="J2"/>
    <dataValidation allowBlank="1" showInputMessage="1" showErrorMessage="1" prompt="Elija de acuerdo a la categoría anterior_x000a_" sqref="C2"/>
    <dataValidation allowBlank="1" showInputMessage="1" showErrorMessage="1" prompt="Si el reporte de la información no corresponde al Distrito por favor diligencie el nombre completo de quién debe repotar." sqref="I2"/>
    <dataValidation allowBlank="1" showInputMessage="1" showErrorMessage="1" prompt="De acuerdo al Sector elija la entidad responsable de repotar la información." sqref="H2"/>
    <dataValidation allowBlank="1" showInputMessage="1" showErrorMessage="1" prompt="Por favor elija el Sector de la Administración Distrital que está a cargo del reporte de la información sobre el desarrollo de la acción. " sqref="G2"/>
    <dataValidation allowBlank="1" showInputMessage="1" showErrorMessage="1" prompt="Por favor elegir de acuerdo a la categoría anterior, el objetivo o componente que desarrolla la categoría._x000a_" sqref="D2"/>
    <dataValidation allowBlank="1" showInputMessage="1" showErrorMessage="1" prompt="Por favor elegir la categoría que estructura la pp o el plan de acciones afirmativas_x000a_" sqref="B2"/>
    <dataValidation allowBlank="1" showInputMessage="1" showErrorMessage="1" prompt="Teniendo en cuenta la fórmula de cálculo de cada indicador, registre el resultado de cada uno para la vigencia." sqref="W2"/>
    <dataValidation allowBlank="1" showInputMessage="1" showErrorMessage="1" prompt="Este avance se calcula en la Dirección de Equidad y Políticas Poblacionales a partir del resultado de cada indicador frente a su meta anual." sqref="X2 AB2 Z2"/>
    <dataValidation allowBlank="1" showInputMessage="1" showErrorMessage="1" prompt=" Este avance se calcula en la Dirección de Equidad y Políticas Poblacionales a partir del resultado de cada indicador frente a su meta anual." sqref="V2"/>
    <dataValidation allowBlank="1" showInputMessage="1" showErrorMessage="1" prompt="Teniendo en cuenta la fórmula de cálculo de cada indicador, registre el resultado de cada uno para la vigencia_x000a_" sqref="U2"/>
    <dataValidation allowBlank="1" showInputMessage="1" showErrorMessage="1" prompt="Por favor diligencie la Meta del proyecto._x000a__x000a_" sqref="AH2"/>
    <dataValidation allowBlank="1" showInputMessage="1" showErrorMessage="1" prompt="Diligencia por favor el código o número del proyecto._x000a__x000a_" sqref="AF2"/>
    <dataValidation allowBlank="1" showInputMessage="1" showErrorMessage="1" prompt="Por favor diligencie el nombre del proyecto o las actividades de funcionamiento con las que se da cumplimiento (gestión)._x000a__x000a__x000a__x000a_" sqref="AG2"/>
    <dataValidation allowBlank="1" showInputMessage="1" showErrorMessage="1" prompt="Por favor seleccionar el Proyecto de acuerdo al Progama" sqref="AE2"/>
    <dataValidation allowBlank="1" showInputMessage="1" showErrorMessage="1" prompt="Por favor seleccionar el Programa de acuerdo al Pilar o Eje." sqref="AD2"/>
    <dataValidation allowBlank="1" showInputMessage="1" showErrorMessage="1" prompt="Por favor elija el Pilar o Eje del PDD." sqref="AC2"/>
    <dataValidation allowBlank="1" showInputMessage="1" showErrorMessage="1" prompt="Teniendo en cuenta la fórmula de cálculo de cada indicador, registre el resultado de cada uno para la vigencia" sqref="AA2 Y2"/>
    <dataValidation allowBlank="1" showInputMessage="1" showErrorMessage="1" prompt="Por favor incluya las variables consideradas para el cálculo del indicador tomando como referencia las variables señaladas en la definición de la fórmula. (forma matematica)." sqref="P2"/>
    <dataValidation allowBlank="1" showInputMessage="1" showErrorMessage="1" prompt="Escriba el nombre del indicador. Debe ser claro,apropiado,medible, adecuado y sensible. Recuerde NO formular varios indicadores para la misma acción." sqref="O2"/>
    <dataValidation allowBlank="1" showInputMessage="1" showErrorMessage="1" prompt="Por favor indique el porcentaje de recursos del proyecto que corresponden a la acción referenciada de esta polìtica o programa._x000a_" sqref="AJ2"/>
    <dataValidation allowBlank="1" showInputMessage="1" showErrorMessage="1" prompt="Por favor diligencie los recursos del proyecto. Si no hay un proyecto asociado, por favor incluya los recursos por funcionamiento (gestión)._x000a_" sqref="AI2"/>
    <dataValidation allowBlank="1" showInputMessage="1" showErrorMessage="1" prompt="Por diligencie las observaciones que considere pertinentes." sqref="AM2"/>
    <dataValidation allowBlank="1" showInputMessage="1" showErrorMessage="1" prompt="Por favor incluya los avances frente  la meta del proyecto de inversión." sqref="AL2"/>
    <dataValidation allowBlank="1" showInputMessage="1" showErrorMessage="1" prompt="Por favor indicar en recursos: presupuesto obligado/ persupuesto asignado" sqref="AK2"/>
    <dataValidation allowBlank="1" showInputMessage="1" showErrorMessage="1" prompt="Describa las acciones que desarrollan los componentes de la PP o Plan de Acciones Afirmativas" sqref="E2"/>
    <dataValidation type="date" operator="greaterThan" allowBlank="1" showInputMessage="1" showErrorMessage="1" sqref="M103:N103 M112:N113">
      <formula1>42350</formula1>
    </dataValidation>
    <dataValidation type="list" allowBlank="1" showInputMessage="1" showErrorMessage="1" sqref="AC19 AC101">
      <formula1>_Pilar_Eje</formula1>
    </dataValidation>
    <dataValidation type="list" allowBlank="1" showInputMessage="1" showErrorMessage="1" sqref="AD19 C101 AD101:AE101 H101">
      <formula1>INDIRECT(B19)</formula1>
    </dataValidation>
  </dataValidations>
  <hyperlinks>
    <hyperlink ref="L130" r:id="rId1" display="jdelgadillop@habitatbogota.gov.co"/>
    <hyperlink ref="L39" r:id="rId2" display="jdelgadillop@habitatbogota.gov.co"/>
    <hyperlink ref="L40" r:id="rId3" display="jdelgadillop@habitatbogota.gov.co"/>
    <hyperlink ref="L18" r:id="rId4"/>
    <hyperlink ref="L38" r:id="rId5"/>
    <hyperlink ref="L51" r:id="rId6" display="msanchez@sdis.gov.co "/>
    <hyperlink ref="L52" r:id="rId7" display="msanchez@sdis.gov.co "/>
    <hyperlink ref="L60" r:id="rId8"/>
    <hyperlink ref="L61" r:id="rId9"/>
    <hyperlink ref="L9" r:id="rId10"/>
    <hyperlink ref="L47" r:id="rId11" display="yenifer.moreno@gobiernobogota.gov.co_x000a_"/>
    <hyperlink ref="L107" r:id="rId12" display="yenifer.moreno@gobiernobogota.gov.co_x000a_"/>
    <hyperlink ref="L5" r:id="rId13"/>
    <hyperlink ref="L11" r:id="rId14"/>
    <hyperlink ref="L12" r:id="rId15"/>
    <hyperlink ref="L13" r:id="rId16"/>
  </hyperlinks>
  <pageMargins left="0.7" right="0.7" top="0.75" bottom="0.75" header="0.3" footer="0.3"/>
  <legacyDrawing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47</vt:i4>
      </vt:variant>
    </vt:vector>
  </HeadingPairs>
  <TitlesOfParts>
    <vt:vector size="51" baseType="lpstr">
      <vt:lpstr>Matriz Plan de Accion PPDFHC</vt:lpstr>
      <vt:lpstr>Hoja1</vt:lpstr>
      <vt:lpstr>Validadores (2)</vt:lpstr>
      <vt:lpstr>Hoja2</vt:lpstr>
      <vt:lpstr>_01_Pilar_Igualdad_de_Calidad_de_Vida</vt:lpstr>
      <vt:lpstr>_01_Prevención_y_atención_de_la_maternidad_y_la_paternidad_tempranas</vt:lpstr>
      <vt:lpstr>_02_Desarrollo_integral_desde_la_gestación_hasta_la_adolescencia</vt:lpstr>
      <vt:lpstr>_02_Pilar_Democracia_Urbana</vt:lpstr>
      <vt:lpstr>_03_Pilar_Construcción_de_Comunidad_y_Cultura_Ciudadana</vt:lpstr>
      <vt:lpstr>_04_Familias_protegidas_y_adaptadas_al_cambio_climático</vt:lpstr>
      <vt:lpstr>_05_Desarrollo_integral_para_la_felicidad_y_el_ejercicio_de_la_ciudadanía</vt:lpstr>
      <vt:lpstr>_06_Calidad_educativa_para_todos</vt:lpstr>
      <vt:lpstr>_07_Inclusión_educativa_para_la_equidad</vt:lpstr>
      <vt:lpstr>_08_Acceso_con_calidad_a_la_educación_superior</vt:lpstr>
      <vt:lpstr>_09_Atención_integral_y_eficiente_en_salud</vt:lpstr>
      <vt:lpstr>_11_Mejores_oportunidades_para_el_desarrollo_a_través_de_la_cultura_la_recreación_y_el_deporte</vt:lpstr>
      <vt:lpstr>_16_Integración_social_para_una_ciudad_de_oportunidades</vt:lpstr>
      <vt:lpstr>_17_Espacio_público_derecho_de_todos</vt:lpstr>
      <vt:lpstr>_19_Seguridad_y_convivencia_para_todos</vt:lpstr>
      <vt:lpstr>_21_Justicia_para_todos_consolidación_del_sistema_distrital_de_justicia</vt:lpstr>
      <vt:lpstr>_22_Bogotá_vive_los_derechos_humanos</vt:lpstr>
      <vt:lpstr>_25_Cambio_cultural_y_construcción_del_tejido_social_para_la_vida</vt:lpstr>
      <vt:lpstr>_Pilar_Eje</vt:lpstr>
      <vt:lpstr>_Sector_Ambiente</vt:lpstr>
      <vt:lpstr>_Sector_Cultura_Recreación_y_Deporte</vt:lpstr>
      <vt:lpstr>_Sector_Desarrollo_Económico_Industria_y_Turismo</vt:lpstr>
      <vt:lpstr>_Sector_Educación</vt:lpstr>
      <vt:lpstr>_Sector_Gestión_Jurídica</vt:lpstr>
      <vt:lpstr>_Sector_Gestión_Pública</vt:lpstr>
      <vt:lpstr>_Sector_Gobierno</vt:lpstr>
      <vt:lpstr>_Sector_Hábitat</vt:lpstr>
      <vt:lpstr>_Sector_Hacienda</vt:lpstr>
      <vt:lpstr>_Sector_Integración_Social</vt:lpstr>
      <vt:lpstr>_Sector_Movilidad</vt:lpstr>
      <vt:lpstr>_Sector_Mujer</vt:lpstr>
      <vt:lpstr>_Sector_Planeación</vt:lpstr>
      <vt:lpstr>_Sector_Salud</vt:lpstr>
      <vt:lpstr>_Sector_Seguridad_Convivencia_y_Justicia</vt:lpstr>
      <vt:lpstr>Derecho_a_la_salud</vt:lpstr>
      <vt:lpstr>Derecho_al_ambiente_sano_y_al_hábitat</vt:lpstr>
      <vt:lpstr>Derecho_al_trabajo</vt:lpstr>
      <vt:lpstr>Derechos_a_la_educación_y_la_tecnología</vt:lpstr>
      <vt:lpstr>Derechos_a_la_equidad_y_no_discriminación</vt:lpstr>
      <vt:lpstr>Derechos_a_la_participación_y_organización</vt:lpstr>
      <vt:lpstr>Derechos_a_la_recreación_y_al_deporte</vt:lpstr>
      <vt:lpstr>Derechos_a_la_vida_libertad_y_seguridad</vt:lpstr>
      <vt:lpstr>Derechos_a_las_expresiones_culturales_artísticas_turísticas_y_del_patrimonio</vt:lpstr>
      <vt:lpstr>Dimensiones</vt:lpstr>
      <vt:lpstr>Periodo</vt:lpstr>
      <vt:lpstr>Política_Pública</vt:lpstr>
      <vt:lpstr>Sector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 Alexandra Lopez Garcia</dc:creator>
  <cp:lastModifiedBy>Yenny Consuelo Onatra Chavar</cp:lastModifiedBy>
  <cp:lastPrinted>2018-12-14T22:46:12Z</cp:lastPrinted>
  <dcterms:created xsi:type="dcterms:W3CDTF">2017-01-11T16:19:29Z</dcterms:created>
  <dcterms:modified xsi:type="dcterms:W3CDTF">2019-09-03T20:54:46Z</dcterms:modified>
</cp:coreProperties>
</file>