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E:\1PLANEACION DISTRITAL\2019\PaginaWeb\TRASCURRIR-VITAL\PIA\"/>
    </mc:Choice>
  </mc:AlternateContent>
  <bookViews>
    <workbookView xWindow="0" yWindow="0" windowWidth="19200" windowHeight="10785"/>
  </bookViews>
  <sheets>
    <sheet name="PPIA SEG 2018" sheetId="1" r:id="rId1"/>
  </sheets>
  <externalReferences>
    <externalReference r:id="rId2"/>
  </externalReferences>
  <definedNames>
    <definedName name="_xlnm._FilterDatabase" localSheetId="0" hidden="1">'PPIA SEG 2018'!$A$10:$IV$97</definedName>
    <definedName name="_Pilar_Eje">[1]Val!$H$3:$H$7</definedName>
    <definedName name="Dimensiones">[1]Val!$D$3:$D$5</definedName>
    <definedName name="Sector">[1]Val!$BE$3:$BE$17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42" i="1" l="1"/>
  <c r="Y42" i="1"/>
  <c r="W42" i="1"/>
  <c r="W90" i="1" l="1"/>
  <c r="W76" i="1"/>
  <c r="Y51" i="1"/>
  <c r="Y81" i="1"/>
  <c r="Y41" i="1"/>
  <c r="Y14" i="1"/>
  <c r="Y15" i="1"/>
  <c r="Y16" i="1"/>
  <c r="Y17" i="1"/>
  <c r="Y18" i="1"/>
  <c r="Y19" i="1"/>
  <c r="Y20" i="1"/>
  <c r="Y21" i="1"/>
  <c r="Y22" i="1"/>
  <c r="Y23" i="1"/>
  <c r="S25" i="1"/>
  <c r="Y25" i="1"/>
  <c r="Y13" i="1"/>
  <c r="Y12" i="1"/>
  <c r="Y11" i="1"/>
  <c r="G16" i="1"/>
  <c r="W16" i="1"/>
  <c r="G17" i="1"/>
  <c r="W17" i="1"/>
  <c r="Y94" i="1"/>
  <c r="Y79" i="1"/>
  <c r="Y78" i="1"/>
  <c r="Y45" i="1"/>
  <c r="Y26" i="1"/>
  <c r="Y27" i="1"/>
  <c r="Y28" i="1"/>
  <c r="Y29" i="1"/>
  <c r="Y30" i="1"/>
  <c r="Y31" i="1"/>
  <c r="Y32" i="1"/>
  <c r="Y33" i="1"/>
  <c r="Y34" i="1"/>
  <c r="Y35" i="1"/>
  <c r="Y36" i="1"/>
  <c r="Y37" i="1"/>
  <c r="Y38" i="1"/>
  <c r="Y39" i="1"/>
  <c r="Y40" i="1"/>
  <c r="Y43" i="1"/>
  <c r="Y44" i="1"/>
  <c r="Y46" i="1"/>
  <c r="Y47" i="1"/>
  <c r="Y48" i="1"/>
  <c r="Y49" i="1"/>
  <c r="Y50" i="1"/>
  <c r="Y52" i="1"/>
  <c r="Y53" i="1"/>
  <c r="Y54" i="1"/>
  <c r="Y55" i="1"/>
  <c r="Y56" i="1"/>
  <c r="Y57" i="1"/>
  <c r="Y58" i="1"/>
  <c r="Y59" i="1"/>
  <c r="Y60" i="1"/>
  <c r="Y61" i="1"/>
  <c r="Y62" i="1"/>
  <c r="Y63" i="1"/>
  <c r="Y64" i="1"/>
  <c r="Y65" i="1"/>
  <c r="Y66" i="1"/>
  <c r="Y67" i="1"/>
  <c r="Y68" i="1"/>
  <c r="Y69" i="1"/>
  <c r="Y70" i="1"/>
  <c r="Y71" i="1"/>
  <c r="Y72" i="1"/>
  <c r="Y73" i="1"/>
  <c r="Y74" i="1"/>
  <c r="Y75" i="1"/>
  <c r="Y76" i="1"/>
  <c r="Y77" i="1"/>
  <c r="Y80" i="1"/>
  <c r="Y82" i="1"/>
  <c r="Y83" i="1"/>
  <c r="Y84" i="1"/>
  <c r="Y85" i="1"/>
  <c r="Y86" i="1"/>
  <c r="Y87" i="1"/>
  <c r="Y88" i="1"/>
  <c r="Y89" i="1"/>
  <c r="Y91" i="1"/>
  <c r="Y92" i="1"/>
  <c r="Y95" i="1"/>
  <c r="Y96" i="1"/>
  <c r="AN86" i="1"/>
  <c r="AN83" i="1"/>
  <c r="AL35" i="1"/>
  <c r="G23" i="1"/>
  <c r="G22" i="1"/>
  <c r="G20" i="1"/>
  <c r="G21" i="1"/>
  <c r="G24" i="1"/>
  <c r="G12" i="1"/>
  <c r="G13" i="1"/>
  <c r="G14" i="1"/>
  <c r="G15" i="1"/>
  <c r="G18" i="1"/>
  <c r="G19" i="1"/>
  <c r="G95"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1" i="1"/>
  <c r="G50" i="1"/>
  <c r="G49" i="1"/>
  <c r="G48" i="1"/>
  <c r="G47" i="1"/>
  <c r="G46" i="1"/>
  <c r="G45" i="1"/>
  <c r="G44" i="1"/>
  <c r="G43" i="1"/>
  <c r="G42" i="1"/>
  <c r="G41" i="1"/>
  <c r="G40" i="1"/>
  <c r="G39" i="1"/>
  <c r="G38" i="1"/>
  <c r="G37" i="1"/>
  <c r="G36" i="1"/>
  <c r="G35" i="1"/>
  <c r="G34" i="1"/>
  <c r="G33" i="1"/>
  <c r="G32" i="1"/>
  <c r="G31" i="1"/>
  <c r="G30" i="1"/>
  <c r="G29" i="1"/>
  <c r="G28" i="1"/>
  <c r="G27" i="1"/>
  <c r="G26" i="1"/>
  <c r="G25" i="1"/>
  <c r="G11" i="1"/>
  <c r="W96" i="1"/>
  <c r="W95" i="1"/>
  <c r="W94" i="1"/>
  <c r="W92" i="1"/>
  <c r="W91" i="1"/>
  <c r="W88" i="1"/>
  <c r="W87" i="1"/>
  <c r="W82" i="1"/>
  <c r="W83" i="1"/>
  <c r="W81" i="1"/>
  <c r="W80" i="1"/>
  <c r="W79" i="1"/>
  <c r="W78" i="1"/>
  <c r="W75" i="1"/>
  <c r="W74" i="1"/>
  <c r="W73" i="1"/>
  <c r="W72" i="1"/>
  <c r="W70" i="1"/>
  <c r="W71" i="1"/>
  <c r="W68" i="1"/>
  <c r="W69" i="1"/>
  <c r="W67" i="1"/>
  <c r="W66" i="1"/>
  <c r="W65" i="1"/>
  <c r="W63" i="1"/>
  <c r="W64" i="1"/>
  <c r="W62" i="1"/>
  <c r="W61" i="1"/>
  <c r="W60" i="1"/>
  <c r="W59" i="1"/>
  <c r="W58" i="1"/>
  <c r="W57" i="1"/>
  <c r="W54" i="1"/>
  <c r="W51" i="1"/>
  <c r="W50" i="1"/>
  <c r="W49" i="1"/>
  <c r="W48" i="1"/>
  <c r="W47" i="1"/>
  <c r="W46" i="1"/>
  <c r="W45" i="1"/>
  <c r="W43" i="1"/>
  <c r="W41" i="1"/>
  <c r="W39" i="1"/>
  <c r="W37" i="1"/>
  <c r="W38" i="1"/>
  <c r="W36" i="1"/>
  <c r="W25" i="1"/>
  <c r="W24" i="1"/>
  <c r="W19" i="1"/>
  <c r="W20" i="1"/>
  <c r="W21" i="1"/>
  <c r="W22" i="1"/>
  <c r="W23" i="1"/>
  <c r="W18" i="1"/>
  <c r="W15" i="1"/>
  <c r="W14" i="1"/>
  <c r="W13" i="1"/>
  <c r="W12" i="1"/>
  <c r="W11" i="1"/>
  <c r="AJ131" i="1"/>
  <c r="AK131" i="1"/>
  <c r="AK123" i="1"/>
  <c r="AJ123" i="1"/>
  <c r="V53" i="1"/>
  <c r="W53" i="1"/>
  <c r="W35" i="1"/>
</calcChain>
</file>

<file path=xl/comments1.xml><?xml version="1.0" encoding="utf-8"?>
<comments xmlns="http://schemas.openxmlformats.org/spreadsheetml/2006/main">
  <authors>
    <author>Villegas Rondon, Gloria Patricia</author>
  </authors>
  <commentList>
    <comment ref="X17" authorId="0" shapeId="0">
      <text>
        <r>
          <rPr>
            <b/>
            <sz val="9"/>
            <color indexed="81"/>
            <rFont val="Tahoma"/>
            <charset val="1"/>
          </rPr>
          <t xml:space="preserve">SDS: </t>
        </r>
        <r>
          <rPr>
            <sz val="9"/>
            <color indexed="81"/>
            <rFont val="Tahoma"/>
            <family val="2"/>
          </rPr>
          <t xml:space="preserve">Dato preliminar con corte a 2017, puesto que se está a la espera de la cifra definitiva por parte de DANE. </t>
        </r>
      </text>
    </comment>
  </commentList>
</comments>
</file>

<file path=xl/sharedStrings.xml><?xml version="1.0" encoding="utf-8"?>
<sst xmlns="http://schemas.openxmlformats.org/spreadsheetml/2006/main" count="1859" uniqueCount="885">
  <si>
    <t>Política Pública</t>
  </si>
  <si>
    <t>Política_Pública_de_Infancia_y_Adolescencia</t>
  </si>
  <si>
    <t>Entidad que diligencia</t>
  </si>
  <si>
    <t>Secretaria Distrital de Integración Social</t>
  </si>
  <si>
    <t>Profesional que diligencia</t>
  </si>
  <si>
    <t>Equipo Seguimiento a la Implementación de la PPIA</t>
  </si>
  <si>
    <t>Fecha de entrega</t>
  </si>
  <si>
    <t>Periodo</t>
  </si>
  <si>
    <t xml:space="preserve">POLÍTICA PÚBLICA </t>
  </si>
  <si>
    <t>PLAN DE DESARROLLO</t>
  </si>
  <si>
    <t>FINANCIACIÓN</t>
  </si>
  <si>
    <t>Estructura</t>
  </si>
  <si>
    <t>tiempo de ejecución de la acción</t>
  </si>
  <si>
    <t>Indicador</t>
  </si>
  <si>
    <t>Avances</t>
  </si>
  <si>
    <t>No.</t>
  </si>
  <si>
    <t>Dimensiones</t>
  </si>
  <si>
    <t>Estrategia</t>
  </si>
  <si>
    <t>Lineamientos</t>
  </si>
  <si>
    <t>Objetivo</t>
  </si>
  <si>
    <t>Acciones</t>
  </si>
  <si>
    <t>Importancia relativa de la acción (%)</t>
  </si>
  <si>
    <t xml:space="preserve">Sector Distrital
</t>
  </si>
  <si>
    <t>Entidad del Distrito responsable de la ejecución</t>
  </si>
  <si>
    <t>Otro 
(Nivel Nacional, ONG, Sociedad Civil, por favor indicar el nombre)</t>
  </si>
  <si>
    <t>Fecha de Inicio</t>
  </si>
  <si>
    <t>Fecha de finalización</t>
  </si>
  <si>
    <t>Nombre</t>
  </si>
  <si>
    <t>Fórmula de cálculo</t>
  </si>
  <si>
    <t>Meta año 2017</t>
  </si>
  <si>
    <t>Meta año 2018</t>
  </si>
  <si>
    <t>Meta año 2019</t>
  </si>
  <si>
    <t>Meta año 2020</t>
  </si>
  <si>
    <t>Resultado indicador año 2017</t>
  </si>
  <si>
    <t>% de Avance Indicador año 2017</t>
  </si>
  <si>
    <t>% de Avance Indicador año 2018</t>
  </si>
  <si>
    <t>Resultado indicador año 2019</t>
  </si>
  <si>
    <t>% de Avance Indicador año 2019</t>
  </si>
  <si>
    <t>Resultado indicador año 2020</t>
  </si>
  <si>
    <t>% de Avance Indicador año 2020</t>
  </si>
  <si>
    <t>Pilar o Eje Plan de Desarrollo Distrital</t>
  </si>
  <si>
    <t>Programa del Plan de Desarrollo Distrital</t>
  </si>
  <si>
    <t>Proyectos estratégicos del Plan de Desarrollo Distrital</t>
  </si>
  <si>
    <t xml:space="preserve">Código del Proyecto 
</t>
  </si>
  <si>
    <t xml:space="preserve">Nombre del Proyecto 
</t>
  </si>
  <si>
    <t>Meta del Proyecto</t>
  </si>
  <si>
    <t>Porcentaje del presupuesto programado para la actividad
(0 a 100)</t>
  </si>
  <si>
    <t>Observaciones</t>
  </si>
  <si>
    <t>1.1.</t>
  </si>
  <si>
    <t>Eje_1_Niños_Niñas_y_Adolescentes_en_ciudadanía_Plena_Ciudad_familias_y_ambientes_seguros</t>
  </si>
  <si>
    <t>Situaciónes_de_inobservancia_amenaza_o_vulneración_de__la_realización_de_derechos_(_ESCNNA_RPA_víctimas_conflicto_armado_discapacidad_etnico_racial)</t>
  </si>
  <si>
    <t>1, Provisión equitativa de oportunidades y promoción de capacidades para el Desarrollo Integral de niños, niñas y adolescentes con enfoque diferencial.</t>
  </si>
  <si>
    <t xml:space="preserve">Fortalecer las acciones en el distrito que favorezca el desarrollo de capacidades de los niños, niñas y adolescentes para garantizar el goce efectivo de sus derechos. </t>
  </si>
  <si>
    <t>Desarrollo de intervenciones de promoción de la salud mental y prevención de factores de riesgo a través de 4 canales de comunicación de la línea 106 las 24 horas del día.</t>
  </si>
  <si>
    <t>_Sector_Salud</t>
  </si>
  <si>
    <t>Secretaría de Salud</t>
  </si>
  <si>
    <t>N/A</t>
  </si>
  <si>
    <t>Proporción de incremento de respuesta efectiva a las situaciones de los NNA</t>
  </si>
  <si>
    <t>Número de respuestas efectivas / Total de casos identificados desde la línea 106 como de alto riesgo para NNA *100</t>
  </si>
  <si>
    <t>_01_Pilar_Igualdad_de_Calidad_de_Vida</t>
  </si>
  <si>
    <t>_09_Atención_integral_y_eficiente_en_salud</t>
  </si>
  <si>
    <t>_120_Atención_Integral_en_Salud_AIS</t>
  </si>
  <si>
    <t>Atención integral en Salud</t>
  </si>
  <si>
    <t>Meta 7: A 2020 aumentar la respuesta efectiva a un 84% de los niños, niñas y adolescentes identificados en alto riesgo desde la línea 106.</t>
  </si>
  <si>
    <t>1.2.</t>
  </si>
  <si>
    <t>Ciudad_familias_y_ambientes_seguros</t>
  </si>
  <si>
    <t>Diseño e implementación de una metodología para la definición de la línea de base y la medición de pautas de crianza y protección hacia la infancia y adolescencia.</t>
  </si>
  <si>
    <t>37.7%</t>
  </si>
  <si>
    <t>Meta 8: A 2020 mejorar en un 60% las pautas de crianza y protección hacia la infancia y adolescencia captada en los espacios educativos y de vivienda.</t>
  </si>
  <si>
    <t>Alimentación_nutritiva</t>
  </si>
  <si>
    <t xml:space="preserve">Número de escolares de 5 a 17 años con exceso de peso en escolares de 5 a 17 años de los colegios centinela del SISVAN   / Total de escolares de 5 a 17 años de los colegios centinela del SISVAN *100
</t>
  </si>
  <si>
    <t>Meta 9: Reducir al 26% el exceso de peso en la población de 5 a 17 años en el distrito a 2020.</t>
  </si>
  <si>
    <t>1.4.</t>
  </si>
  <si>
    <t>Diseño e implementación de estrategias para la prevención de las muertes por desnutrición en menores de cinco años</t>
  </si>
  <si>
    <t xml:space="preserve">Tasa de mortalidad por desnutrición en menores de 5 años </t>
  </si>
  <si>
    <t>Número muertes en menores de 5 años por desnutrición como causa básica / Población estimada DANE menor de 5 años * 100.000</t>
  </si>
  <si>
    <t>Meta 10: Erradicar la mortalidad por desnutrición como causa básica en menores de cinco años a 2019.</t>
  </si>
  <si>
    <t>1.5.</t>
  </si>
  <si>
    <t>Mediana de Duración de Lactancia Materna Exclusiva en meses</t>
  </si>
  <si>
    <t>Mediana de duración de lactancia materna en meses</t>
  </si>
  <si>
    <t>Meta 11: Incrementar, a 2020, a 4 meses la lactancia materna exclusiva, en los menores de seis meses</t>
  </si>
  <si>
    <t>1.6.</t>
  </si>
  <si>
    <t>Creciendo_Saludables</t>
  </si>
  <si>
    <t>Desarrollo de iniciativas comunitarias para la protección durante la gestación y del recién nacido, con énfasis en identificación de signos y síntomas de alarma, adherencia al control prenatal</t>
  </si>
  <si>
    <t>Diferencial entre las localidades en casos de mortalidad materna</t>
  </si>
  <si>
    <t>Número de casos de muerte materna en el periodo actual en las localidades donde se concentra el 70% de los casos - numero de casos de muerte materna en el periodo anterior de las localidades donde se concentra el 70% de los casos
____________________________________________________________
Número de casos de mortalidad materna en el periodo anterior de las localidades donde se concentra el 70% de los casos 
X 100</t>
  </si>
  <si>
    <t>Meta 12: A 2020, reducir en 50% el diferencial que ocurre en las localidades en donde se concentra el 70% de los casos de la mortalidad materna.</t>
  </si>
  <si>
    <t>1.7.</t>
  </si>
  <si>
    <t>Diseño e implementación de estrategias para la protección de la mujer gestante y del recién nacido en el espacio vivienda y educativo</t>
  </si>
  <si>
    <t>Diferencial entre las localidades para la tasa de Mortalidad Perinatal</t>
  </si>
  <si>
    <t>Meta 13: A 2020 reducir en una tercera parte el diferencial entre localidades de la tasa de mortalidad perinatal.</t>
  </si>
  <si>
    <t>1.8.</t>
  </si>
  <si>
    <t>Sexualidad_y_recreación_de_la_vida</t>
  </si>
  <si>
    <t>Diseño e implementación de estrategias para la reducción de la maternidad y paternidad temprana</t>
  </si>
  <si>
    <t>Tasa específica de fecundidad en menores de 15 a 19 años</t>
  </si>
  <si>
    <t>Meta 14: A 2020 disminuir la tasa específica de fecundidad en mujeres menores de 19 años en 6%.</t>
  </si>
  <si>
    <t>1.9</t>
  </si>
  <si>
    <t>Meta 15: A 2020 reducir la transmisión materna infantil de VIH  a menos de 2 casos por año.</t>
  </si>
  <si>
    <t>1.10.</t>
  </si>
  <si>
    <t>Incidencia de sífilis congénita</t>
  </si>
  <si>
    <t>Número de casos de sífilis congénita en un periodo   / Total de Nacidos Vivos del mismo periodo X 1.000 Nacidos Vivos</t>
  </si>
  <si>
    <t>Meta 16: A 2020 reducir la incidencia de sífilis congénita a 0,5 por mil nacidos vivos o menos.</t>
  </si>
  <si>
    <t>1.11.</t>
  </si>
  <si>
    <t>Desarrollo de las estrategias para el abordaje integral de riesgos y daños relacionados con la infancia (AIEPI, IAMI, IAFI), con énfasis en los espacios de vida cotidiana.</t>
  </si>
  <si>
    <t>Tasa de Mortalidad Infantil</t>
  </si>
  <si>
    <t>[Número de muertes en menores de 1 año en el periodo]   /   [Total de nacidos vivos en el periodo ] x 1.000</t>
  </si>
  <si>
    <t>Meta 18: A 2020 reducir  la tasa de mortalidad infantil a 8.16 por 1.000 nacidos vivos.</t>
  </si>
  <si>
    <t>1.12.</t>
  </si>
  <si>
    <t xml:space="preserve">Meta 21: A 2020 mantener en 2 casos o menos la trasmisión materno infantil de la Hepatitis B.
</t>
  </si>
  <si>
    <t>1.13.</t>
  </si>
  <si>
    <t xml:space="preserve">Desarrollo de acciones para identificar el cumplimiento del esquema de vacunación del Programa Ampliado de Inmunizaciones de la población asignada (de 0 a cinco años) de las Empresas Administradoras de Planes de Beneficios y las Subredes Integradas de Servicios de Salud del Distrito. </t>
  </si>
  <si>
    <t xml:space="preserve">
Coberturas de vacunación en todos los biológicos del PAI logradas y mantenidas en un 95%</t>
  </si>
  <si>
    <t xml:space="preserve">Meta 23: Lograr y mantener coberturas de vacunación iguales o mayores al 95% en todos los biológicos del PAI.
</t>
  </si>
  <si>
    <t>Asesoria y asistencia técnica a las IPS y EPS en relación con la implementación de estrategias de atención para la población infantil y de eventos de interés en salud Pública en  la implementación del modelo de atención AIS.</t>
  </si>
  <si>
    <t>Tasa de Mortalidad por Neumonía en menores de 5 años</t>
  </si>
  <si>
    <t>[Número de muertes por neumonía en menores de 5 años en el periodo] / [Total de menores de 5 años en el periodo ] x 100.000 menores de 5 años</t>
  </si>
  <si>
    <t>Meta 25: A 2020 reducir a 6,63 x 100.000 menores de 5 años, la tasa de mortalidad por neumonía en el distrito capital</t>
  </si>
  <si>
    <t>1.15.</t>
  </si>
  <si>
    <t>Identificación e intervención de niños y niñas trabajadores mediante la implementación de una estrategia integral para la desvinculación del trabajo.</t>
  </si>
  <si>
    <t>Meta 28: A 2020 el 70% de los niños y niñas, trabajadores y trabajadoras identificados e intervenidos por el sector salud, serán canalizados efectivamente a los servicios de salud y sociales para su desvinculación del trabajo</t>
  </si>
  <si>
    <t>SIN INFORMACION</t>
  </si>
  <si>
    <t>SIN REPORTE</t>
  </si>
  <si>
    <t>Educación_para_disfrutar_y_aprender_desde_la_primera_infancia</t>
  </si>
  <si>
    <t>Reducir las brechas de desigualdad que afectan el  acceso y la permanencia escolar con cobertura escolar, y gratuidad en costos complementarios</t>
  </si>
  <si>
    <t>_Sector_Educación</t>
  </si>
  <si>
    <t>Secretaría de Educación</t>
  </si>
  <si>
    <t>NA</t>
  </si>
  <si>
    <t>Porcentaje de NNA beneficiados con cobertura escolar y gratuidad en costos complementarios</t>
  </si>
  <si>
    <t>(sumatoria de NNA beneficiados con cobertura escolar y gratuidad en costos complementarios / total de NNA matrículados en el sistema educativo oficial) x 100%</t>
  </si>
  <si>
    <t>01 Pilar Igualdad de Calidad de Vida</t>
  </si>
  <si>
    <t>07 Inclusión educativa para la equidad</t>
  </si>
  <si>
    <t>117 Acceso y permanencia con enfoque local</t>
  </si>
  <si>
    <t>Cobertura con equidad</t>
  </si>
  <si>
    <t>1 Acompañar 20 localidades en el diseño, implementación, seguimiento y evaluación de planes locales de cobertura educativa, y la implementación de una Ruta del Acceso y la Permanencia Escolar.
2 Modernizar 100% del proceso de matrícula en las localidades con enfoque adecuado de servicio al ciudadano y búsqueda activa de población desescolarizada.
3 Implementar 100% de los colegios oficiales la gratuidad educativa y/o acciones afirmativas para población vulnerable y diversa para facilitar su acceso y la permanencia, especialmente víctimas del conflicto, población rural, extra edad, trabajadores infantiles, grupos étnicos, condición de discapacidad, entre otros.
4 Administrar 37 colegios oficiales mediante la modalidad de administración del servicio educativo, con condiciones de calidad, clima escolar y jornada única.
5 Garantizar 100%o de los colegios no oficiales contratados para la prestación del servicio educativo, la jornada única y las condiciones de calidad, que permitan
atender a los estudiantes que vienen matriculados en esta estrategia y a la población en condición de discapacidad.</t>
  </si>
  <si>
    <t xml:space="preserve">Reducir las brechas de desigualdad que afectan las condiciones de acceso y permanencia en el sistema educativo oficial con promoción del bienestar y alimentación escolar </t>
  </si>
  <si>
    <t>Porcentaje de NNA beneficiados con alimentación y promoción del bienestar</t>
  </si>
  <si>
    <t>(sumatoria de NNA beneficiados con alimentación y promoción del bienestar / total de NNA matrículados en el sistema educativo oficial) x 100%</t>
  </si>
  <si>
    <t xml:space="preserve">Bienestar estudiantil para todos </t>
  </si>
  <si>
    <t>1 Beneficiar 780,646 estudiantes matriculados en el Sistema Educativo Oficial del Distrito con complementos alimentarios (refrigerios, desayuno, almuerzo y cena)
3 Amparar 100% de estudiantes matrículados en el Sector oficial del Distrito mediante un seguro o un convenio interadministrativo en caso de accidentes escolares.</t>
  </si>
  <si>
    <t xml:space="preserve">Reducir las brechas de desigualdad que afectan las condiciones de acceso y permanencia en el sistema educativo oficial con movilidad escolar </t>
  </si>
  <si>
    <t>Porcentaje de NNA beneficiados con movilidad escolar</t>
  </si>
  <si>
    <t>(sumatoria de NNA beneficiados con movilidad escolar que cumplen requisitos / total de NNA inscritos que cumplen requisitos) x 100%</t>
  </si>
  <si>
    <t>2 Beneficiar 780,646 estudiantes de colegios oficiales del Distrito con alguna de las modalidades de transporte (Ruta Escolar, Subsidio u otros medios alternativos)</t>
  </si>
  <si>
    <t>Atender a los estudiantes con un modelo integral de atención educativa diferencial</t>
  </si>
  <si>
    <t>Porcentaje de NNA beneficiados con enfoque Diferencial</t>
  </si>
  <si>
    <t>(sumatoria de NNA beneficiados con enfoque Diferencial según priorización / total de NNA matriculados según priorización ) x 100%</t>
  </si>
  <si>
    <t>06 Calidad educativa para todos</t>
  </si>
  <si>
    <t>115 Fortalecimiento institucional desde la gestión pedagógica</t>
  </si>
  <si>
    <t>Oportunidades de aprendizaje desde el enfoque diferencial</t>
  </si>
  <si>
    <t>1 Implementar el 100% del modelo de atención educativa integral, para avanzar hacia una educación de calidad, que garantice las condiciones en términos de los apoyos requeridos, contenidos educativos, recursos y estrategias para conseguir la participación efectiva de todos los estudiantes, independientemente de sus condiciones o características.
 2 Actualizar los 3 modelos de las propuestas educativas flexibles para responder a las necesidades de la población que por distintos factores no puede acceder a la educación, y requiere de otras alternativas para alcanzar la educación media.</t>
  </si>
  <si>
    <t>1.21</t>
  </si>
  <si>
    <t>Atender a los estudiantes de 4 y 5 años del ciclo de educación inicial, en el marco de la ruta integral de atenciones</t>
  </si>
  <si>
    <t>Porcentaje de estudiantes de 4 y 5 años beneficiados con educación Inicial integral</t>
  </si>
  <si>
    <t>(sumatoria de estudiantes de 4 y 5 años beneficiados con educación Inicial integral según priorización / total de estudiantes matrículados según priorización) x 100%</t>
  </si>
  <si>
    <t>02 Desarrollo integral desde la gestación hasta la adolescencia</t>
  </si>
  <si>
    <t>103 Educación inicial de calidad en el marco de la ruta de atención integral a la primera infancia</t>
  </si>
  <si>
    <t>Educación inicial de calidad en el marco de la ruta de atención integral a la primera infancia</t>
  </si>
  <si>
    <t xml:space="preserve">‘-Garantizar a 83.000 estudiantes la ruta de atención integral y el 80% de estándares de calidad en IED del sistema educativo.
-Apoyar y acompañar a 300 Colegios en la realización de acuerdos de ciclo para la implementación del modelo pedagógico-curricular  
-Implementar 1 Herramienta de gestión para realizar la valoración del desarrollo integral de niños y niñas de Educación inicial </t>
  </si>
  <si>
    <t>Atender a los estudiantes del Sistema Educativo Oficial con aumento del tiempo escolar mediante la implementación de la jornada única</t>
  </si>
  <si>
    <t>Porcentaje de NNA beneficiados con jornada Unica</t>
  </si>
  <si>
    <t>(sumatoria de NNA beneficiados con jornada Unica según priorización / total de NNA matrículados según priorización) x 100%</t>
  </si>
  <si>
    <t>116 Uso del tiempo escolar y jornada única</t>
  </si>
  <si>
    <t>Mejoramiento de la calidad educativa a través de la jornada única y el uso del tiempo escolar</t>
  </si>
  <si>
    <t xml:space="preserve">1    Ampliar en 249,000 Estudiantes del Sistema Educativo Oficial el tiempo escolar mediante la implementación de la Jornada Única que permita mayores oportunidades de aprendizaje y potencien sus habilidades fortaleciendo las competencias básicas y la formacion integral, en ambientes de aprendizajes innovadores del colegio y  la ciudad.  </t>
  </si>
  <si>
    <t>Atender a los estudiantes del Sistema Educativo Oficial con aumento del tiempo escolar mediante la implementación del uso del tiempo escolar en el fortalecimiento de habilidades en música, arte, literatura, deporte, ciencia y tecnología, convivencia y formación ciudadana, medio ambiente, lengua extranjera, oralidad, lectura y escritura, entre otros.</t>
  </si>
  <si>
    <t>Porcentaje de NNA beneficiados con uso del tiempo escolar</t>
  </si>
  <si>
    <t>(sumatoria de NNA beneficiados con uso del tiempo escolar según priorización / total de NNA matrículados según priorización ) x 100%</t>
  </si>
  <si>
    <t xml:space="preserve">2    Garantizar en 290,500 Estudiantes la permanencia escolar, el desarrollo y fortalecimiento de habilidades en música, arte, literatura, deporte, ciencia y tecnología, convivencia y formación ciudadana, medio ambiente, lengua extranjera, oralidad, lectura y escritura, entre otros. </t>
  </si>
  <si>
    <t>266,380  estudiantes beneficiados con Uso del tiempo escolar</t>
  </si>
  <si>
    <t>Atender a los estudiantes con educación media integral mediante la generación de mayores oportunidades de exploración, orientación y mejoramiento de competencias básicas, técnicas, tecnológicas, sociales y emocionales</t>
  </si>
  <si>
    <t>Porcentaje de NNA beneficiados con desarrollo integral de la educación media</t>
  </si>
  <si>
    <t>(sumatoria de NNA beneficiados con desarrollo integral de la educación media según priorización / total de NNA matrículados según priorización) x 100%</t>
  </si>
  <si>
    <t xml:space="preserve">114 Desarrollo integral de la educación media </t>
  </si>
  <si>
    <t>Desarrollo integral de la educación media en las instituciones educativas del Distrito</t>
  </si>
  <si>
    <t xml:space="preserve">1    Apoyar y acompañar a 270 colegios en el desarrollo y fortalecimiento de las competencias básicas, técnicas, tecnológicas y socioemocionales de los estudiantes de 10° y 11° 2    Apoyar y acompañar a 160 colegios en la implementación del programa distrital de orientación socio-ocupacional para asegurar el desarrollo integral de los estudiantes.
</t>
  </si>
  <si>
    <t>Atender a los estudiantes garantizándoles la prestación del servicio educativo</t>
  </si>
  <si>
    <t>Porcentaje de NNA beneficiados con la prestación del servicio educativo</t>
  </si>
  <si>
    <t>(sumatoria de NNA beneficiados con la prestación del servicio educativo / total de NNA matrículados en el sistema educativo oficial) x 100%</t>
  </si>
  <si>
    <t>01 Pilar Igualdad de Calidad de Vida
03 Pilar Construcción de Comunidad y Cultura Ciudadana
07 Eje transversal Gobierno Legítimo, fortalecimiento local y eficiencia</t>
  </si>
  <si>
    <t>varios programas</t>
  </si>
  <si>
    <t>Varios proyectos estratégicos</t>
  </si>
  <si>
    <t>Varios proyectos de inversión</t>
  </si>
  <si>
    <t>Varias metas</t>
  </si>
  <si>
    <t>_Sector_Gobierno</t>
  </si>
  <si>
    <t>Secretaría de Gobierno</t>
  </si>
  <si>
    <t>Formación en el delito de trata de personas a Niños, Niñas y Adolescentes (NNA) desde un enfoque de prevención.</t>
  </si>
  <si>
    <t>Sumatoria de NNA formados para la prevención del delito de trata de personas.</t>
  </si>
  <si>
    <t>_03_Pilar_Construcción_de_Comunidad_y_Cultura_Ciudadana</t>
  </si>
  <si>
    <t>_22_Bogotá_vive_los_derechos_humanos</t>
  </si>
  <si>
    <t>_152_Promoción_protección_y_garantía_de_derechos_humanos</t>
  </si>
  <si>
    <t>Construcción de una Bogotá que vive los Derechos Humanos</t>
  </si>
  <si>
    <t xml:space="preserve">
Formar 58.500 personas en escenarios formales e informales a funcionarios públicos, miembros de la policía, ciudadanos de grupos étnicos, religiosas y ciudadanía en general en DDHH para la paz y la reconciliación
</t>
  </si>
  <si>
    <t xml:space="preserve">Vincular  niños, niñas y adolescentes en situación de calle, en riesgo de habitar la calle y en condición de fragilidad social al modelo pedagógico de atención. </t>
  </si>
  <si>
    <t>_Sector_Integración_Social</t>
  </si>
  <si>
    <t>Instituto Distrital para la Protección de la Niñez y la Juventud-IDIPRON</t>
  </si>
  <si>
    <t>Número de Niños, Niñas y Adolescentes  en situación de calle, en riesgo de habitar la calle y en condición de fragilidad social vinculados(as) al modelo pedagógico  de atención</t>
  </si>
  <si>
    <t>Sumatoria de Niños, Niñas y Adolescentes  en situación de calle, en riesgo de habitar la calle y en condición de fragilidad social vinculados(as) al modelo pedagógico  de atención</t>
  </si>
  <si>
    <t>_05_desarrollo_integral_para_la_felicidad_y_el_ejercicio_de_la_ciudadanía</t>
  </si>
  <si>
    <t>_111_Calles_Alternativas</t>
  </si>
  <si>
    <t>Calles alternativas: atención integral a niñez y juventud en situación de calle, en riesgo de habitabilidad en calle y en condiciones de fragilidad social</t>
  </si>
  <si>
    <t>Meta 1: Vincular al modelo pedagógico a 23685 niños, niñas, adolescentes y jóvenes en situación de calle, en riesgo de habitabilidad en calle y en condiciones de fragilidad social, para la protección y restitución de sus derechos</t>
  </si>
  <si>
    <t xml:space="preserve">Restablecer los derechos de niños, niñas y adolescentes victimas de Explotación sexual comercial (ESCNNA)  </t>
  </si>
  <si>
    <t>(Sumatoria de Niños, Niñas y Adolescentes victimas de Explotación Sexual  Comercial (ESCNNA) con derechos restablecidos que recibe el IDIPRON/ Total de niños, niñas y adolescentes victimas de Explotación Sexual Comercial ESCNNA que recibe el IDIPRON)*100</t>
  </si>
  <si>
    <t>_07_Inclusión_educativa_para_la_equidad</t>
  </si>
  <si>
    <t>_117_Acceso_y_permanencia_con_enfoque_local</t>
  </si>
  <si>
    <t>Meta 2: Restablecer derechos al 100% de niños, niñas y adolescentes victimas de explotación sexual que recibe IDIPRON (Estimado 130 Niños, niñas y o adolescentes)</t>
  </si>
  <si>
    <t xml:space="preserve">Vincular a niños, niñas y adolescentes en riesgo de Explotaciòn Sexual Comercial - ESCNNA a la oferta preventiva del IDIPRON </t>
  </si>
  <si>
    <t xml:space="preserve">Niños, Niñas y Adolescentes en riesgo de Explotación Sexual  Comercial (ESCNNA) vinculados a la oferta preventiva de IDIPRON </t>
  </si>
  <si>
    <t xml:space="preserve">Sumatoria de Niños, Niñas y Adolescentes en riesgo de Explotación Sexual  Comercial (ESCNNA) vinculados a la oferta preventiva de IDIPRON </t>
  </si>
  <si>
    <t>Meta 3: Atender Integralmente a 900 Niñas, Niños y Adolescentes en riesgo de explotación sexual comercial se vinculan a la oferta del Idipron.</t>
  </si>
  <si>
    <t xml:space="preserve">Vincular a niños, niñas y adolescentes en riesgo de estar en conflicto con la ley a la oferta preventiva del IDIPRON </t>
  </si>
  <si>
    <t xml:space="preserve"> Niños, Niñas y Adolescentes en riesgo de estar en conflicto con la ley vinculados a la oferta preventiva de IDIPRON</t>
  </si>
  <si>
    <t>Sumatoria de Niños, Niñas y Adolescentes en riesgo de estar en conflicto con la ley vinculados a la oferta preventiva de IDIPRON</t>
  </si>
  <si>
    <t>Meta 4:  Atender a 1440 niñas, niños y adolescentes en riesgo de estar en conflicto con la ley se vinculan a la oferta preventiva del Idipron</t>
  </si>
  <si>
    <t>Intervenir y adecuar  las instalaciones donde se atiende a los niños, niñas  y adolescentes  para garantizarles espacios seguros y adecuados</t>
  </si>
  <si>
    <t xml:space="preserve">Unidades de Protección integral (UPI´s) intervenidas y con mejoras en infraestructura y/o tecnología </t>
  </si>
  <si>
    <t>_02_Pilar_Democracia_Urbana</t>
  </si>
  <si>
    <t>_16_Integración_social_para_una_ciudad_de_oportunidades</t>
  </si>
  <si>
    <t>_137_Espacios_de_integración_social</t>
  </si>
  <si>
    <t>Espacios de Integración social: fortalecimiento de infraestructura social, tecnológica y administrativa</t>
  </si>
  <si>
    <t xml:space="preserve">Adecuar,  mantener y proveer a 19 Unidades de Protección Integral y dependencias mejoras en su infraestructura y tecnología,  así como diferentes servicios para su operación.     
Intervenir 2 Unidades de Protección Integral y dependencias Para mejoramiento de infraestructura y con lo indicado en el Plan de Manejo y Mejoramiento de la infraestructura.                                           </t>
  </si>
  <si>
    <t>niños niñas y adolescentes participando en  acciones de educación ambiental</t>
  </si>
  <si>
    <t>_Sector_Ambiente</t>
  </si>
  <si>
    <t>Secretaría de Ambiente</t>
  </si>
  <si>
    <t>Niños, niñas y adolescentes participando en acciones de educación ambiental</t>
  </si>
  <si>
    <t># de NNA participando en Acciones de Educación ambiental</t>
  </si>
  <si>
    <t>_06_Eje_transversal_sostenibilidad_ambiental_basada_en_eficiencia_energética</t>
  </si>
  <si>
    <t>_39_Ambiente_sano_para_la_equidad_y_disfrute_del_ciudadano</t>
  </si>
  <si>
    <t>_179_Ambiente_sano</t>
  </si>
  <si>
    <t>Participación, educación y comunicación para la sostenibilidad ambiental del D. C.</t>
  </si>
  <si>
    <t>Meta 2: Participar 1125000 ciudadanos en acciones de educación ambiental</t>
  </si>
  <si>
    <t>1.34</t>
  </si>
  <si>
    <t>Promover la participación de 4000 niños, niñas y adolescentes en procesos de educación ambiental  a través de la implementación del centro de interés</t>
  </si>
  <si>
    <t>Jardín Botánico “José Celestino Mutis” -JBB</t>
  </si>
  <si>
    <t>Niños, niñas y adolescentes participando en procesos de educación ambiental</t>
  </si>
  <si>
    <t>Sumatoria de niños, niñas y adolescentes participando en procesos de educación ambiental</t>
  </si>
  <si>
    <t>Educación y participación en una Bogotá para todos</t>
  </si>
  <si>
    <t>Meta 4: Promover la participación de 4000 niños, niñas y adolescentes en procesos de educación ambiental  a través de la implementación del centro de interés</t>
  </si>
  <si>
    <t>1.35</t>
  </si>
  <si>
    <t>Fortalecer las acciones en el distrito que favorezca el desarrollo de capacidades de los niños, niñas y adolescentes para garantizar el goce efectivo de sus derechos.</t>
  </si>
  <si>
    <t>Mejorar la seguridad de los niños, niñas y adolescentes mediante la realización de  viajes de acompañamiento  y control del tránsito a los biciusuarios de la estrategia "Al Colegio en Bici" en el Distrito Capital.</t>
  </si>
  <si>
    <t>_Sector_Movilidad</t>
  </si>
  <si>
    <t>Número de viajes de acompañamiento y control del tránsito a los biciusuarios de la estrategia "Al Colegio en Bici" en el Distrito Capital.</t>
  </si>
  <si>
    <t>Sumatoria de viajes de acompañamiento  y control del tránsito a los biciusuarios de la estrategia "Al Colegio en Bici" en el Distrito Capital.</t>
  </si>
  <si>
    <t>_02_Pilar_democracia_Urbana</t>
  </si>
  <si>
    <t>Mejor movilidad para todos</t>
  </si>
  <si>
    <t>Gestión y control de tránsito y transporte</t>
  </si>
  <si>
    <t>Meta 19. Realizar 2.250.000 viajes de acompañamiento y control del tránsito a los biciusuarios de la estrategia "Al Colegio en Bici" en el Distrito Capital.</t>
  </si>
  <si>
    <t>1.36</t>
  </si>
  <si>
    <t xml:space="preserve">% de niños asistentes formados en las  jornadas programadas para temas de seguridad vial
</t>
  </si>
  <si>
    <t>Implementación del Plan Distrital de seguridad Vial</t>
  </si>
  <si>
    <t>Meta 4: Formar 800.000 personas en temas de seguridad vial.</t>
  </si>
  <si>
    <t>1.37</t>
  </si>
  <si>
    <t>No. de vehiculos con revisión en el programa "RUTA PILA"</t>
  </si>
  <si>
    <t xml:space="preserve"> 7.000 vehículos </t>
  </si>
  <si>
    <t xml:space="preserve"> 2500 vehículos </t>
  </si>
  <si>
    <t>Meta 15: Realizar la verificación de 26500 vehículos de transporte especial escolar.</t>
  </si>
  <si>
    <t>Expresión_autentica_desde_el_disfrute_del_patrimonio</t>
  </si>
  <si>
    <t>Atender  a niños, niñas y adolescentes, en procesos de formación artística en el marco del programa de jornada única y tiermpo escolar.</t>
  </si>
  <si>
    <t>_Sector_Cultura_Recreación_y_Deporte</t>
  </si>
  <si>
    <t>Instituto Distrital de las Artes-IDARTES</t>
  </si>
  <si>
    <t>Atenciones a niños, niñas y adolescentes en procesos de formación artística en jornada única escolar y tiempo escolar.</t>
  </si>
  <si>
    <t xml:space="preserve">Sumatoria de atenciónes en jornada unica escolar y tiempo escolar realizadas </t>
  </si>
  <si>
    <t>Número de atenciones a 56.100 niños, niñas y adolescentes en el marco del programa jornada única y tiempo escolar</t>
  </si>
  <si>
    <t>Número de atenciones a 51.269 niños, niñas y adolescentes en el marco del programa jornada única y tiempo escolar</t>
  </si>
  <si>
    <t>Mejores oportunidades para el desarrollo a través de la cultura, la recreación y el deporte</t>
  </si>
  <si>
    <t>Formación artística en la escuela y la ciudad</t>
  </si>
  <si>
    <t>Alcanzar 272,000 atenciones a niños, adolescentes, jóvenes, adultos y adultos
mayores atendidos Que participan en procesos de formación artística.</t>
  </si>
  <si>
    <t>1.39</t>
  </si>
  <si>
    <t xml:space="preserve">Lograr 81,000 atenciones a niños y niñas de primera infancia que disfrutan de experiencias artísticas en diferentes espacios de la Ciudad (encuentros grupales y espacios adecuados)
</t>
  </si>
  <si>
    <t>Número atenciones a niños y niñas en el programa de atención integral a la primera infancia.</t>
  </si>
  <si>
    <t>Sumatoria de atenciones realizadas por IDARTES.</t>
  </si>
  <si>
    <t>Número atenciones a 79.900 niños y niñas atendidos en el programa de atención integral a la primera infancia.</t>
  </si>
  <si>
    <t>Número atenciones a 81.000 niños y niñas atendidos en el programa de atención integral a la primera infancia.</t>
  </si>
  <si>
    <t>Experiencias artísticas para la primera infancia</t>
  </si>
  <si>
    <t>Lograr 50,000 atenciones a niños y niñas de primera infancia que disfrutan de experiencias artísticas en diferentes espacios de la Ciudad (encuentros grupales y espacios adecuados)
Alcanzar 31,000 atenciones a niños y niñas en procesos de circulación y acceso a contenidos</t>
  </si>
  <si>
    <t>1.40</t>
  </si>
  <si>
    <t>Realizar 270,000 atenciones A niños, niñas y adolescentes en el marco del Programa Jornada Unica y Tiempo Escolar durante el cuatrienio</t>
  </si>
  <si>
    <t>Inst. Dist. de Recreación y Deporte - IDRD</t>
  </si>
  <si>
    <t>Número de atenciones a 30.000 niños, niñas y adolescentes en el marco del programa jornada única y tiempo escolar</t>
  </si>
  <si>
    <t>Número de atenciones a 21.017 niños, niñas y adolescentes en el marco del programa jornada única y tiempo escolar</t>
  </si>
  <si>
    <t>Tiempo escolar complementario</t>
  </si>
  <si>
    <t>1.41</t>
  </si>
  <si>
    <t>Atender a 4,250 niños/as y adolescentes a través de la formación en patrimonio cultural dentro del programa de la jornada única y como estrategias de uso del
tiempo escolar</t>
  </si>
  <si>
    <t>Inst. Dist. De Patrimonio Cultural-IDPC</t>
  </si>
  <si>
    <t>Número de atenciones a 1.179 niños, niñas y adolescentes en el marco del programa jornada única y tiempo escolar</t>
  </si>
  <si>
    <t>Número de atenciones a 68 niños, niñas y adolescentes en el marco del programa jornada única y tiempo escolar</t>
  </si>
  <si>
    <t>Formación en patrimonio cultural</t>
  </si>
  <si>
    <t>Atender a 4,250 niños/as y adolescentes a través de la formación en patrimonio
cultural dentro del programa de la jornada única y como estrategias de uso del
tiempo escolar durante el periodo 2016 - 2020.</t>
  </si>
  <si>
    <t>1.42</t>
  </si>
  <si>
    <t>Atender 88,000 niños, niñas y adolescenestes en el marco del programa jornada
única y tiempo escolar</t>
  </si>
  <si>
    <t>Orquesta Filarmónica de Bogotá</t>
  </si>
  <si>
    <t>Número de atenciones a 17.600 niños, niñas y adolescentes en el marco del programa jornada única y tiempo escolar</t>
  </si>
  <si>
    <t>Número de atenciones a 15.918 niños, niñas y adolescentes en el marco del programa jornada única y tiempo escolar</t>
  </si>
  <si>
    <t>La filarmónica en la escuela y la ciudad</t>
  </si>
  <si>
    <t>Atender 88,000 niños, niñas y adolescenestes en el marco del programa jornada única y tiempo escolar</t>
  </si>
  <si>
    <t>1.43</t>
  </si>
  <si>
    <t>Secretaría Integración Social</t>
  </si>
  <si>
    <t>Diseño e implementación de las   de las rutas Integrales de Atenciones.</t>
  </si>
  <si>
    <t>_02_desarrollo_integral_desde_la_gestación_hasta_la_adolescencia</t>
  </si>
  <si>
    <t>_102_desarrollo_integral_desde_la_gestación_hasta_la_adolescencia</t>
  </si>
  <si>
    <t>Desarrollo Integral desde la Gestación hasta la adolescencia</t>
  </si>
  <si>
    <t>Meta 1: Diseñar e implementar 1 Ruta Integral de atenciones desde la Gestación hasta la Adolescencia.</t>
  </si>
  <si>
    <t>3.1.</t>
  </si>
  <si>
    <t>Eje_3_Gobernanza_por_la_calidad_de_vida_de_la_infancia_y_la_adolescencia</t>
  </si>
  <si>
    <t>Acciones_intencionadas_y_diferenciales_de_protección_de_NNA_gestionadas_de_manera_integral.</t>
  </si>
  <si>
    <t>3, Fortalecimiento de la corresponsabilidad de las familias, sociedad y estado hacía la protección integral de la infancia y adolescencia.</t>
  </si>
  <si>
    <t>Diseñar e implementar  un sistema  de información que permita el seguimiento niño a niño de las 28 atenciones integrales priorzadas para  la primera infancia.</t>
  </si>
  <si>
    <t>Númerode atenciones integrales priorzadas para  la primera infancia con seguimiento niño a niño.</t>
  </si>
  <si>
    <t xml:space="preserve">Sumatoria  de atenciones integrales priorzadas para  la primera infancia con seguimiento niño a niño diseñadas e implementadas. </t>
  </si>
  <si>
    <t>Meta 3: Diseñar e implementar 1 herramienta de información que permita el seguimiento niño a niño.</t>
  </si>
  <si>
    <t>Meta creciente</t>
  </si>
  <si>
    <t>1.44</t>
  </si>
  <si>
    <t>Atender integralmente con enfoque diferencial al100% de niños y niñas que se matriculan en los cupos ofertados en ámbitos institucionales de la entidad.</t>
  </si>
  <si>
    <t xml:space="preserve">% de niños y niñas de 0 a 5 años atendidos integralmente con enfoque diferencial en los cupos ofrecidos ámbitos institucionales. 
 </t>
  </si>
  <si>
    <t xml:space="preserve">(Número de niños y niñas  de 0 a 5 años, atendidos integralmente con enfoque diferencial  en ámbitos institucionales / Número total cupos ofertados para atender integralmente  y con enfoque diferencial a niños y niñas de 0 a 5 años en ámbitos institucionales) *100
 </t>
  </si>
  <si>
    <t>Meta 4:  Atender integralmente en 61241 cupos a niños y niñas de 0 a 5 años en ámbitos institucionales con enfoque diferencial.</t>
  </si>
  <si>
    <t>1.45</t>
  </si>
  <si>
    <t xml:space="preserve">Atender integralmente a 15000 mujeres gestantes, niñas y niños de 0 a 2 años  en el servicio de creciendo en familias </t>
  </si>
  <si>
    <t>Mujeres gestantes, niñas y niños de 0 a 2 años, atendidos integralmente en el servicio creciendo en familia</t>
  </si>
  <si>
    <t>Sunatoria de mujeres gestantes, niños y niñas atendidas en el servicio creciendo en familias</t>
  </si>
  <si>
    <t>Meta 5: Atender integralmente a 15000 mujeres gestantes, niñas y niños de 0 a 2 años con enfoque diferencial</t>
  </si>
  <si>
    <t>Meta Constante</t>
  </si>
  <si>
    <t>1.46</t>
  </si>
  <si>
    <t>Fortalecer las acciones en el distrito que favorezcan el desarrollo de capacidades de los niños, niñas y adolescentes para garantizar el goce efectivo de sus derechos.</t>
  </si>
  <si>
    <t>Atender integralmente al 100%  niñas, niños y adolescentes  riesgo o situación de trabajo infantil, que sean inscritos por padres o cuidadores  en los Centros Amar y la Estrategia Móvil para prevenir y erradicar el trabajo infantil.</t>
  </si>
  <si>
    <t>% de niños, niñas y adolescentes en riesgo o situación de trabajo infantil atendidos  en los Centros Amar y la Estrategia Móvil para prevenir y erradicar el trabajo infantil</t>
  </si>
  <si>
    <t>(No. de niños, niñas y adolescentes en riesgo o situación de trabajo infantil atendidos  en los Centros Amar y la Estrategia Móvil para prevenir y erradicar el trabajo infantil / No.de niños, niñas y adolescentes en riesgo o situación de trabajo infantil inscritos por padres y cuidadores  en los Centros Amar y la Estrategia Móvil para prevenir y erradicar el trabajo infantil)*100</t>
  </si>
  <si>
    <t>Meta 6 : Atender integralmente 43000 niños, niñas y adolescentes de 6 a 17 años y 11 Meses en riesgo o situación de trabajo infantil, victimas y/o afectados por el conflicto armado, o vinculados al Sistema de Responsabilidad Penal Adolescente en medio abierto  en el marco de la Ruta Integral de atenciones.</t>
  </si>
  <si>
    <t>1.47</t>
  </si>
  <si>
    <t>Formar a niños, niñas y adolescentes en uso creativo del tiempo, proyecto de vida y prevención de vulneraciones, en el marco de lo definido en la estrategia de prevención de vulneración de derechos</t>
  </si>
  <si>
    <t>Número de  niñas y adolescentes formados en  uso creativo del tiempo,proyecto de vida y prevención de vulneraciones en el marco de  la estrategia de prevención de vulneración de derechos</t>
  </si>
  <si>
    <t>sumatroria de  niños, niñas y adolescentes formados en en uso creativo del tiempo,proyecto de vida y prevención de vulneraciones en el marco de en la estrategia de prevención de vulneración de derechos</t>
  </si>
  <si>
    <t>1.48</t>
  </si>
  <si>
    <t xml:space="preserve">Atender en los Centros Forjar a 4500 adolescentes vinculados al SRPA remitidos por autoridades competentes del SRPA del Centro de Cervicios Judiciales para adolescentes-  CESPA </t>
  </si>
  <si>
    <t>Número de adolescentes vinculados al sistema de responsabilidad penal, atendidos en los Centros Forjar</t>
  </si>
  <si>
    <t>Sumatoria de adolescentes vinculados al sistema de responsabilidad penal, atendidos en los Centros Forjar</t>
  </si>
  <si>
    <t>1.49</t>
  </si>
  <si>
    <t>Atender a niñas, niños y adolescentes víctimas o afectados por el conflicto armado a traves de la estrategia Atrapasueños, para la atención de niñas, niños y adolescentes víctimas y afectados por el conflicto armado.</t>
  </si>
  <si>
    <t>Número de niños, niñas  y adolescentes víctimas y afectados por el conflicto armado atendidos a traves de la Estrategia atrapasueños.</t>
  </si>
  <si>
    <t>Sumatoria de niñas, niños y adolescentes víctimas y afectados por el conflicto armado atendidos en la Estrategia Atrapasueños</t>
  </si>
  <si>
    <t>1.50</t>
  </si>
  <si>
    <t>Participación_con_incidencia</t>
  </si>
  <si>
    <t>Niños niñas y adolescentes que participacipan  en los Consejos Consultivos de Niños, niñas y adolescentes</t>
  </si>
  <si>
    <t xml:space="preserve">Sumatoria de niños niñas y adolescentes que participacipanen los Consejos Consultivos </t>
  </si>
  <si>
    <t>1.51</t>
  </si>
  <si>
    <t xml:space="preserve">Brindar asesoria técnica al talento humano vinculado a  los jardines infantiles públicos y privados, inscrtitos en el sistema integral  de registro de servicios sociales- SIRSS-, que la soliciten o requieren para dar cumplimiento de los estandares técnicos de educación inicial en la ciudad con el fin de lograr aumentar el porcentaje de cumplimiento de los estánderes en estas instituciones
</t>
  </si>
  <si>
    <t xml:space="preserve">Jardines infantiles públicos y privados, inscrtitos en el sistema integral  de registro de servicios sociales- SIRSS- con asesoria técnica al talento humano vinculado. </t>
  </si>
  <si>
    <t>(Número de jardines infantiles atendidos/ numero de jardines que solicitan asesorría y o acpmpañamiento técnico )*100</t>
  </si>
  <si>
    <t>Meta 7: Alcanzar 76054 cupos de ámbito institucional con estándares de calidad superiores al 80%.</t>
  </si>
  <si>
    <t>1.52</t>
  </si>
  <si>
    <t>Felices_de_ser_quienes_son</t>
  </si>
  <si>
    <t>Inclusión de 800 niñas, niños y adolescentes habitantes de territorios rurales, mediante la consolidación de un servicio de atención integral.</t>
  </si>
  <si>
    <t>Niñas, niños, adolescentes habitantes en el contexto rural atendidos en el servicio</t>
  </si>
  <si>
    <t xml:space="preserve">Sumatoria de niñas, niños y adolescentes habitantes del contexto rural atendidos en el Servicio </t>
  </si>
  <si>
    <t>Meta 8: Atender integralmente 9800  niñas, niños y adolescentes pertenecientes a grupos poblacionales históricamente segregados.</t>
  </si>
  <si>
    <t>1.53</t>
  </si>
  <si>
    <t>Fortalecer los procesos de inclusión de  niñas, niños y adolescentes con discapacidad y alteraciones en el desarrollo en los serviciosque ofrece la Subdirección para la infancia</t>
  </si>
  <si>
    <t>Sumatoria de niños, niñas y adolescenrtes pertenecientes a grupos poblacionales históricamente segregados atendidos   en  los servicios que ofrece la Subdirección para la infancia.</t>
  </si>
  <si>
    <t>1.54</t>
  </si>
  <si>
    <t xml:space="preserve">Fortalecer los procesos de inclusión de  niñas, niños y adolescentes  pertenecientes a grupos etnicos en los jardines infantiles  </t>
  </si>
  <si>
    <t>1.55</t>
  </si>
  <si>
    <t>Fortalecer los procesos de inclusión de  niñas, niños y adolescentes  pertenecientes a población víctima o afectada por el conflicto armado, en los jardines infantiles</t>
  </si>
  <si>
    <t>Número de niños y niñas pertenecientes a  población víctima o afectada por el conflicto armado atendidos en en jardines infantiles</t>
  </si>
  <si>
    <t>Sumatoria de niños y niñas pertenecientes a afectada por el conflicto armado atendidos en en jardines infantiles</t>
  </si>
  <si>
    <t>1.56</t>
  </si>
  <si>
    <t>Formar al 100% de  adolescentes en procesos de prevención de VIF en el marco de la Estrategia Entornos Protectores y Territorios Seguros</t>
  </si>
  <si>
    <t xml:space="preserve">Porcentaje de adolescentes formados en procesos de prevencion de VIF de la Estrategia </t>
  </si>
  <si>
    <t>(Número de adolescentes  formados en los procesos de prevencion de VIF/total de adolescentes vinculados a los procesos de formación )X 100</t>
  </si>
  <si>
    <t>_03_Igualdad_y_autonomía_para_una_Bogotá_incluyente</t>
  </si>
  <si>
    <t>Una ciudad para las familias</t>
  </si>
  <si>
    <t>Meta 6: capacitar 15000 funcionarios, funcionarias, lideres y liderezas y sociedad civil en prevención  de  violencia intrafamiliar.</t>
  </si>
  <si>
    <t xml:space="preserve">Porcentaje de NNA con medida de restablecimiento de derechos atendidos en los Centros Proteger </t>
  </si>
  <si>
    <t>(Numero de NNA atendidos en Centros Proteger/Total de NNA remitidos por Comisaria de Familia y las Defensorías de Familia a los Centros Proteger) x 100</t>
  </si>
  <si>
    <t>Meta 8: Alcanzar la oportunidad  en el 100% de los casos de atención y protección a  víctimas de violencias al interior de las familias</t>
  </si>
  <si>
    <t>1.58</t>
  </si>
  <si>
    <t>Contribuir con la nutrición de los niños y niñas mediante la entrega del 100 % de los apoyos alimentarios solicitados  para infancia y adolescencia</t>
  </si>
  <si>
    <t>Número de Apoyos alimentarios solicitados para infancia y adolescenciaentregados</t>
  </si>
  <si>
    <t>(Número de apoyos alimentarios entregados s para infancia y adolescencia /Número de apoyos alimentarios solicitados para infancia y adolescencia ) *100</t>
  </si>
  <si>
    <t>_104_Bogotá_te_nutre</t>
  </si>
  <si>
    <t>Bogotá te nutre</t>
  </si>
  <si>
    <t>Meta 3: Entregar el 100 % de los apoyos alimentarios programados.</t>
  </si>
  <si>
    <t>1.59</t>
  </si>
  <si>
    <t>1.60</t>
  </si>
  <si>
    <t>Realizar procesos de gestión y articulación para la inclusión efectiva del 100% de niños, niñas y adolescentes con discapacidad remitidos para ser atendidos el entorno Educativo público distrital</t>
  </si>
  <si>
    <t>Porcentaje de niños, niñas y adolescentes con discapacidad incluidos efectivamente en el entorno educativo</t>
  </si>
  <si>
    <t>_107_Por_una_ciudad_incluyente_y_sin_barreras</t>
  </si>
  <si>
    <t>Por Una Ciudad Incluyente y Sin Barreras</t>
  </si>
  <si>
    <t xml:space="preserve">Incrementar a 2.000 personas con discapacidad con procesos de inclusión efectivos en el Distrito </t>
  </si>
  <si>
    <t>1.61</t>
  </si>
  <si>
    <t xml:space="preserve">Inclusión del 100% de los niños, niñas y adolescentes con discapacidad  programados para ser atendidos en los  procesos de los Centros Crecer, Centro Renacer y Centros Avanzar </t>
  </si>
  <si>
    <t xml:space="preserve">Porcentaje  de niños, niñas y adolescentes con discapacidad  atendidos en los  procesos de los Centros Crecer, Centro Renacer y Centros Avanzar </t>
  </si>
  <si>
    <t>(Total de  niños, niñas y adolescentes con discapacidad atendidos en los  procesos de los Centros Crecer, Centro Renacer y Centros Avanzar  / 1610 de  niños, niñas y adolescentes con discapacidad programados para atención en  en los  procesos de los Centros Crecer, Centro Renacer y Centros Avanzar)*100</t>
  </si>
  <si>
    <t>Por una ciudad incluyente y sin barreras</t>
  </si>
  <si>
    <t>Meta 4: Atender 3289 personas con discapacidad en Centros Crecer, Centros de Protección, Centro Renacer y Centros Integrarte.</t>
  </si>
  <si>
    <t>1.62</t>
  </si>
  <si>
    <t>% deadolescentes incluidos en las  acciones de prevención realizadas en el marco de la ruta de prevención para Jóvenes (RPJ).</t>
  </si>
  <si>
    <t>(Número de adolesdentes incluìdos en en las  acciones de prevención realizadas en el marco de la ruta de prevención para Jóvenes (RPJ)/Número total de adolescentes  participantes en  las  acciones de prevención realizadas en el marco de la ruta de prevención para Jóvenes)*100</t>
  </si>
  <si>
    <t>Distrito Joven</t>
  </si>
  <si>
    <t>Meta1: Diseñar e implementar 1 ruta de prevención para Jóvenes (RPJ).</t>
  </si>
  <si>
    <t>1.63</t>
  </si>
  <si>
    <t>Proveer 38 espacios adecuados y seguros para niños, niñas y adolescentes distribuídos entre nuevas construcciones, reforzamiento estructural y/o restitución, o adecuaciones de ajuste razonable</t>
  </si>
  <si>
    <t>% de espacios adecuados y seguros para niños, niñas y adolescentes distribuídos entre nuevas construcciones, reforzamiento estructural y/o restitución, o adecuaciones de ajuste razonable, realizados</t>
  </si>
  <si>
    <t>(Número de espacios adecuados y seguros para niños, niñas y adolescentes distribuídos entre nuevas construcciones, reforzamiento estructural y/o restitución, o adecuaciones de ajuste razonable, realizados / espacios adecuados y seguros para niños, niñas y adolescentes distribuídos entre nuevas construcciones, reforzamiento estructural y/o restitución, o adecuaciones de ajuste razonable proyectados)*100</t>
  </si>
  <si>
    <t>1.64</t>
  </si>
  <si>
    <t xml:space="preserve">Seguimiento al cumplimiento en 300 jardines de ámbito institucional  de por lo menos el 80% de de los requisitos de calidad de los servicios sociales.
</t>
  </si>
  <si>
    <t>Porcentaje jardines infantiles priorizados que cumplen con por lo menos el 80% de de los requisitos de calidad de los servicios sociales.</t>
  </si>
  <si>
    <t>(Número de jardines infantiles que cumplen con por lo menos el 80% de de los requisitos de calidad de los servicios sociales / Número de  jardines infantiles priorizados)*100</t>
  </si>
  <si>
    <t>_07_Eje_transversal_Gobierno_legítimo_fortalecimiento_local_y_eficiencia</t>
  </si>
  <si>
    <t>_45_Gobernanza_e_influencia_local_regional_e_internacional</t>
  </si>
  <si>
    <t>Transparencia, gestión pública y servicio a la ciudadanía</t>
  </si>
  <si>
    <t>Integración eficiente y transparente para todos</t>
  </si>
  <si>
    <t>Meta 3: Verificar que 300  Jardines  Infantiles de ámbito institucional cumplan Mínimo con el 80% de los requisitos de calidad de los servicios sociales.</t>
  </si>
  <si>
    <t>1.65</t>
  </si>
  <si>
    <t xml:space="preserve">Desarrollar procesos de formación con la estrategia Entre Pares, con el 100% de los  adolescentes identificados por los sectores que hacen parte del programa Distrital  de Prevención de la Maternidad y la Paternidad Temprana o por la SDIS en los diferentes servicios de Distrito </t>
  </si>
  <si>
    <t>Porcentaje  de los  adolescentes identificados por los sectores que hacen parte del programa Distrital  de Prevención de la Maternidad y la Paternidad Temprana o por la SDIS en los diferentes servicios de distrito formados en  la estrategia Entre Pares</t>
  </si>
  <si>
    <t xml:space="preserve">(Número de adolescentes identificados por los sectores que hacen parte del programa Distrital  de Prevención de la Maternidad y la Paternidad Temprana o por la SDIS en los diferentes servicios de distrito, formados en  la estrategia Entre Pares/Número de adolescentes identificados por los sectores que hacen parte del programa Distrital  de Prevención de la Maternidad y la Paternidad Temprana o por la SDIS en los diferentes servicios de Distrito)*100. </t>
  </si>
  <si>
    <t>_01_Prevención_y_atención_de_la_maternidad_y_la_paternidad_tempranas</t>
  </si>
  <si>
    <t xml:space="preserve">_101_Prevención_y_atención_integral_de_la_paternidad_y_la_maternidad_temprana </t>
  </si>
  <si>
    <t xml:space="preserve">Prevención y atención a la paternidad y maternidad temprana. </t>
  </si>
  <si>
    <t>Meta 2: Implementar 1 estrategia Distrital de Prevención de la Maternidad y la Paternidad Temprana.</t>
  </si>
  <si>
    <t>1.66</t>
  </si>
  <si>
    <t>Realizar intervenciones en entornos escolares priorizados con el fìn de fortalecerlos a través de mecanismos de promoción de la corresponsabilidad institucional y ciudadana.</t>
  </si>
  <si>
    <t>_Sector_Seguridad_Convivencia_y_Justicia</t>
  </si>
  <si>
    <t>Secretaría de Seguridad, Convivencia y Justicia</t>
  </si>
  <si>
    <t>Porcentaje de entornos escolares intervenidos en el Distrito Capital</t>
  </si>
  <si>
    <t>(Sumatoria de entornos escolares intervenidos/ Total  de entornos escolares priorizados)*100</t>
  </si>
  <si>
    <t>Pilar Construcción de comunidad y cultura ciudadana</t>
  </si>
  <si>
    <t>Seguridad y convivencia para todos</t>
  </si>
  <si>
    <t>Prevención y control del delito</t>
  </si>
  <si>
    <t xml:space="preserve">Prevención y control del delito en el distrito Capital
</t>
  </si>
  <si>
    <t>Implementar 100% una estrategia de prevención del delito a través de intervenciones sociales y situacionales  y la promoción de la cultura ciudadana, en el marco del PISCJ (Plan integral de Seguridad, convivencia y Justicia)</t>
  </si>
  <si>
    <t>$3.143.750.000 (Vigencia 2017 total presupuesto estrategia de Prevención)</t>
  </si>
  <si>
    <t>1.67</t>
  </si>
  <si>
    <t>Vincular y atender a adolescentes en un programa para prevenir el ingreso y la reincidencia en actividades delictivas  en el Sistema de Responsabilidad Penal para Adolescentes - SRPA</t>
  </si>
  <si>
    <t>Porcentaje de adolescentes atendidos en el programa de  prevención de ingreso y reincidencia en actividades delictivas en el Sistema de Responsabilidad Penal para Adolescentes - SRPA</t>
  </si>
  <si>
    <t>(Sumatoria de adolescentes que culminan el programa /Total de adolescentes priorizados para participar en el programa)*100</t>
  </si>
  <si>
    <t>1.68</t>
  </si>
  <si>
    <t xml:space="preserve">Priorizar adolescentes para la atención en el marco del  Programa Distrital de Justicia Juvenil Restaurativa (PDJJR) </t>
  </si>
  <si>
    <t>Numero  de adolescentes seleccionados y atendidos  en el programa PDJJR  que  van  a resolver  sus conflictos con la ley ,  a través del programa de Justicia Juvenil Restaurativa</t>
  </si>
  <si>
    <t xml:space="preserve">Sumatoria de adolescentes atendidos que fueron priorizados para la atención PDJJR (resolución de conflictos con la ley)  </t>
  </si>
  <si>
    <t>Justicia para todos: consolidación del Sistema Distrital de Justicia</t>
  </si>
  <si>
    <t>Mejoramiento y apoyo integral al Sistema Distrital de Justicia de Bogotá</t>
  </si>
  <si>
    <t>Justicia para todos</t>
  </si>
  <si>
    <t>Atender 400 jóvenes en conflicto con la ley a través del Programa Distrital de Justicia Juvenil Restaurativa
En 2017: 
Meta : 134 Adolescescentes
Meta alcanzada: 139</t>
  </si>
  <si>
    <t>$300,000,000 Vigencia 2017</t>
  </si>
  <si>
    <t>1.69</t>
  </si>
  <si>
    <t>Implementar el Modelo de atención para Adolescentes privados de la  libertad en Bogotá, con Enfoque Diferencial y Restaurativo .</t>
  </si>
  <si>
    <t>Porcentaje de implementación  del Modelo de atención para Adolescentes privados de la  libertad en Bogotá, con Enfoque Diferencial y Restaurativo.</t>
  </si>
  <si>
    <t xml:space="preserve">(Sumatoria de fases implementadas  del Modelo de Atención  para Adolescentes privados de la  libertad  en Bogotá, con enfoque diferencial y Restaurativo/total de fases a implementar del Modelo de Atención  para Adolescentes privados de la  libertad  en Bogotá, con enfoque diferencial y Restaurativo)*100 </t>
  </si>
  <si>
    <t>Implementar el 100% del Modelo de Atención Diferencial para Adolescentes y Jóvenes que ingresan al SRPA</t>
  </si>
  <si>
    <t>1.70</t>
  </si>
  <si>
    <t xml:space="preserve">Formar a las adolescentes que asistan a las salas TIC de las casas de igualdad en promoción de derechos para las mujeres a travez de las herramientas TIC </t>
  </si>
  <si>
    <t>_Sector_Mujer</t>
  </si>
  <si>
    <t>Secretaría de la Mujer</t>
  </si>
  <si>
    <t xml:space="preserve">Adolescentes que asisten a las salas TIC de las casas de Igualdad de oportunidades formadas en temas de promoción, reconocimiento y apropiación de sus derechos </t>
  </si>
  <si>
    <t>(Número adolescentes que asisten a las salas TIC de las casas de Igualdad de oportunidades formadas en temas de promoción, reconocimiento y apropiación de sus derechos/ Número adolescentes que asisten a las salas TIC de las casas de Igualdad de oportunidades) *100</t>
  </si>
  <si>
    <t>xxx</t>
  </si>
  <si>
    <t>Gestión del conocimiento con enfoque de género en el Distrito Capital</t>
  </si>
  <si>
    <t>Meta 2: Formar 20000 mujeres (niñas, adolescentes y adultas) en temas de promoción, reconocimiento y apropiación de sus derechos a través del uso de herramientas Tic y metodologías participativas</t>
  </si>
  <si>
    <t>1.71</t>
  </si>
  <si>
    <t xml:space="preserve">Fortalecer en derechos de las mujeres a las  adolescentes que participan en los consejos estudiantiles, consejos consultivos de niños y niñas y adolescentes vinculadas a la plataforma de juventud . </t>
  </si>
  <si>
    <t xml:space="preserve">Porcentaje de  adolescentes participantes en consejos estudiantiles, consejos consultivos de niños y niñas y adolescentes vinculadas a la plataforma de juventud, fortalecidas en derechos de las mujeres </t>
  </si>
  <si>
    <t>Número de  adolescentes participantes en consejos estudiantiles, consejos consultivos de niños y niñas y adolescentes vinculadas a la plataforma de juventud, fortalecidas en derechos / Número  de las mujeres participantes en consejos estudiantiles, consejos consultivos de niños y niñas y adolescentes vinculadas a la plataforma de juventud*100</t>
  </si>
  <si>
    <t>Mujeres protagonistas activas y empoderadas</t>
  </si>
  <si>
    <t xml:space="preserve">Fortalecer 500 Mujeres que participan en Instancias Distritales. </t>
  </si>
  <si>
    <t>1.72</t>
  </si>
  <si>
    <t>Contribuir a la generación de una cultura turìstica responsable mediante  la inclusión de  niños, niñas y adolescentes en el programa nacional de colegios amigos del turismo</t>
  </si>
  <si>
    <t>_Sector_Desarrollo_Económico_Industria_y_Turismo</t>
  </si>
  <si>
    <t>Instituto Distrital de Turismo-IDT</t>
  </si>
  <si>
    <t xml:space="preserve">Niños, niñas y adolescentes incluidos en el  programa nacional de colegios amigos del turismo </t>
  </si>
  <si>
    <t xml:space="preserve">Sumatoria de niños, niñas y adolescentes incluidos el programa nacional de colegios amigos del turismo en el periodo evaluado </t>
  </si>
  <si>
    <t>5. Desarrollo económico basado en el conocimiento</t>
  </si>
  <si>
    <t>37.  Consolidar el turismo como factor de desarrollo, confianza y felicidad para Bogotá Región</t>
  </si>
  <si>
    <t>175. Fortalecimiento de los productos turísticos y de la cadena de valor del turismo de Bogotá</t>
  </si>
  <si>
    <t>Bogotá destino turístico competitivo y sostenible</t>
  </si>
  <si>
    <t xml:space="preserve">
Capacitar 20000 prestadores de Servicios turísticos y conexos en cultura turística 
</t>
  </si>
  <si>
    <t>1.73</t>
  </si>
  <si>
    <t>Realizar intervenciones en 10678 entornos escolares priorizados con el fìn de fortalecerlos a través de mecanismos de promoción de la corresponsabilidad institucional y ciudadana.</t>
  </si>
  <si>
    <t>Instituto Colombiano de Bienestar Familiar</t>
  </si>
  <si>
    <t>Porcentaje de entornos escolares intervenidos en el Distrito Capital para fortalecerlos a través de mecanismos de promociòn de la corresponsabilidad institucional y ciudadana.</t>
  </si>
  <si>
    <t>(Número de entornos escolares intervenidos en el Distrito Capital para fortalecerlos a través de mecanismos de promociòn de la corresponsabilidad institucional y ciudadana./ Total  de entornos escolares priorizados para ser fortalecidos a través de mecanismos de promociòn de la corresponsabilidad institucional y ciudadana.)*100</t>
  </si>
  <si>
    <t>4102-1500-3</t>
  </si>
  <si>
    <t>Prevención y promoción para la protección integral de los derechos  de la niñez y adolescencia al nivel nacional a niños, niñas y adolescentes de 6 a 18 años.</t>
  </si>
  <si>
    <t>1.74</t>
  </si>
  <si>
    <t xml:space="preserve">Promoción de la protección integral y proyectos de vida de los niños, las niñas y los adolescentes, a partir de su empoderamiento como sujetos de derechos y del fortalecimiento de la corresponsabilidad de la familia, la sociedad y el Estado, propiciando la consolidación de entornos protectores para los niños, niñas y adolescentes. </t>
  </si>
  <si>
    <t xml:space="preserve">Atención en  protección integral a niños, niñas y adolescentes en riesgo o situacion de vulneracion </t>
  </si>
  <si>
    <t>Numero de NNA beneficados en el programa Generaciones con Bienestar  inicialmente *4400 posteriomente adicion un total de *5700  incluida poblacion Etnica</t>
  </si>
  <si>
    <t>4102-1500-3-0-101</t>
  </si>
  <si>
    <t xml:space="preserve">Generaciones con bienestar </t>
  </si>
  <si>
    <t xml:space="preserve">Brindar atencion a NNA entre las edad de 6 a 18 años, mediante el programa Generaciones con bienestar mediante el fortalecimiento de su proyecto de vida y prevencion de diferentes tipos de vulneracion mediante acciones ludico pedagogicas.  </t>
  </si>
  <si>
    <t>Implementar y fortalecer acciones de atención integral orientadas a garantizar el servicio de eduacación inicial a niñas y niños menores de 5 años y hasta los seis años en el grado de transición donde exista este servicio en medio institucional.</t>
  </si>
  <si>
    <t>Niños y niñas atendidos en educación inicial</t>
  </si>
  <si>
    <t>4102-1500-4-0</t>
  </si>
  <si>
    <t>ASISTENCIA A LA PRIMERA INFANCIA A NIVEL NACIONAL.</t>
  </si>
  <si>
    <t>. Garantizar el servicio de educación inicial a niñas y niños menores de 5 años y hasta los seis años en el grado de transición donde exista este servicios, en   medio institucional.
. Garantizar el acceso preferente a niñas y niños menores de 5 años, hijos de personas registradas como victimas del estado.
. Niñas y niños hijos de trabajadores cuyas circunstancias no permitan el cuidado en sus hogares y se encuentren en riesgo de vulneración de sus derechos.
. Niñas y niños que no acceden a ningún servicio de educación inicial y no cuenten con red de apoyo para su cuidado y educación.
. Niñas y niños con discapacidad sensoria-visual o auditiva-física y cognitiva</t>
  </si>
  <si>
    <t xml:space="preserve">
</t>
  </si>
  <si>
    <t>1.76</t>
  </si>
  <si>
    <t>Implementar y fortalecer acciones de atención integral dirigida a niños y adolescentes entre 6 y 18 años en situación de vulneración de derechos, incluyendo aquellos mayores de 18 años, con derechos inobservados, amenazados o vulnerados, que al cumplir la mayoría de edad se encontraban en proceso administrativo de restablecimiento de derechos.</t>
  </si>
  <si>
    <t xml:space="preserve">niños, niñas y adolescentes con victimas violencia sexual, trata, ESNNA, MAP MUSE, huerfanos conflicto armado  derechos vulnerados atendidos </t>
  </si>
  <si>
    <t>4102-1500-3-0-101 4102-1500-3</t>
  </si>
  <si>
    <t>. Niños, niñas y adolescentes  de 0 a 18 años con  derechos inobservados, amenazados o vulnerados  en general.
. Niños, niñas y adolescentes  de 6 a 18 años con  derechos inobservados, amenazados o vulnerados  victimas de violencia sexual dentro y fuera del conflicto armado y/o victimas de trata
. Niños, niñas y adolescentes  de 6 a 18 años con  derechos inobservados, amenazados o vulnerados , huérfanos como consecuencia del conflicto armado.
. Mayores de 18 años, con derechos inobservados, amenazados o vulnerados, que al cumplir la mayoría de edad se encontraba en proceso administrativo de restablecimiento de derechos.</t>
  </si>
  <si>
    <t>Cupos permanentes</t>
  </si>
  <si>
    <t>1.77</t>
  </si>
  <si>
    <t>Implementar y fortalecer acciones de atención integral dirigidas a niños, niñas y adolescentes de 0 a 18 años, con derechos  inobservados, amenazados o vulnerados, victimas del conflicto armado.</t>
  </si>
  <si>
    <t xml:space="preserve">niños, niñas y adolescentes  victimas del conflicto armado  derechos vulnerados atendidos </t>
  </si>
  <si>
    <t>Niños, niñas y adolescentes de 0 a 18 años, con derechos  inobservados, amenazados o vulnerados, victimas del conflicto armado</t>
  </si>
  <si>
    <t>1.78</t>
  </si>
  <si>
    <t>4102-1500-3-0-105</t>
  </si>
  <si>
    <t>Restablecimiento en la administración de justicia</t>
  </si>
  <si>
    <t>ND</t>
  </si>
  <si>
    <t>1.79</t>
  </si>
  <si>
    <t>1.80</t>
  </si>
  <si>
    <t>Implementar y fortalecer acciones de atención integral orientadas a garantizar el servicio de eduacación inicial a niñas y niños menores de 5 años y hasta los seis años en el grado de transición.</t>
  </si>
  <si>
    <t>Atención a niños y niñas menores de seis años en modalidad integral</t>
  </si>
  <si>
    <t># Niños y niñas menores de seis años atenidos en modalidad integral/ total de niño y niñas de seis años</t>
  </si>
  <si>
    <t>4102-1500-4-0-101</t>
  </si>
  <si>
    <t>INTEGRAL</t>
  </si>
  <si>
    <t>Esta dirigida a las niñas y los niños de primera infancia, prioritariamente, en el rango de edad de dos (2) años a menores de cinco (5) años y hasta los seis (6) años de edad en el grado de transición.  Sin perjuicio de lo anterior, podrán ser atendidos niños y niñas entre los seis (6) meses y los dos (2) años de edad, cuando su condición lo amerite y la unidad del servicio cuente con las condiciones requeridas para atender esta población.</t>
  </si>
  <si>
    <t>1.81</t>
  </si>
  <si>
    <t xml:space="preserve">Realizar procesos formativos y asesorías  personalizadas con familias de acuerdo con lo requerido.  </t>
  </si>
  <si>
    <t>Atención a niños y niñas menores de seis años en modalidad Comunitaria</t>
  </si>
  <si>
    <t>4102-1500-4-0-102</t>
  </si>
  <si>
    <t>Tradicional comunitaria</t>
  </si>
  <si>
    <t>Mujeres gestantes y madres en periodo de lactancia de niños y niñas  hasta  los seis (6) meses de edad;  y niños y niñas mayores de seis (6) meses y menores de 5 años.Niños y niñas mayores de 6 meses y menores de 5 años. Niños y niñas menores de 5 años, en condiciones de riesgo y vulnerabilidad.</t>
  </si>
  <si>
    <t>1.82</t>
  </si>
  <si>
    <t xml:space="preserve">Realizar procesos formativos, encuentros en el hogar y asesorías  personalizadas de acuerdo con lo requerido con los usuarios en los CDI familiar. </t>
  </si>
  <si>
    <t>Atención a mujeres lactantes, niños y niñas</t>
  </si>
  <si>
    <t>4102-1500-5-0</t>
  </si>
  <si>
    <t>APOYO FORMATIVO A LA FAMILIA PARA SER GARANTE DE DERECHOS A NIVEL NACIONAL.</t>
  </si>
  <si>
    <t>Movilización y particiáción cerca de dos mil niños, niñas y adolescentes</t>
  </si>
  <si>
    <t>Word Visión</t>
  </si>
  <si>
    <t>Movilización  y participación social infantil</t>
  </si>
  <si>
    <t>2.1.</t>
  </si>
  <si>
    <t>Eje_2_Bogotá_construye_ciudad_con_los_Niños_Niñas_y_Adolescentes</t>
  </si>
  <si>
    <t>Escenarios_para_la_ciudadanía.</t>
  </si>
  <si>
    <t xml:space="preserve">Promover a los niños, niñas y adolescentes como sujetos activos en sus propias transformaciones urbano, rural mediante el desarrollo de acciones intencionadas. </t>
  </si>
  <si>
    <t xml:space="preserve">Desarrollar procesos de formación en los temas priorizados por los Consejos Consultivos Locales de Niños, Niñas y Adolescentes </t>
  </si>
  <si>
    <t>Instituto Distrital de la Participación y Acción Comunal - IDPAC</t>
  </si>
  <si>
    <t>Porcentaje de Consejos Consultivos Locales de Niños, Niñas y Adolescentes que se beneficiaron de procesos de formación.</t>
  </si>
  <si>
    <t>(Sumatoria de Consejos Consultivos   Locales de Niños, Niñas y Adolescentes que se beneficiaron de pocesos de formación /Total de Consejos Consultivos Locales de Niños, Niñas y Adolescentes  que solicitaron procesos de formación)*100</t>
  </si>
  <si>
    <t>Formación para una participación ciudadana incidente en los asuntos públicos de la ciudad</t>
  </si>
  <si>
    <t>Formar 23.585  Ciudadanos en los Procesos de Participación</t>
  </si>
  <si>
    <t>2.2.</t>
  </si>
  <si>
    <t>Promover a los niños, niñas y adolescentes como sujetos activos en sus propias transformaciones urbano, rural mediante el desarrollo de acciones.</t>
  </si>
  <si>
    <t>Asesorar técnicamente a Organizaciones que trabajan por los niños, niñas y adolescentes.</t>
  </si>
  <si>
    <t xml:space="preserve">Nùmero de Organizaciones  que trabajan por los niños, niñas y adolescentes asesoradas técnicamente </t>
  </si>
  <si>
    <t>Sumatoria de Organizaciones que trabajan por los niños, niñas y adolescentes asesoradas técnicamente.</t>
  </si>
  <si>
    <t>Fortalecimiento a las organizaciones para la participación incidente en la ciudad</t>
  </si>
  <si>
    <t>Fortalecer 50 organizaciones de nuevas expresiones en espacios de participación</t>
  </si>
  <si>
    <t>2.3.</t>
  </si>
  <si>
    <t>Movilización_social.</t>
  </si>
  <si>
    <t>Buscar la participación y apropiación comunitaria del estado de bienestar y protección de los niños y niñas desde un marco de derechos y capacidades, apoyados por una red de socios que amplíen la incidencia y el impacto en la localidad</t>
  </si>
  <si>
    <t>Movilización y participáción cerca de dos mil niños, niñas y adolescentes</t>
  </si>
  <si>
    <t>3.3.</t>
  </si>
  <si>
    <t>Las_familias_con_vínculos_seguros_corresponsables_en_la_generación_de_condiciones_para_el_desarrollo_de_los_NNA.</t>
  </si>
  <si>
    <t>Fortalecer la corresponsabilidad de las familias, la sociedad y el estado hacía la protección integral de la primera infancia, infancia y adolescencia, mediante la realización de acciones intencionadas y diferenciales.</t>
  </si>
  <si>
    <t>Diseñar e implementar una metodología de monitoreo y seguimiento a la corresponsabilidad de las familias </t>
  </si>
  <si>
    <t>Porcentaje de implementación de la metodología de seguimiento a la corresponsabilidad de las familias</t>
  </si>
  <si>
    <t xml:space="preserve"> (Sumatoria de fases o pasos implementados /Total de fases o pasos a implementar)*100</t>
  </si>
  <si>
    <t>01_Igualdad_ de Calidad_ de_ Vida_</t>
  </si>
  <si>
    <t>Desarrollo integral desde la gestación hasta la adolescencia</t>
  </si>
  <si>
    <t>Meta 2: Diseñar e implementar una metodología de monitoreo y seguimiento a la corresponsabilidad de las familias </t>
  </si>
  <si>
    <t xml:space="preserve">
Contribuir con la nutrición de los niños y niñas mediante la entrega del 100 % de los bonos para alimenos solicitados por el servicio creciendo en familias (incluye creciendo en familias rurales) </t>
  </si>
  <si>
    <t xml:space="preserve">Número de Apoyos alimentarios solicitados por el servicio creciendo en familias </t>
  </si>
  <si>
    <t>(Número de apoyos alimentarios entregados a  creciendo en familias /Número de apoyos alimentarios solicitados por el servicio creciendo en familias</t>
  </si>
  <si>
    <t>Diseñar e implementar la Ruta Integral de atenciones desde la Gestación hasta la Adolescencia, por etapas (Primera infancia - infancia y adolescencia).</t>
  </si>
  <si>
    <t>Porcentaje de Diseño e implementación de las fases de la ruta Integral de Atenciones.</t>
  </si>
  <si>
    <t>Número de fases de la ruta Integral de Atenciones diseñada e implementada /  Número total de fases previstas en el diseño y para la implementació de la ruta Integral de Atenciones (* 100%)</t>
  </si>
  <si>
    <t>_02_Desarrollo_integral_desde_la_gestación_hasta_la_adolescencia</t>
  </si>
  <si>
    <t>_102_Desarrollo_integral_desde_la_gestación_hasta_la_adolescencia</t>
  </si>
  <si>
    <t xml:space="preserve">Desarrollo Integral desde la gestación hasta la adolescencia. </t>
  </si>
  <si>
    <t>Meta 1: Diseñar e implementar una Ruta Integral de Atenciones desde la gestación hasta la adolescencia.</t>
  </si>
  <si>
    <t>Sociedad_civil_personas_y_organizaciones_de_la_ciudad_corresponsables_de_la_garantía_de_los_derechos_de_NNA.</t>
  </si>
  <si>
    <t>6.6</t>
  </si>
  <si>
    <t xml:space="preserve">Total de familias con mejoramiento de pautas de crianza y protección / Total de familias intervenidas a través de estrategias para el mejoramiento de pautas de crianza y protección *100
</t>
  </si>
  <si>
    <t>1.16</t>
  </si>
  <si>
    <t>1.25</t>
  </si>
  <si>
    <t>1.27</t>
  </si>
  <si>
    <t>1.32</t>
  </si>
  <si>
    <t>3.6</t>
  </si>
  <si>
    <t>Porcentaje de familias con mejoramiento de pautas de crianza y protección</t>
  </si>
  <si>
    <t>Porcentaje de población escolar de 5 a 17 años con exceso de peso.</t>
  </si>
  <si>
    <t>Sumatoria de UPI´s con mantenimiento y mejoras en su infrestructura y tecnología</t>
  </si>
  <si>
    <t>Número de niños  formados en las  jornadas programadas para temas de seguridad vial/ Número de niños asistentes a  las  jornadas formación en temas de seguridad vial x 100</t>
  </si>
  <si>
    <t xml:space="preserve">Número de casos de transmisión materna infantil de Hepatitis B / Total de casos de nacidos vivos en el perirodo X 100
</t>
  </si>
  <si>
    <t>1.14</t>
  </si>
  <si>
    <t>#Niños y niñas atendidos  en educación inicial</t>
  </si>
  <si>
    <t>Niños y niñas menores de seis años atenidos en modalidad integral</t>
  </si>
  <si>
    <t xml:space="preserve">Diseñar e implementar las dos Rutas Integrales de atenciones así: Ruta Integral de atenciones para la Primera Infancia, y la  Ruta Integral de atenciones para la Infancia y Adolescencia.
</t>
  </si>
  <si>
    <t>1.17</t>
  </si>
  <si>
    <t>1.18</t>
  </si>
  <si>
    <t>1.19</t>
  </si>
  <si>
    <t>1.20</t>
  </si>
  <si>
    <t>1.22</t>
  </si>
  <si>
    <t>1.23</t>
  </si>
  <si>
    <t>1.24</t>
  </si>
  <si>
    <t>1.26</t>
  </si>
  <si>
    <t>1.28</t>
  </si>
  <si>
    <t>1.29</t>
  </si>
  <si>
    <t>1.30</t>
  </si>
  <si>
    <t>1.31</t>
  </si>
  <si>
    <t>1.33</t>
  </si>
  <si>
    <t>1.38</t>
  </si>
  <si>
    <t>3.4</t>
  </si>
  <si>
    <t>Cálculo de Tasa Específica de Fecundidad: 
Tasa Número de nacidos vivos en mujeres de 15 a 19 años / Mujeres estimadas DANE de 15 a 19 años * 1000 (Mujeres de 15 a 19 años)
La constante es proyectada al grupo de mujeres de 15 a 19 años y no sobre los nacidos vivos.
Medición de la meta:
Tasa de fecundidad en mujeres de 15 a 19 años actual - Tasa de fecundidad en mujeres de 15 a 19 años según linea de base / Tasa de fecundidad en mujeres de 15 a 19 años según linea de base * 100</t>
  </si>
  <si>
    <t xml:space="preserve">Porcentaje de casos de Transmisión materna infantil de VIH
</t>
  </si>
  <si>
    <t xml:space="preserve">Porcentaje de casos de  Transmisión materna infantil de Hepatitis B
</t>
  </si>
  <si>
    <r>
      <t xml:space="preserve">(Total de niños, niñas y adolescentes con discapacidad incluidos  efectivamente en el entorno educativo / Total de niños, niñas y adolescentescon discapacidad identificados y remitidos al sistema educativo distrital) </t>
    </r>
    <r>
      <rPr>
        <sz val="10"/>
        <rFont val="Calibri"/>
        <family val="2"/>
      </rPr>
      <t xml:space="preserve"> *100</t>
    </r>
  </si>
  <si>
    <r>
      <t>Inclusión del 100% de  los adolescentes vinculados a los procesos desarrollados  marco de la ruta de prevención para Jóvenes (RPJ, )en las  acciones de prevención realizadas</t>
    </r>
    <r>
      <rPr>
        <sz val="10"/>
        <rFont val="Calibri"/>
        <family val="2"/>
      </rPr>
      <t>.</t>
    </r>
  </si>
  <si>
    <t>Meta 1: Construir 13 Jardines Infantiles para la prestación del servicio de ámbito institucional a la primera infancia vulnerable de la ciudad
Meta 5: Realizar a 7 Jardines Infantiles el reforzamiento  estructural y/o restitución para la atención Integral a la primera infancia, en cumplimiento de la Norma Nsr-10. 
Meta 3: Construir 1 Centros Crecer para personas con discapacidad menores de 18 años que cumplan con la normatividad vigente.
Meta7: Adecuar a 17 Centros Crecer a condiciones de ajuste razonable para atención de menores de 18 años con discapacidad.
 Metas 12:  Avanzar en el 100% de etapa de preconstrucción para nuevos Jardines Infantiles  Meta 14: Avanzar en el 100% en la etapa de Preconstrucción para nuevo Centro Crecer para personas con discapacidad</t>
  </si>
  <si>
    <t>Resultado indicador año 2018</t>
  </si>
  <si>
    <t>Contacto</t>
  </si>
  <si>
    <t>Teléfono</t>
  </si>
  <si>
    <t>Correo electrónico</t>
  </si>
  <si>
    <t>arodriguezt@sdis.gov.co</t>
  </si>
  <si>
    <t>ahurtado.creciendoenfamilia@gmail.com</t>
  </si>
  <si>
    <t>cmirta@sdis.gov.co</t>
  </si>
  <si>
    <t>aniampira@sdis.gov.co</t>
  </si>
  <si>
    <t>anamilena.rozovargas@gmail.com</t>
  </si>
  <si>
    <t xml:space="preserve">Carol Dayanna Alvarez
Equipo Fortalecimiento técnico </t>
  </si>
  <si>
    <t>calvarezg@sdis.gov.co</t>
  </si>
  <si>
    <t>ANIAMPIRA@SDIS.GOV.CO</t>
  </si>
  <si>
    <t>Aleyda Gomez</t>
  </si>
  <si>
    <t>3279797
EXT 1911</t>
  </si>
  <si>
    <t>acgomez@sdis.gov.co</t>
  </si>
  <si>
    <t>Edwin Alexander Prieto</t>
  </si>
  <si>
    <t>3279797
1010</t>
  </si>
  <si>
    <t>eprieto@sdis.gov.co</t>
  </si>
  <si>
    <t>Erwin Rodriguez</t>
  </si>
  <si>
    <t>gbojaca@sdis.gov.co</t>
  </si>
  <si>
    <t>Proyecto de Discapacidad: Jenny Tibocha
Profesional Referente de Política Pública</t>
  </si>
  <si>
    <t>3279797 ext. 1238</t>
  </si>
  <si>
    <t>jtibocha@sdis.gov.co</t>
  </si>
  <si>
    <t>3279797 ext.1923</t>
  </si>
  <si>
    <t>aforeror/@sdis.gov.co</t>
  </si>
  <si>
    <t>3279797 Ext 1720</t>
  </si>
  <si>
    <t>lpinzón@sdis.gov.co</t>
  </si>
  <si>
    <t>3279797 ext. 1004</t>
  </si>
  <si>
    <t>calavarezg@sdis.gov.co</t>
  </si>
  <si>
    <t>Gladys Bojacá</t>
  </si>
  <si>
    <t xml:space="preserve">    </t>
  </si>
  <si>
    <t>Subsecretaría de Seguridad y Convivencia                               Dirección de Prevención y Cultura Ciudadana</t>
  </si>
  <si>
    <t>3779595 ext 1213</t>
  </si>
  <si>
    <t>maria.upegui@scj.gov.co</t>
  </si>
  <si>
    <t>Subsecretaría de Acceso a la Justicia 
Dirección de Responsabilidad Penal Adolescentes</t>
  </si>
  <si>
    <t>3779595 ext 1211</t>
  </si>
  <si>
    <t>Alejandro.pelaez@scj.gov.co ilvia.cardenas@scj.gov.co</t>
  </si>
  <si>
    <t>Alejandro.pelaez@scj.gov.co                                       ilvia.cardenas@scj.gov.co</t>
  </si>
  <si>
    <t xml:space="preserve">3649400 Ext 4239 </t>
  </si>
  <si>
    <t>Luz Patricia Quintanilla</t>
  </si>
  <si>
    <t>l.quintanilla@idpc.gov.co</t>
  </si>
  <si>
    <t>Martha Rodríguez</t>
  </si>
  <si>
    <t>martha.rodriguez@idrd.gov.co</t>
  </si>
  <si>
    <t>Catalina Fonseca</t>
  </si>
  <si>
    <t>cfonseca@participacionbogota.gov.co</t>
  </si>
  <si>
    <t>Luis Fernando Mejía</t>
  </si>
  <si>
    <t>3795750 ext. 100</t>
  </si>
  <si>
    <t>luis.mejia@idartes.gov.co</t>
  </si>
  <si>
    <t>Paola Andrea Medina Orna 
Subdirectora Gestión de Destino</t>
  </si>
  <si>
    <t>paola.medina@idt.gov.co</t>
  </si>
  <si>
    <t>Oficina Asesora de Planeación - IDIPRON
Humberto Parra</t>
  </si>
  <si>
    <t>hernanp@idipron.gov.co</t>
  </si>
  <si>
    <t>Silvia Ortiz
Ofician de Planeación</t>
  </si>
  <si>
    <t>silvia.ortiz@ambientebogota.gov.co</t>
  </si>
  <si>
    <t>Adriana Tovar</t>
  </si>
  <si>
    <t>atovar@ofb.gov.co</t>
  </si>
  <si>
    <t xml:space="preserve">Cesar Mauricio Lopez Alfonso </t>
  </si>
  <si>
    <t>cmlopeza@educacionbogota.gov.co</t>
  </si>
  <si>
    <t>3203520306 - 3163704747</t>
  </si>
  <si>
    <t>katerin.pacheco@gobiernobogota.gov.co  -  andreacastroh75@gmail.com - katerinpacheco@hotmail.com</t>
  </si>
  <si>
    <t>sara.calderon@icbf.gov.co</t>
  </si>
  <si>
    <t xml:space="preserve">yadira,susa@icbf.gov.co </t>
  </si>
  <si>
    <t>Katerin Pacheco Reyes Enlace territorial - poblacional                                                                                                      Andrea Castro Hernandez Enlace Territorial Poblacional</t>
  </si>
  <si>
    <t>Dirección de de Gestión del ConocimientoEnlace: Carlota Alméciga Romero</t>
  </si>
  <si>
    <t>ialmeciga@sdemujer.gov.co</t>
  </si>
  <si>
    <t xml:space="preserve">Avances frente a la meta del Proyecto  durante el 2018
</t>
  </si>
  <si>
    <t>Secretaría de Movilidad</t>
  </si>
  <si>
    <t>Mejorar la seguridad de los niños, niñas y adolescentes mediante  la verificación del estado de 26500 vehículos de transporte especial escolar.</t>
  </si>
  <si>
    <t>Presupuesto programado  Cuatrienio</t>
  </si>
  <si>
    <t>Diseño e implementación de estrategias para la promoción de la lactancia materna en espacios de vida cotidiana para la promoción del aumento de la lactancia materna exclusiva a cuatro meses, en menores de seis meses.</t>
  </si>
  <si>
    <t>Desarrollo de acciones colectivas y de comunicación para el abordaje integral de una sexualidad responsable, incentivando prácticas de autocuidado, así como el acceso oportuno al control prenatal en el marco del ejercicio de los derechos sexuales y reproductivos para evitar la transmisión materna infantil de VIH.</t>
  </si>
  <si>
    <t>Desarrollo de acciones colectivas y de comunicación para el abordaje integral de una sexualidad responsable, incentivando prácticas de autocuidado, así como el acceso oportuno al control prenatal en el marco del ejercicio de los derechos sexuales y reproductivos para evitar la tramsmisión maternoifantil de la Sífilis</t>
  </si>
  <si>
    <t>Diseño e implementación de estrategias colectivas para la reducción del consumo de alimentos de alto contenido energético y bajo valor nutricional en espacios de vida cotidiana que aporten  la reducción del exceso de peso en escolates de 5 a 17 años de edad</t>
  </si>
  <si>
    <t>Desarrollo de acciones colectivas en los diferentes espacios de vida cotidiana para incentivar en las personas una sexualidad saludable y el acceso oportuno al control prenatal en el marco del ejercicio de los derechos sexuales y derechos reproductivos  que aporten a la reducción de la transmisión materna infantil de Hepatitis B.</t>
  </si>
  <si>
    <t xml:space="preserve">750,383 estudiantes se beneficiaron con cobertura escolar y gratuidad en costos complementarios </t>
  </si>
  <si>
    <t>Los proyectos de inversión de la SED benefician a todas las poblaciones.
El presupuesto programado es dinámico, por lo que se actualiza de acuerdo con los movimientos presupuestales realizados 2018 y a la nueva cuota global 2019, por lo que corresponde al presupuesto de la meta del proyecto de inversión del cuatrienio 2017-2020 registrado en SEGPLAN. 
El porcentaje del presupuesto programado corresponde al presupuesto programado del cuatrienio de la acción, dividido entre el presupuesto programado del cuatrienio de la meta.
El presupuesto ejecutado corresponde al de la acción acumulado 2017 y 2018.</t>
  </si>
  <si>
    <t>700,577 estudiantes se beneficiaron con Alimentación y 750,383 con promoción del bienestar</t>
  </si>
  <si>
    <t>138,794 estudiantes se beneficiaron con movilidad escolar</t>
  </si>
  <si>
    <t>63,501 estudiantes beneficiados con atención integral y 9,013 con modelos flexibles</t>
  </si>
  <si>
    <t>56.797 estudiantes se beneficiaron con educación inicial integral</t>
  </si>
  <si>
    <t xml:space="preserve">98,674 estudiantes beneficiados con Jornada Unica </t>
  </si>
  <si>
    <t>64.548 estudiantes beneficiados con el programa de Desarrollo Integral de la Educacion Media</t>
  </si>
  <si>
    <t>750,383 estudiantes se beneficiaron con la prestación del servicio educativo</t>
  </si>
  <si>
    <r>
      <t xml:space="preserve">Presupuesto ejecutado </t>
    </r>
    <r>
      <rPr>
        <b/>
        <sz val="10"/>
        <rFont val="Calibri"/>
        <family val="2"/>
      </rPr>
      <t xml:space="preserve">
</t>
    </r>
  </si>
  <si>
    <t>34,20%</t>
  </si>
  <si>
    <t xml:space="preserve">Fuente magnitud: Dato preliminar SISVAN con corte e Noviembre de 2018
</t>
  </si>
  <si>
    <t xml:space="preserve">FUENTE 2018: Aplicativo -RUAF-ND -Sistema de Estadísticas Vitales.-ADE preliminares ajustado 14-01-2019
Fuente 2017: Base de datos aplicativo Web RUAF_ND, datos PRELIMINARES ajustado mes de febrero del 2018
</t>
  </si>
  <si>
    <t>Entre los meses de enero y diciembre de 2018 se han presentado 42 mortalidades por neumonía en la ciudad, frente a 49 presentadas el año anterior, lo cual representa una disminución del 14.28%(n=7) en la mortalidad por esta causa en la ciudad en el grupo de menores de 5 años.
La mortalidad por neumonía se ubica en 13  localidades del Distrito así: Kennedy 16.6% (n=7), Usme 11.9%(n=5), San Cristóbal y Bosa 9.5%(n=4) respectivamente, Rafael  Uribe y Ciudad Bolívar con 7.1% (n=3) respectivamente,  Usaquén, Suba, Fontibón y chapinero  4.7% (n=2) respectivamente  y  Engativá, Teusaquillo y Puente Aranda con 2,3%( n=1) respectivamente. El 11.9 %(n=5) restante corresponde con los casos sin dato de localidad. La tasa de mortalidad por neumonía Distrital para el periodo mencionado se ubica en 6.9 mientras que el año anterior se ubicaba en 8.1 
De acuerdo a la afiliación al SGSSS el 45.2%(n=19) de los casos estaban afiliados al Régimen contributivo, el 16.6%(n=7) al régimen subsidiado, el 35.7%(n=15) no se encontraban afiliados y el 2.3% (n=1) corresponden al régimen excepción. La distribución por asegurador se presenta así: 35,7%(n=15) no afiliados; 14.2%(n=6) se encontraban afiliados a Famisanar, 14.2% (n=6) a Capital Salud, 9.5%(n=4) a Nueva EPS, 7.1%(n=3) a Salud Total y Sanitas respectivamente, y el restante de casos 2.3%(n=1) a las EPS Esimed, Compensar, Comfamiliar Huila, Policía Nacional y Sura respectivamente.
•	Gestión de Programas: En 194 IPS se socializó el Programa de Prevención Manejo y Control de la IRA. En las IPS públicas y privadas priorizadas en la localidad se realizaron: 463 asistencia(s) técnica(s), en 343 institución(es) CON SALA ERA, en las cuales se formularon 59 plan(es) de mejoramiento, 301 asistencia(s) técnica(s) en IPS con estrategia de SALA ERA, en la(s) cual(es) se formularon 56 plan(es) de mejoramiento. 1.390 asistencias técnicas para atención integral en primera infancia y/o AIEPI, 91 seguimientos a IPS relacionadas con eventos de mortalidad por IRA en menores de 5 años. 33 seguimientos a casos de menores de 5 años pertenecientes a etnias hospitalizados por Infección Respiratoria Aguda, 33 direccionados al espacio vivienda para seguimiento. 311 IPS tienen implementadas estrategias de seguimiento a niños de bajo peso, prematuros o con factor de riesgo hasta el ingreso a programa madre canguro. 175 IPS tienen estrategias implementadas de seguimiento a pruebas de tamizaje: TSH, agudeza visual y agudeza auditiva. Se cualificaron en enfermedad respiratoria aguda 4.927 trabajadores de salud en 413 instituciones prestadoras de servicios de salud programadas. Se cualificaron en higiene de manos 2.182 trabajadores de salud y 203 en aislamiento, en 384 instituciones prestadoras de servicios de salud programadas. 
En 180 Instituciones Prestadoras de Servicios de Salud se implementó la estrategia salas ERA. En 510 IPS se fortaleció el proceso de implementación de las estrategias de mejora de higiene de manos y etiqueta de tos. Participación en 17 COVES de mortalidad por IRA en niños menores de 5 años, formulando 11 planes de mejora. 
A través del módulo SIRC se realizó activación de ruta de 105 casos identificados con signos y síntomas de ERA en menores de 5 años, los riesgos por los cuales fueron activados son: Niño o niña menor de 5 años sin control médico en el último semestre con riesgo de desnutrición; Niño o niña menor de 5 años con signos y síntomas de enfermedad diarreica EDA con alertas; Niño o niña menor de 5 años con signos y síntomas de ERA sin tratamiento o seguimiento en Sala ERA.
•	Vigilancia en Salud Pública: 670 salas ERA de la red de prestadores públicos y privados de la localidad, notificaron 38.685 casos en el periodo, 26.761 menores de 5 años fueron atendidos en las Salas ERA de la localidad, 32.897 niños con egreso domiciliario, 833 UPGDs con asistencia técnica durante el mes, con énfasis en la vigilancia de IRA, 3.346 profesionales capacitados en protocolos de atención de IRA, 51 visitas de asistencia técnica a IPS centinela de IRAG.
•	Espacio Público: 145 acciones itinerantes temáticas  desarrolladas, con la participación de 20.383 mujeres y 18.671 hombres y las jornadas se desarrollaron en los siguientes lugares Parque; Transmilenio; Entorno de establecimiento público; Centro comercial; Universidad; Escenario deportivo; Localidad; Barrio. en los Barrios Promotores: Rincón de Suba; Moralba; en escenarios de Espacio Público: Parques; Vías; Salón Comunal; Plazas; Se realizo conformación de 141 grupos agentes comunitarios en AIEPI Comunitarios en articulación con los siguientes espacios y sectores: Alcaldías locales; Comité de salud asociaciones comunitarias; Dirección de participación, COIS; Espacio de vida cotidiana: (Vivienda, Trabajo, Educativo, Gobernanza, Programas y Acciones, VSP); ICBF; Juntas de Acción Comunal, Comités Salud; ONG´S; Secretaria de Integración Social; realizando actividades o iniciativas para la canalización de niños y niñas con enfermedad respiratoria aguda.
•	Espacio Vivienda: Se han identificado 10.843 familias con 784 niños y niñas con signos y síntomas de ERA, canalizados 696 para atención en salud.
•	Dirección de Provisión de Servicios de Salud: En Doce (12) visitas de asistencia técnica se implementó el plan de choque ERA. Doce (12) COVE de mortalidad infantil por ERA con asistencia técnica de la Dirección de Provisión de Servicios de Salud para intervenir debilidades relacionadas con la cuarta demora en salud Fortalecimiento de competencias a 191 profesionales en el abordaje a la Atención Integral de la Infección Respiratoria Aguda en el Marco del Modelo de Atención Integral. Fortalecimiento de competencias a 265 IPS públicas y privadas 13 EAPB de 447 profesionales en el abordaje a la Atención Integral de la Infección Respiratoria Aguda y otros EISP. Cinco (5) Visita de asistencia técnica en la SISS, para el fortalecimiento del abordaje de la IRA en menores de 5 años, revisión de avances en la adaptación de la RIAS de enfermedades Infecciosas y seguimiento a Eventos de Interés de Salud Pública. Una (1) mesa de trabajo con EPS para la presentación de la ruta de atención integral para la primera infancia RIAPI” y definición de acciones en el marco de las competencias y responsabilidades, con participación de la Dirección de Provisión de Servicios de Salud. Dos (2) asistencia técnica recibida de la Subdirección de Enfermedades Transmisibles de la Dirección de Promoción y Prevención del Ministerio de Salud y Protección Social, para la revisión en conjunto de la ruta Específica para Infección Respiratoria Aguda, y con participación de la Dirección de Provisión de Servicios de Salud. Una (1) mesa de trabajo para el análisis de la situación de los de eventos de interés en salud pública, revisión de propuestas en salud para las intervenciones por parte de los equipos técnicos de la Secretaria Distrital de Salud.- con participación de la Dirección de Provisión de Servicios de Salud. Trece (13) mesas de trabajo interdirecciones para la construcción de: plan de acción Distrital de IRA, otros EISP y estructura del programa de ERA.
[Fuente: Proyecto de Inversión 1186, reporte con corte 31 de diciembre de 2018. Información preliminar Subsecretaria de Salud Pública].</t>
  </si>
  <si>
    <t>Fuente: Base de datos SDS y aplicativo Web RUAF_ND, datos PRELIMINARES (corte 08-01-2019) ajustado 14-01-2019</t>
  </si>
  <si>
    <t>Meta suma - presupuesto no Especifico.
El presupuesto destinado para la vigencia es de $29.497 millones.</t>
  </si>
  <si>
    <t>Meta Suma
El presupuesto destinado para la vigencia es de $6.745 millones.</t>
  </si>
  <si>
    <t>Meta Creciente - Segundo proyecto con que se cubre el Programa de ornada Unica y Tiempo Escolar.
El presupuesto destinado para la vigencia es de $30.609 millones.</t>
  </si>
  <si>
    <t>Meta Suma.
El presupuesto destinado para la vigencia es de $491 millones.</t>
  </si>
  <si>
    <t>El Proyecto Escolar de la OFB realizó atención a 22.067 niños, niñas y adolescentes en 33 Instituciones Educativas Distritales de 18 localidades entre los meses de enero y diciembre.</t>
  </si>
  <si>
    <t>Meta Creciente
El presupuesto destinado para la vigencia es de $14.289 millones.</t>
  </si>
  <si>
    <t>Meta creciente
Tanto en ejecución de recursos como en ejecución personas</t>
  </si>
  <si>
    <t xml:space="preserve">Meta creciente
</t>
  </si>
  <si>
    <t>Meta constante</t>
  </si>
  <si>
    <t>El presupuesto programado y ejecutado corresponde a la asignación presupuestal de la vigencia 2018</t>
  </si>
  <si>
    <t>A continuación se describen los avances principales que se obtuvieron desde los espacios:            
Se identificaron cinco estrategias intersectoriales y articuladas con el fin de afectar las cifras de sobrepeso y obesidad evidenciadas en el distrito, especialmente en relación con la población escolar: - Sintonizarte - Bogotá vital es salud urbana. - Estar bien es estar mejor. - Come bien, muévete más. - Ciudades saludables.
Se realiza articulación intersectorial para generar estrategias de abordaje al exceso de peso. Desarrollo del Convenio 1331 de 2017 con la Organización Panamericana de la Salud para implementación de la Estrategia Estar Bien es Estar Mejor, con encuentros en el espacio educativo con docentes y estudiantes, y activaciones en espacio público. Se continúa el ajuste de documento CONPES y plan de acción para reformulación de la política de seguridad alimentaria y nutricional.
De acuerdo con el reporte del Sistema de Vigilancia Alimentaria y Nutricional SISVAN de la SDS, para 2018 la prevalencia de exceso de peso en escolares en las instituciones educativas en donde se realizan las intervenciones desde el espacio educativo con la Estrategia Sintonizarte, es 26.9% para 2018, con un descenso en comparación con 2017 cuando fue 27.6%; por otra, parte las instituciones educativas que no son intervenidas por la estrategia Sintonizarte presentan una prevalencia de exceso de peso mayor (30.2%). La prevalencia de exceso de peso en niños y niñas escolares en la totalidad de los colegios que hacen parte de la vigilancia centinela SISVAN es 29.6%. 
•	Gobernanza - Articulación Intersectorial: Se realizaron 255 mesas de trabajo en el marco del Comité Intersectorial de Seguridad Alimentaria y Nutricional (CLSAN), y otras 432 mesas de trabajo intersectorial diferentes a CLSAN.
•	Vigilancia en Salud Pública: Con la Estrategia de Vigilancia de la Seguridad Alimentaria y Nutricional Escolar  han intervenido 1.009 colegios centinela. En los colegios centinela del SISVAN intervenidos se desarrollaron: (1) Tamizaje Nutricional: con la participación de 107.877 escolares, (2) Tienda escolar: 124 actividades con los encargados de la tienda escolar, (3) Encuestas de Percepción de Estilos de Vida: con la participación de 4 estudiantes y docentes. 433 actividades para la Ruta de Atención Interinstitucional a la Malnutrición, 309 actividades en el plan de mejora para el acceso e inocuidad en servicios de alimentación escolar. 11.055 estudiantes y docentes con aplicación de la encuesta de Percepción de Estilos de Vida.
•	Espacio Educativo: Se realizaron 685 sesiones del ciclo 1 en temas relacionados con alimentación saludable, con 15.585 estudiantes; 1.921 sesiones del ciclo 2 en temas relacionados con alimentación saludable, con 54.808 estudiantes; 1.832 sesiones del ciclo 3 en temas relacionados con alimentación saludable, con 54.242 estudiantes; 1.359 sesiones del ciclo 4 en temas relacionados con alimentación saludable, con 37.752 estudiantes; 1.054 sesiones orientadas al fortalecimiento de la alimentación saludable en el hogar, con 1.644 padres y madres de familia o cuidadores; 10 jornadas de alimentación saludable, con la participación de 4.574 estudiantes y 5 docentes; 17 sesiones de integración curricular en temas relacionados con alimentación saludable, con 44 docentes. 
•	Espacio Vivienda: Se identificaron 7.000 familias con 580 niños, niñas y adolescentes con riesgo de malnutrición por exceso de peso (sobrepeso-obesidad), con desarrollo de acciones de consejería nutricional y promoción de estilos de vida saludable y canalización a servicios de salud de 1.507 niños, niñas y adolescentes en riesgo de exceso de peso.
•	Espacio Público. Se realizaron 252 acciones itinerantes para la promoción de alimentación saludable y práctica de actividad física frecuente (Concertado 101 iniciativas, implementado 122 iniciativas y evaluado 54 Iniciativas). Participaron de las acciones 469 padres, 438 cuidadores de escolares, 46 adolescentes. Se fortalecieron 101 Organizaciones y Redes en Salud para la promoción de alimentación saludable y práctica de actividad física frecuente, en los barrios promotores de la salud urbana Bosque Calderón, Las cruces, Moralba, Rivera, Jazmín Occidental, Danubio Azul I y II Sector, Rincón de Suba. A su vez, se fortalecieron en los barrios promotores de la salud urbana 3.949 personas menores de 18 años, en salud para la promoción de alimentación saludable y práctica de actividad física frecuente. Se realizaro 68 jornadas para la promoción de prácticas saludables con la participación de 3.923 personas. 1 jornada(s) del día mundial de la alimentación. La estrategia Restaurantes Uno A, realizó 234 visitas de cualificación a restaurantes. 202 visitas de cualificación a tiendas fruver y 8 visitas de cualificación a Plazas de mercado.
[Fuente: Proyecto de Inversión 1186, reporte con corte 31 de diciembre de 2018. Información preliminar Subsecretaría de Salud Pública].</t>
  </si>
  <si>
    <t>Se realizó la Mesa de trabajo intersectorial de la ruta integral de atención a alteraciones nutricionales; Seguimiento y gestión con los profesionales de las subredes para la intervención oportuna de niños y niñas con DNT aguda; y la revisión y aportes al documento plan de choque desde el tema de desnutrición aguda. Se adelantó la inducción a los profesionales del servicio social obligatorio en temas de desnutrición aguda y lactancia materna.
Se consolidó la base de datos en la cual se identifican: 1.440 niños y niñas con desnutrición aguda y se envía a las diferentes áreas de interés de la SDS para su intervención (Provisión de Servicios, Vigilancia en Salud Pública, Aseguramiento), dando por finalizada la estrategia en el mes de marzo; y la revisión y aportes al instructivo SIRC para los temas de DNT aguda. 
Seguimiento a los casos de DNT aguda a través de matriz distrital de cohorte de casos de desnutrición aguda. 
Asistencia técnica a las profesionales de las cuatro subredes en los temas de DNT aguda. Se realiza orientación técnica y apoyo para la diagramación de la ruta distrital de desnutrición aguda.
Se revisó y ajustó el documento orientador de acciones en la estrategia SAN Desnutrición infantil de espacio vivienda y gestión de programas en infancia.
Se prestó la asistencia técnica de articulación Subredes Norte, Suroccidente, Centro Oriente y Sur en el proceso de ruta de atención de niños y niñas con desnutrición a través de matriz de seguimiento distrital. Así mismo, se participó en:-mesa de trabajo CISAN Plan de Acción para el Manejo de la Desnutrición Aguda,  mesa de articulación Infancia SDS-SDIS DNT, mesa intersectorial ruta alteraciones nutricionales, mesa interdependencias RIAS- SAN, Construcción y validación del Módulo virtual nutrición AIEPI Clínico, Asistencia técnica GPAISP subredes componente IAMII, Capacitación lineamiento GPAISP vigencia Julio-Diciembre, asistencia técnica a gestión de programas frente a la gestión local de casos DNT, Propuesta pieza comunicativa, guión, video SDS identificación y manejo de la DNT, Línea técnica seguimiento a cohorte de riesgo de RN con peso bajo, Remisión de casos  de DNT a Aseguramiento SED, 
El Taller de apropiación Res 3280 RPMS, permitió la articulación SDS-ICBF Estrategias para atención Niños DNT, Asistencia Técnica en localidad GPAISP Línea desnutrición,  asistencia técnica vivienda en localidad evento DNT aguda Severa, participación grupo funcional de seguimiento a operación GPAISP línea SAN.
A continuación se describen los avances principales que se obtuvieron desde los espacios:
•	Gobernanza: Se vincularon 328 niños y niñas a programas de apoyo alimentario.
•	Gestión de Programas y Acciones. Activación de Rutas: Se gestionaron 471 casos de niños y niñas menores de 5 años con desnutrición aguda, con el seguimiento a manejo adecuado y oportuno de 391 niños y niñas menores de 5 años con desnutrición aguda notificados al SIVIGILA, 114 recién nacidos con bajo peso al nacer sin intervención y activación de ruta de promoción y mantenimiento de la salud para la atención. Se identificaron 456 niños y niñas menores de 5 años con riesgo de desnutrición. (Matriz Distrital de casos notificados con desnutrición). Se realizó seguimiento a la atención de 777 niños y niñas con activación de ruta de atención a la desnutrición aguda moderada y severa. De 296 niños y niñas con recuperación del estado nutricional, 160 niños y niñas fueron remitidos a otros sectores (Secretarias de Educación, Integración Social, ICBF, otros). 1.420 IPS cuentan con plan integral que incluye la línea de desnutrición en población menor de 5 años. En articulación con Gestión y gobernanza se realizó seguimiento a 148 casos de desnutrición aguda con activación de ruta intersectorial de apoyo alimentario. Se realizó seguimiento a indicadores de Protección Específica y Detección temprana en forma trimestral para suministro de micronutrientes, consejería en lactancia materna, ingreso a crecimiento y desarrollo y captación temprana al control prenatal en 781 IPS. Se  siguió el manejo adecuado y oportuno de 827 niños y niñas menores de 5 años con desnutrición aguda, así como el manejo adecuado y oportuno de 561 casos para el riesgo materno infantil.
•	Vigilancia en Salud Pública: Se realizó mantenimiento y fortalecimiento del Sistema de Vigilancia Alimentaria y Nutricional (SISVAN) en 869 Unidades Primarias Generadoras de Datos públicas y privadas, de las cuales 866 reportan menores de 5 años, 647 reportan mujeres en gestación, 125 reportan recién nacidos. Se han desarrollado 1.966 IEC a recién nacidos de bajo peso, 2.624 IEC a menores de 5 años con Desnutrición, 536 IEC a Gestantes de Bajo peso. Se han reportado 317 casos de desnutrición aguda severa en menores de 5 años al Espacio Vivienda para la activación de rutas.
•	Espacio Vivienda: Se caracterizaron 22.656 familias, 1.681 niños y niñas menores de 5 años con desnutrición aguda con seguimiento, 314 con activación de ruta de atención sectorial y 1.708 activaciones de ruta de promoción y mantenimiento de la salud a crecimiento y desarrollo. 511 niños y niñas con recuperación de la condición de desnutrición aguda. 709 gestantes de bajo peso con seguimiento reportadas por el SISVAN y otros sectores. 
Se caracterizaron 1.628 HCB. En los HCB intervenidos se identificaron 579 niños y niñas con diagnóstico de desnutrición Aguda. 1.102 niños y niñas menores de 5 años con desnutrición aguda con seguimiento, 188 con activación de ruta de atención intersectorial. 49 niños y niñas menores de 5 años con inseguridad alimentaria que requirieron activación de ruta de apoyo alimentario (Integración Social, ICBF, otros). 16 familias con niños y niñas con desnutrición aguda moderada o severa fueron remitidas a otros sectores (Secretarias de Educación, planeación, hábitat). 97 fueron remitidos a Secretaria de Integración Social, 7 remitidos a ICBF y 53 a otros servicios sociales. 
Se adelantó la implementación de prácticas de la Estrategia AIEPI en 10.701 familias; en HCB 1.107 madres comunitarias se capacitaron en educación en signos y síntomas de la desnutrición aguda, 128 hogares comunitarios con talleres de preparación de alimentos, 957 madres comunitarias con educación en temas relacionados con alimentación infantil saludable y lactancia materna. Se identificaron 927 niños y niñas menores de 5 años con desnutrición aguda con seguimiento, 680 niños con recuperación del estado nutricional. 801 Recién nacidos con antecedente de bajo peso al nacer con seguimiento, activando ruta de promoción y mantenimiento de la salud 109 para la atención a crecimiento y desarrollo.
•	Dirección de Provisión de Servicios de Salud:  Se realizaron veintisiete (27) visitas de asistencia técnica a 18 IPS, para verificar adherencia al lineamiento para el manejo integrado de la desnutrición aguda en menores de 5 años. 8 Visitas de asistencia técnica para la adopción y adaptación de la ruta para el manejo integrado de la desnutrición aguda moderada y severa en niños y niñas de 0 a 59 meses de edad. 3 visitas de asistencia técnica en 3 USS y 1 EAPB, para seguimiento a la implementación de la ruta atención a la desnutrición aguda en niños y niñas menores de 5 años. 4 visitas de asistencia técnica para seguimiento caso notificado de mortalidad por desnutrición aguda severa. Cuatro (4) visitas de asistencia técnica para seguimiento a compromisos en visita por casos de desnutrición aguda en 1 IPS y 4 USS de las SISS. Dos mesas de trabajo interdirecciones para realizar ajustes al Plan de Gestión Institucional 2018 de la RIAS Alteraciones Nutricionales y elaborar el instructivo de la Ruta de Atención a la Desnutrición aguda. 9 mesas de trabajo intersectorial para la socialización de las rutas de atención propuestas por cada institución, realización del instructivo de la Ruta Distrital de Atención a la Desnutrición Aguda, socialización de la ruta para la atención de la desnutrición, propuesta por la Secretaría distrital de la Mujer, y para iniciar la construcción del diagrama de la ruta para el Distrito Capital. Fortalecimiento de competencias y asistencia técnica a 348 personas de IPS y EAPB en PAIS, MIAS y resolución 5406 de 2015 – lineamiento para el manejo integrado de la desnutrición aguda en menores de cinco años, en la implementación de la ruta de atención a la desnutrición aguda.
[Fuente: Proyecto de Inversión 1186, reporte con corte 31 de diciembre de 2018. Información preliminar Subsecretaría de Salud Pública].</t>
  </si>
  <si>
    <t>Se realizó la reunión de seguimiento al proyecto Bogotá Unida por la Lactancia Materna de manera conjunta con acciones colectivas y vigilancia. Asistencia técnica a proyecto “Bogotá Unida por la Lactancia Materna”, en proceso de implementación de estrategia IAMI en IPS públicas y privadas priorizadas, capacitación en el proyecto de lactancia materna a los profesionales del proyecto especial. Participación en la mesa regional de lactancia materna. Apoyo a proceso de parametrización para inclusión de actividades de lactancia materna en el componente de programas y acciones de interés en salud pública. Inducción a los profesionales del servicio social obligatorio en temas de desnutrición aguda y lactancia materna. Asistencia técnica a las profesionales de las cuatro subredes de GPAISP y espacio vivienda en los temas de lactancia materna. Construcción y envío de los lineamientos para los temas de lactancia materna a los espacios de vivienda y el componente de AISP, así como lineamiento técnico para el proyecto Bogotá Unida por la lactancia materna. Revisión y aportes al instructivo SIRC para los temas de lactancia. Revisión y envío aportes a la propuesta de curso de consejería en lactancia materna realizada por la Fundación Santa Fe en el tema de lactancia materna. Seguimiento a la ejecución del proyecto Bogotá Unida por la Lactancia Materna. Revisión y ajuste de documento orientador de acciones en la estrategia SAN Lactancia Materna de espacio vivienda y gestión de programas en infancia. Revisión de propuesta actualización de Decreto 269 de 1993 en el marco del Comité de apoyo a lactancia materna. Coordinación de evento de actualización académica para profesionales de la salud en el marco de la semana mundial de lactancia materna. Participación en planeación de evento distrital “todos por la lactancia”, dirigido a madres lactantes en el marco de la semana mundial de lactancia materna. Seguimiento y validación de actividades de cierre de proyecto “Bogotá Unida por la Lactancia Materna” en proceso de implementación de estrategia IAMII en IPS públicas y privadas priorizadas.
Para esta meta, se presentan las siguientes actividades: 
•	Gestión de Programas y Acciones: IPS priorizadas con la implementación de la estrategia IAMII, reportan avances en: 168 paso 1, 169 paso 2, 140 paso 3, 142 paso 4, 140 paso 5, 155 paso 6, 134 paso 7, 138 paso 8, 142 paso 9 y 137 paso 10. IPS priorizadas en la implementación de la estrategia IAMII, con cumplimiento en: 31 paso 1, 8 paso 2, 63 paso 3, 62 paso 4, 56 paso 5, 38 paso 6, 53 paso 7, 37 paso 8, 30 paso 9 y 9 paso 10. 
98 IPS cuentan con un plan implementado de capacitación dirigido a mujeres gestantes y madres en lactancia, 95 con mecanismos internos de difusión que permiten el acceso a la información por todos los miembros de la entidad, y 51 IPS cumplen con las disposiciones del Decreto 1397 de 1992, según resolución 2423/2018. 24 IPS implementadas con acciones informativas redes comunitarias de apoyo a la lactancia materna. 524 profesionales de la salud sensibilizados en jornada de intensificación con la promoción de la Lactancia Materna.
•	Espacio Vivienda: Se identificaron 1.838 familias, con niños menores de 6 meses sin lactancia materna exclusiva. Se realizaron 6.021 seguimientos con énfasis en promoción de la lactancia materna; a 2.072 madres comunitarias se les cualificó en temas relacionados con alimentación infantil saludable y lactancia materna.
•	Espacio Educativo: Se realizaron 605 sesiones de promoción de la lactancia materna con 633 adolescentes gestantes y lactantes.
•	Espacio Público: Se implementaron estrategias para la promoción de la lactancia materna en los barrios promotores de la salud urbana: Bosque Calderón, Las cruces, Moralba, Rivera, Jazmín Occidental, Marandú, Danubio Azul I y II Sector, Rincón de Suba, en articulación con los siguientes espacios y sectores: Comité de salud asociaciones comunitarias, Dirección de participación, COIS, espacio de vida cotidiana (Vivienda, Trabajo, Educativo, Gobernanza, Programas y Acciones, VSP), ICBF, Juntas de Acción Comunal, Comités Salud; ONG´S; Secretaria de Integración Social.
[Fuente: Proyecto de Inversión 1186, reporte con corte 31 de diciembre de 2018. Información preliminar Subsecretaría de Salud Pública].</t>
  </si>
  <si>
    <t>El total de los nacimientos en mujeres de 10 a 19 años para el período enero-noviembre de 2018 fue de 10.092, de los cuales 9840 correspondieron al grupo de adolescentes y jóvenes entre 15 a 19 años y los 252 nacimientos restantes correspondieron al grupo de niñas y adolescentes de 10-14 años. Del acumulado de los nacimientos en mujeres de 15 a 19 años en el periodo Enero-Diciembre de 2018, el mayor número de casos se concentran en la Subred Suroccidente con un 31,5% (n=3368), seguido, por la Subred Sur con un 27,3% (n=2917), la Subred Norte con un 22,5% (n=2411), la Subred Centro Oriente con un 18,1% (n=1923) y encontrando sin dato un total de 56 casos sin dato que corresponden al 0,52% (n=52)  del total. Con relación a las cinco localidades con mayor número de nacimientos en mujeres de 15 a 19 años son en su orden: Ciudad Bolívar (n=1692), Kennedy (n= 1439), Bosa (n=1423), Suba (n=1138), Usme (n=911).
Al comparar los datos de nacimientos de mujeres de 15-19 años en Bogotá, del año 2018 con respecto al año 2017,  se evidencia una reducción de 10.8% equivalente a 1305 casos menos, comportamiento similar se evidencia al analizar las tasas de los dos periodos, ya que en el año 2018 se identifica una TEF de 34.6, mientras que en el 2017 se reportó una TEF de 38.5 lo que representa una reducción del 10.1%. Con relación a la línea de base (año 2014) se evidencia para el 2018 una reducción en la TEF de 33.8%. Pasando de una Tasa de 52.3 (año 2014) a 34.6 (año 2018) nacimientos por 1000 mujeres en este grupo de edad.
A través de PSPIC, se han diseñado e implementado acciones integradas en los diferentes espacios y procesos transversales:
•	Gestión de Programas y Acciones: Se realizó 1.792 asistencias técnicas de profundización  a IPS. Visitando 29 IPS nuevas. Se gestionó la canalización de 837 casos de mujeres a Ruta de Protección Específica y Detección Temprana en alteraciones del joven; 259 canalizaciones a Ruta de Protección Específica y Detección Temprana en atención en Planificación Familiar, 19 activaciones para la Ruta de embarazo o con sospecha de embarazo con causal Sentencia C-355. 
Se detectaron 678 mujeres en edad fértil sin método de regulación de la fecundidad, activando la Ruta desregulación; 805 IPS realizaron asesorías en regulación de la fecundidad, para el fortalecimiento del ejercicio de los derechos sexuales y derechos reproductivos y el fomento de acciones para logar prácticas sexuales seguras y protegidas. 
Se reportaron al sistema de información SIRC, 977 casos para la atención de alteraciones del joven, con 233 atención efectiva; y 487 casos reportados para la atención de regulación de la fecundidad, de los cuales 104 con atención efectiva. 
Se realizaron 808 asistencias técnicas en IPS que requirieron de procesos de fortalecimiento en la estrategia para el suministro de métodos de regulación de la fecundidad y seguimiento periódico a mujeres en edad fértil, con énfasis en anticoncepción post evento obstétrico. Se visitaron 33 IPS nuevas. Asistencia técnica y seguimiento a 65 IPS con la implementación de la estrategia Servicios Integrales de Atención para Adolescentes y Jóvenes -SISAJ- en el Distrito, avanzando en el desarrollo de componentes . En 61 de las IPS se cuenta con agenda abierta para asignación de citas a través de la plataforma SEXPERTO.co, con 104 profesionales para la atención de los adolescentes y jóvenes. A la fecha se asignaron 367 citas. Se realizaron 808 asistencias técnicas en IPS que requieren procesos de fortalecimiento de una estrategia para el suministro de métodos de regulación de la fecundidad y seguimiento periódico a mujeres en edad fértil, con énfasis en anticoncepción post evento obstétrico. Se abordan en visita técnica a 33 IPS nuevas.
•	Espacio Educativo: Con la realización de 19 Ferias de Prevención y Atención de la Maternidad y Paternidad Temprana, se logró llegar a 2.228 estudiantes.
•	Dirección de Provisión de Servicios de Salud: Se desarrollaron 21 visitas de  socialización del programa prevención de la paternidad y maternidad temprana; 15 Jornadas de fortalecimiento a 685 personas en SSR, PAIS SEXPERTO, componente de SISAJ, SSR, IVE en 4 SISS y en 10 EAPB en mitos y realidades en anticoncepción-IVE- a 145 profesionales de 3 EPS. 16 visitas de Asistencia Técnica socializando Sentencia C-355 de 2006 a 8 IPS. Se socializó el registro de intervención IVE a 5 IPS; con (10) capacitaciones dirigidas a profesionales de la salud; (2) a profesionales que inician el Año Social Obligatorio-SSO; (46 participantes) y (8) a IPS públicas y privadas (311 personas) para un total de 357 profesionales capacitados en la Sentencia; Materno perinatal-MP; (61) visitas para socialización o seguimiento de la RPMS (componente SSR); (45) visitas MP o SSR, que incluyen fortalecimiento de la atención en salud sexual y reproductiva (anticoncepción, prevención de la maternidad y paternidad temprana). Adicionalmente se  realizó (6) visitas en el componente materno a 6 IPS, frente al manejo de la IVE. En los 30 Comités realizados de MP de las 4 SISS, se abordan aspectos sobre anticoncepción o IVE; Fortalecimiento de competencias: Inducción teórica (Total participantes: 196) a profesionales de SSO, en anticoncepción, IVE y SSR; (30) Capacitaciones a profesionales de la salud en IPS y EAPB en prevención del embarazo no deseado, conceptualización MIAS, RIAS Materno Perinatal, RPMS –SSR-, Anticoncepción, Anticoncepción post evento obstétrico, Inserción de DIU, Humanización en IVE, entre otros a 1165 participantes. (7) Mesas (garantía de anticoncepción en mujeres en edad fértil). Catorce (14) Mesas de trabajo con el fin de abordar temas que aportan a la reducción del embarazo adolescente; entre ellos RIAS materno perinatal y RPMS, Ruta Integral de Atención a la Infancia y Adolescencia, Ruta de oportunidades juveniles, Estrategia SEXPERTO, IVE y situación de SSR en el D.C.
•	Espacio Público: Han sido conformadas y/o fortalecidas un total de 119 organizaciones comunitarias interesadas en generar iniciativas relacionados con la promoción, apropiación y ejercicio de los Derechos Sexuales y Reproductivos por lo que surgieron 125 planes estratégicos, 120 se encuentran en implementación y fueron evaluados 64 grupos con iniciativas comunitarias. Han sido realizadas un total de 14 Jornadas Distritales de promoción de la salud en el Espacio Público con desarrollo de temas relacionados con embarazo no planeado.
Se realizaron actividades con personas 3.271 y 84 grupos de líderes promotores desde la estrategia Embarazados todos por la vida en los Barrios Promotores: Danubio Azul I y II Sector; Bosque Calderón; Las cruces; Moralba; Rivera; Jazmín Occidental; Paraíso; Villa Gloria; Rincón de Suba; en articulación con los siguientes espacios y sectores: Comité de salud asociaciones comunitarias; Dirección de participación, COIS; Espacio de vida cotidiana: (Vivienda, Trabajo, Educativo, Gobernanza, Programas y Acciones, VSP); ICBF; Juntas de Acción Comunal, Comités Salud; ONG´S; Secretaría de Educación; Secretaría de Integración Social; realizando actividades o iniciativas para el ejercicio pleno de los derechos sexuales y los derechos reproductivos, encaminadas a la reducción del embarazo no planeado y reconocimiento de la Sentencia C355 de 2006. Se realizaron 27 ferias de la sexualidad para la prevención y atención de la maternidad y paternidad temprana con la participación de 2.376 personas.
105 organizaciones comunitarias conformadas y/o fortalecidas, generándoles interés en iniciativas relacionadas con la promoción, apropiación y ejercicio de los Derechos Sexuales y Reproductivos y el fortalecimiento de los Servicios Integrales de Salud para Adolescentes y Jóvenes (SISAJ), por lo que surgieron 105 planes estratégicos que se encuentran en implementación, de los cuales fueron evaluados 56 grupos con iniciativas comunitarias. 17 jornadas Distritales de promoción de la salud en el Espacio Público con desarrollo de temas relacionados con embarazo no planeado. Se implementaron estrategias para la reducción de la maternidad y paternidad temprana en los Barrios Promotores: Danubio Azul I y II Sector; Bosque Calderón; Las cruces; Moralba; Rivera; Jazmín Occidental; Paraíso; Villa Gloria; Rincón de Suba; en escenarios de Espacio Público: Parques; Vías; Portales; Entorno colegios (PIBES); Salón Comunal; Plazas; Viviendas; con la participación de 2.885 personas.
•	Espacio Vivienda: Implementación de acciones en 18.464 familias con 5.638 adolescentes de 10 a 19 años, en las cuales se han realizado acciones orientadas a la prevención del embarazo a temprana edad, regulación de la fecundidad, fortalecimiento del proyecto de vida y ejercicio de los derechos sexuales y reproductivos. Así mismo, se realizó seguimiento a 1.694 gestantes adolescentes con alto riesgo de embarazo subsiguiente. Fueron identificados 406 adolescentes desescolarizados a quienes se les activa ruta Intersectorial con Secretaría de Educación Distrital. Se caracterizaron 22.656 familias, las cuales tienen 3.744 integrantes adolescentes y se implementaron acciones encaminadas a la reducción del embarazo no planeado.
[Fuente: Proyecto de Inversión 1186, reporte con corte 31 de diciembre de 2018. Información preliminar Subsecretaría de Salud Pública].</t>
  </si>
  <si>
    <t>Desde nivel central, en la gestión de acciones durante el mes de diciembre, se formaron 48 profesionales de las subredes. 131.184 unidades de condones masculinos entregados en espacios de sensibilización de prevención de Infecciones de Transmisión Sexual (Fuente almacén SDS). Reunión mensual en las subredes frente al plan de intensificación de la Estrategia de Eliminación de la Transmisión Materno Infantil de VIH, Sífilis y Hepatitis B. Reunión mensual de Fonade frente a las acciones de respuesta del proyecto de VIH en la Ciudad. Se está realizando proceso administrativo para la contratación de la estrategia de Implementación de 110 dispensadores.
Durante el periodo reportado, se presentan las siguientes acciones desde los espacios de vida cotidiana y componentes: 
•	Gestión de Programas y Acciones: Se adelantaron 1.791 asistencias técnicas en IPS con fortalecimiento de temas en SSR, 13.138 pruebas rápidas de sífilis realizadas.
•	Espacio Educativo: Se realizaron 102 sesiones de diseño y construcción de la estrategia comunicativa en salud sexual, con 798 líderes estudiantiles, presentándolo a 76 estudiantes, y 11 docentes. Realización de 1 actividad en redes sociales, 10 piezas comunicativas.
•	Espacio Vivienda: Implementación de acciones en 22.788 familias, en las cuales se identificaron 5.170 gestantes. En 5.843 gestantes se han realizado acciones orientadas a la promoción de derechos sexuales y reproductivos, y acceso a tamizaje en ITS en el control prenatal. Se realizaron 261 seguimientos a gestantes con diagnóstico de VIH canalizadas por vigilancia epidemiológica. 
•	Espacio Público: Se adelantaron 27 jornadas Distritales como parte de la conmemoración de Prevención de embarazos en adolescentes; respuesta a la epidemia de VIH como incentivo a prácticas de cuidado y el abordaje integral de la sexualidad. En dichas jornadas se contó con la participación de 2.130 mujeres y 2.065 hombres. Se realizaron 151 grupos con iniciativas comunitarias para promocionar los derechos sexuales y reproductivos con la participación de 1.118 mujeres y 738 hombres; 125 iniciativas de grupos corresponden a organizaciones comunitarias y 68 iniciativas de grupos, corresponden a redes comunitarias. En el espacio público se realizaron 5.212 pruebas rápidas de VIH a población LGBTI y Habitantes de Calle. En 85 grupos, redes y organizaciones comunitarias, de acuerdo a la lectura de contexto, fueron concertadas 82 iniciativas comunitarias relacionados con la protección de la gestación y de los recién nacidos, por lo que surgen 88 planes estratégicos que se encuentran en implementación; 49 grupos con iniciativas comunitarias fueron evaluados. Desarrollo de acciones colectivas para el abordaje integral de una sexualidad responsable, incentivando prácticas de autocuidado, así como el acceso oportuno al control prenatal en los Barrios Promotores: Danubio Azul I y II Sector; Bosque Calderón; Rincón de Suba; Las cruces; Moralba; Rivera; Jazmín Occidental; Villa Gloria; Verbenal; con la participación de 2.440 personas.
•	Gobernanza: En el marco de las acciones de información, educación y comunicación (IEC) se realizaron: 88 procesos de diseño y divulgación de información a nivel subred para las jornadas, campañas y actividades comunicativas en sexualidad responsable, 635 actividades en redes sociales, 17 en medios de comunicación y 66 piezas comunicativas. A nivel de la subred se realizaron 131 procesos de fortalecimiento de capacidades para las intervenciones del PSPIC, con 3.126 participaciones del talento humano que opera en las localidades de la subred, distribuidas así: 402 del espacio educativo, 996 de vivienda, 484 de público, 535 de trabajo, 689 de procesos transversales.
•	Vigilancia en Salud Pública: Se focalizaron 192 asistencias técnicas a UPGD críticas, para el fortalecimiento de procesos.  Adicionalmente, en 357 reuniones de articulación con referente de PyD, espacios de vida cotidiana, referente de SSR y estrategia de eliminación de transmisión materno infantil de ITS se desarrollaron los siguientes temas: articulación de los eventos relacionados con TMI VIH, con el fin de revisar el seguimiento a los casos, gestantes y la toma de decisiones respecto al comportamiento en la red; análisis de los indicadores de la red materno relacionados con la estrategia de transmisión materno infantil en VIH; articulación para el análisis y seguimiento de la implementación de la ruta materno perinatal en la red. 139 espacios de socialización de lineamiento y protocolo en VIH (COVE Local, Distrital, comités entre otros).
[Fuente: Proyecto de Inversión 1186, reporte con corte 31 de diciembre de 2018. Información preliminar Subsecretaría de Salud Pública].</t>
  </si>
  <si>
    <t>Para el distrito en el año 2018 la incidencia de sífilis congénita es de 1,4 X 1000NV (121 casos); con respecto al mismo periodo del año anterior se tenía una incidencia de 1,5 X 1000NV (142 casos) mostrando una disminución de 0,1 en la incidencia y de 21 casos respecto a 2017(datos preliminares). 
Desde nivel central en la gestión de la acciones durante el mes de diciembre se cuenta con un acumulado de 9 reuniones del comité materno infantil. Se mantiene un acumulado de 466 personas entrenadas y certificadas en Asesoría para Prueba Voluntaria (APV) y 80 profesionales en guías de manejo sindrómico de las infecciones de transmisión sexual; se realizó entrega de 1.029.580 unidades de condones por parte de la SDS en espacios de sensibilización en prevención de ITS, 11 reuniones de acompañamiento a la subred suroccidente desde nivel central en la Estrategia de Eliminación de la Transmisión Materno Infantil del VIH. Seguimiento permanente a los convenios OPS-SDS que se vienen desarrollando con el operador de Acofaen, los cuales aportan a la respuesta de la estrategia en la eliminación de la transmisión Materno Infantil de sífilis en la Ciudad.
Durante el periodo reportado, se presentan las siguientes acciones desde los espacios de vida cotidiana y componentes:
•	Gestión de Programas y Acciones: 1.791 asistencias técnicas en IPS con fortalecimiento de temas en SSR, 13.138 pruebas rápidas de sífilis realizadas. 510.423 condones entregados en procesos educativos. Canalizaciones y activación de ruta según el Sistema de Referencia y Contrareferencia (SIRC): 172 personas con prueba rápida de sífilis  positiva  sin intervención.
•	Espacio Vivienda: Implementación de acciones en 25.738 familias de las cuales en 11.065 se han realizado acciones orientadas a la promoción de derechos sexuales y reproductivos. Se realizaron 1.326 seguimientos a gestantes con diagnóstico de sífilis canalizadas por vigilancia epidemiológica. 147 Instituciones intervenidas con identificación del riesgo individual y activación de ruta (unidades de atención a habitante de calle, casa de refugio LGBT, centros carcelarios, sistema penal y adolescente, casas de igualdad de oportunidades), abordando 6.957 individuo y realizando 1.956 pruebas rápidas de Sífilis.
•	Espacio Público: Se desarrollaron 49 acciones itinerantes con la temática Demanda inducida a servicios de Salud. En las acciones itinerantes se tuvo participación de 3.331 hombres, mujeres 4.359. Se realizaron 7.120 pruebas de tamizaje para sífilis por localidad. Desarrollo de acciones colectivas para el abordaje integral de una sexualidad responsable, incentivando prácticas de autocuidado, así como el acceso oportuno al control prenatal en los Barrios Promotores: Danubio Azul I y II Sector; Rincón de Suba; Bosque Calderón; Engativá Centro; Verbenal; Las Cruces; Moralba; Egipto; La favorita; Jazmín Occidental; María Paz; Laureles; Villa Gloria; Paraíso; Ciudadela Bolonia; con la participación de 2.567 personas.
•	Espacio Educativo: Realización de 64 sesiones de diseño y construcción de la estrategia comunicativa en salud sexual, con 368 estudiantes y 11 docentes.
•	Gobernanza: En el marco de las acciones de Información, educación y comunicación (IEC) se realizaron 88 procesos de diseño y divulgación de información a nivel subred para las jornadas, campañas y actividades comunicativas en sexualidad responsable; 635 actividades en redes sociales, 17 en medios de comunicación y 66 piezas comunicativas. A nivel de la subred se realizaron 131 procesos de fortalecimiento de capacidades para las intervenciones del PSPIC con 3.126 participaciones del talento humano que opera en las localidades de la subred, distribuidas así: 402 del espacio educativo, 996 de vivienda, 484 de público, 535 de trabajo, 689 de procesos transversales. 
•	Vigilancia en Salud Pública: Seguimiento a 198 unidades de análisis institucionales de sífilis congénita, en 118 UPGD. 814 Intervenciones Epidemiológicas de Campo IEC realizadas de acuerdo a la notificación de eventos: sífilis gestacional y sífilis congénita, 196 asistencias técnicas a UPGD críticas, en el fortalecimiento de Algoritmo diagnóstico; Ajustes relacionados con ingreso de laboratorio; Fortalecimiento técnico de la notificación en SIVIGILA; Alertas epidemiológicas; Lineamientos de sífilis gestacional y congénita; Guía de práctica clínica de sífilis gestacional y congénita; Ajustes de base de datos para definición de casos; Procesos críticos relacionados con el evento; Interpretación de resultados de laboratorio. Personas canalizadas identificadas en las IEC: 797 a espacios de vida y 329 a otros como Programas de Promoción y Detección temprana. 354 Reuniones con referente PyD, espacios de vida cotidiana, estrategia de eliminación de la transmisión materno infantil de ITS, donde se desarrollaron los siguientes temas relacionados con revisión de indicadores de impacto para la medición de las estrategias implementadas dentro del plan de intensificación de sífilis gestacional y congénita; Articulación para el análisis y seguimiento de la implementación de la ruta materno perinatal en la red; Análisis de los casos de sífilis congénita presentados en la red para planeación de intervenciones inmediatas de acuerdo a los hallazgos; Análisis de los indicadores de la red materno relacionados con la estrategia de transmisión materno infantil.
•	Espacio Trabajo. Se realizaron 2.048 pruebas de sífiles realizadas a personas en ejercicio o vinculadas a la prostitución, con 74 pruebas reactivas para sífilis.
•	Dirección de Provisión de Servicios de Salud: Se realizaron 98 mesas de trabajo y reuniones: Desarrollo de 59 y participación en 39, con el fin de abordar temas que aportan a la reducción de la transmisión materno infantil de sífilis. 
•	Se efectuó asistencia técnica en: 13 visitas para socialización y seguimiento a la implementación del MIAS con énfasis en Salud Sexual y reproductiva a 9 EAPB y 4 IPS; 5 en gestión del riesgo en relación con el componente de SSR y TMI; 22 Unidades de análisis de Mortalidad Perinatal por sífilis congénita; 68 Visitas del componente materno para la socialización o seguimiento a la implementación de las RIAS de Promoción y mantenimiento de la salud o materno perinatal (en lo relacionado con aspectos de prevención, el manejo y la atención a la sífilis congénita) a 21 EAPB, 43 IPS; y 53 visitas del componente de Salud Sexual y Reproductiva – Transmisión Materno Infantil –TMI a 14 EAPB y 22 IPS (donde se hace revisión de la situación de sífilis gestacional y sífilis congénita, así como el proceso de gestión del riesgo y el seguimiento a planes de mejoramiento existentes por dichos casos). En 32 comités materno perinatales de las SISS Norte, Sur, Sur Occidente y Centro Oriente, se revisaron los avances en la implementación de pruebas rápidas para la estrategia de eliminación de sífilis. Fortalecimiento de competencias en Política PAIS: Inducción a partir de capacitación teórico práctica (Total participantes: 210) a profesionales de enfermería y medicina en el marco del proceso de Servicio Social Obligatorio en los temas de: RIAS Materno perinatal, sífilis gestacional y sífilis congénita; 24 capacitaciones (Total capacitados: 1158 en 10 IPS, 2 EAPB y 3 múltiples actores) a profesionales de enfermería y medicina con énfasis en los temas de: RIAS Materno Perinatal, Sífilis gestacional y sífilis congénita.
[Fuente: Proyecto de Inversión 1186, reporte con corte 31 de diciembre de 2018. Información preliminar Subsecretaría de Salud Pública].</t>
  </si>
  <si>
    <t>La mortalidad infantil ha tenido una reducción sostenida en el número de casos y tasa, en los últimos años. Para el periodo a analizar de enero a diciembre de 2018, se observa un descenso del 8.37% (n=70) en el número total de casos de mortalidad infantil, con respecto al mismo período del año anterior, pasando de 837 casos a 767 casos. 
En términos de tasa, la mortalidad infantil Distrital acumulada al mes de diciembre es de 8,8 casos por 1000 NV mientras el año anterior se ubicó en 9.1. Es importante mencionar que el denominador de Nacidos Vivos para el DC  en el mes de diciembre presenta una diferencia de 124 nacidos menos pasando  de 7444 NV en  diciembre de 2017 a 7320  en 2018.
La disminución en el número de casos acumulados para los meses de Enero a Diciembre de 2018, se evidencia principalmente en la localidad de Bosa, la cual  registra un acumulado de  59 casos a diciembre de 2018, respecto a 73 casos de mortalidad infantil acumulados en el año 2017, con una tasa de mortalidad que desciende del año 2017 de 10.6 a 6.4 casos por 1000 NV en el año 2018. La localidad de Suba también presenta una disminución considerable de casos pasando de 122 en diciembre de 2017 a  97 casos acumulados para diciembre de 2018, con una tasa en descenso de 9.3 a 8 casos de mortalidad por 1000 NV respectivamente.  La localidad de Kennedy, en el acumulado a diciembre de 2018,  desciende de 121 casos a 98 casos al mismo mes de 2018, con disminución en la tasa de mortalidad de 9.1 a 7.9 casos de mortalidad por 1000 NV, para este acumulado en diciembre de 2018. Para la localidad de Engativá, se  registra un acumulado de 65  casos a diciembre de 2018, respecto a 74 casos de mortalidad infantil acumulados en el año 2017, con una tasa de mortalidad que desciende del año 2017 de 9.1 a 8.2 casos por 1000 NV en el año 2018. Así mismo, la localidad de San Cristóbal, en el acumulado a diciembre de 2018, respecto al 2017,  desciende de 53 a 43 casos de mortalidad para el mismo mes de 2018, con reducción en la tasa de 10.2 a 9.2 casos de mortalidad por 1000 NV. La localidad de Rafael Uribe también presenta una disminución de casos pasando de 42 en diciembre de 2017 a  37 casos acumulados para diciembre de 2018, con una tasa en descenso de 9 a 8 casos de mortalidad por 1000 NV respectivamente. 
Las localidades de Teusaquillo y Antonio Nariño, no evidencian modificación en los casos de mortalidad acumulada para los periodos de enero a diciembre de 2018, respecto al mismo período de 2017. 
La localidad Teusaquillo presentando solo un caso de mortalidad para cada año, promedia la tasa de mortalidad acumulada para los dos períodos de enero a diciembre de 2017 y 2018 en 9.5 muertes por 1000 Nacidos Vivos. La localidad de Antonio Nariño a pesar de mantener los mismos casos de mortalidad, registra un discreto ascenso en la en la tasa mortalidad, pasando de 6.8 a 7.6 casos de mortalidad por 1000 NV.
La localidad de Ciudad Bolívar presenta ascenso en el número de casos registrados para mortalidad infantil, pasando de 70 casos a 99 casos acumulados en el 2018, con progreso en la tasa mortalidad de 7.4 a 10.6 casos de mortalidad por 1000 NV.
Analizando la distribución etiológica mediante la clasificación 667 de causas de defunción, podemos evaluar que las malformaciones congénitas, deformidades y anomalías cromosómicas, representan el 27.77% de los casos (n=213), seguida por el diagnóstico de ciertas afecciones originadas en el período perinatal, clasificación diagnóstica que encierra entre otros diagnósticos, la enterocolitis necrozante, hemorragia intraventricular, hipertensión y convulsiones neonatales entre otras. Este grupo diagnóstico presenta el 14.47% con (n= 111) casos. Como tercer grupo diagnósticos y con un porcentaje equivalente a 12.38 con (n=95) casos,  evidenciamos los trastornos respiratorios específicos del período perinatal, compuesto por hallazgos diagnósticos de insuficiencia respiratoria del recién nacido, neumotórax originado en el período perinatal, asfixia del nacimiento, no especificada, neumonía congénita de organismo no especificado, aspiración neonatal de meconio, líquido amniótico y de moco, para mencionar algunas. La sepsis bacteriana del recién nacido tiene para el acumulado de 2018, 80 casos reportados hasta el momento con un porcentaje de 10.43%. Las causas asociadas a feto o recién nacido afectados por complicaciones obstétricas y traumatismo del nacimiento, acumula a diciembre de 2018 (n=76) casos con una ponderación porcentual de 9.9% acumulada, grupo en el cual se clasifica la afectación del feto y recién nacido por otras anormalidades morfológicas y funcionales de la placenta y las no especificadas, afección por corioamnionitis, por otras formas de desprendimiento y de hemorragia placentarios, por ruptura prematura de las membranas y la afección  por prolapso del cordón umbilical, por enumerar algunas. 
En el análisis de aseguramiento al Sistema General de Seguridad Social en Salud (SGSSS), para el acumulado de enero a diciembre de 2018,  el 52,6 % (n=404) de los menores fallecidos, registra afiliación al Régimen Contributivo, el 22,29 % (n=171) pertenece a Población vulnerable sin afiliación al SGSSS,  22,16 % (n=170) al Régimen Subsidiado,  el 2.4% (n=19) presenta afiliación al Régimen de Excepción y el 0.39 %(n=3) registra  como afiliación y cobertura ignorada.
Para el Régimen Contributivo, por empresa administradora del Plan de Beneficios, evaluamos la mortalidad porcentual para el acumulado de Enero a Diciembre de 2018, con (n=86) casos que corresponden al 11.2% del total de la mortalidad infantil, como afiliados a Famisanar EPS, (n=76) casos que corresponden al 9.9% del total de la mortalidad infantil, como afiliados a Compensar EPS, (n=60) casos que corresponden al 7.8% del total de la mortalidad infantil, como afiliados a Salud Total EPS, (n=59) casos que corresponden al 7.6% del total de la mortalidad infantil, como afiliados a Sanitas EPS, y (n=26) casos que corresponden al 3.4% del total de la mortalidad infantil, como afiliados a Medimás EPS. 
El análisis para el Régimen Subsidiado, por empresa administradora del Plan de Beneficios, evaluamos la mortalidad porcentual para el acumulado de Enero a Diciembre de 2018, con (n=114) casos que corresponden al 14.86% del total de la mortalidad infantil, como afiliados a Capital Salud EPS, (n=10) casos que corresponden al 1.3% del total de la mortalidad infantil, como afiliados a Famisanar EPS, (n=5) casos que corresponden al 0.65% del total de la mortalidad infantil, como afiliados a Nueva EPS, iguales cifras registra Salud Total EPS para este periodo. La EAPB Convida presenta en el período analizado  (n=4) casos que corresponden al 0.65% del total de la mortalidad infantil, y (n=3) casos que corresponden al 0.39% del total de la mortalidad infantil, como afiliados a Medimás EPS, con registro de iguales cifras para la EPS Mutual Ser.
Durante el período reportado, se presentan las siguientes acciones desarrolladas mediante los espacios de vida cotidiana y componentes: 
•	Gestión de Programas y Acciones: En las IPS públicas y privadas priorizadas en la localidad se realizaron: 1.390 asistencias técnicas para atención integral en primera infancia y/o AIEPI, en las cuales se formularon 401 planes de mejoramiento y se realizaron 265 seguimientos. 311 IPS tienen implementadas estrategias de seguimiento a niños de bajo peso, prematuros o con factor de riesgo hasta el ingreso a programa madre canguro. 175 IPS tienen estrategias implementadas de seguimiento a pruebas de tamizaje: TSH, agudeza visual y agudeza auditiva. Participación en 33 COVES de mortalidad por enfermedades prevalentes de la infancia en menores de 1 año, de los cuales se formularon 29 planes de mejora. Se realizaron 37 seguimientos a COVES de mortalidad por enfermedades prevalentes de la infancia en menores de 1 año. 
A través del módulo SIRC se realizó activación de ruta 727 de casos identificados en menores de 1 año por los siguientes riesgos: niño o niña menor de un mes sin control del recién nacido; niño o niña menor de un año con bajo peso al nacer (2500gr); niño o niña menor de 37 semanas de gestación, sin control en Plan canguro o controles inadecuados; niño o niña hasta 6 meses sin lactancia materna exclusiva con alertas; niño o niña menor de 5 años sin control médico en el último semestre con riesgo de desnutrición; niño o niña con esquema de vacunación incompleto para la edad; niño o niña menor de 5 años con signos y síntomas de enfermedad diarreica EDA con alertas; niño o niña menor de 5 años con signos y síntomas de ERA sin tratamiento o seguimiento en Sala ERA; niño o niña hijo de madre que en gestación se confirmó o se sospechó una ETV sin seguimiento; menor de un año con diagnóstico de malformaciones congénitas mayores (Sistema Respiratorio, labio, boca y paladar, del esófago, del oído, del sistema circulatorio y cromosómicas) sin seguimiento; niño o niña con caries gingivitis, procesos infecciosos, cavidades o manchas dentales.
4.100 profesionales de la salud cualificados, en temas relacionados con primera infancia como: Infección Respiratoria Aguda; Cáncer Infantil; Atención integral e Identificación integral del Riesgo; Enfermedad Diarreica Aguda; Prevención de Accidentes caseros; Maltrato; Valoración del neurodesarrollo; Lactancia Materna; Higiene de manos y etiqueta de tos.
•	Espacio Público: 90 grupos nuevos de iniciativas comunitarias concertados. 142 grupos nuevos de iniciativas comunitarias implementados. Se evaluaron 83 iniciativas comunitarias. La población que participó en iniciativas comunitarias y fueron fortalecidas en apropiación de prácticas en AIEPI comunitario fueron: 2.194 personas, 398 líderes comunitarios, 148 organizaciones y/o redes sociales en salud.
•	Espacio Vivienda: Se han identificado 14.127 familias con 9.987 niños y niñas menores de 1 año, en las cuales se implementó la estrategia para el abordaje integral de riesgos y daños relacionados con la infancia AIEPI comunitario.
•	Vigilancia en Salud Pública: 2.459 mantenimientos a UPGDs, con énfasis en la vigilancia de la mortalidad evitable (SISVAN-SIVIGILA). 6.485 profesionales capacitados en protocolos de atención de eventos causantes de mortalidad. 164 análisis de mortalidad en población infantil (menor de 1 año) (IRA, EDA, DNT, PERINATAL).
•	Dirección de Provisión de Servicios de Salud: Una Asistencia técnica a la EAPB Nueva EPS en lRPMS, lineamientos para atención de recién nacidos pretérminos en los programas madres canguro, en MIAS, RIAS, entre otros. 10 Asistencias técnicas a las EAPB, para seguimiento a la adopción del MIAS y las RIAS, y la regulación de las condiciones necesarias para asegurar la integralidad en la atención en salud para las personas, familias y comunidades. Ocho asistencias técnicas con 8 EAPB para el seguimiento y acompañamiento en el alistamiento, adopción, adaptación e implementación de la Ruta de primera infancia e infancia, Asistencia técnica a 12 IPS mediante 27 casos, por plan de choque mortalidad por IRA. Asistencia técnica a 7 IPS mediante 8 visitas de plan de choque por desnutrición aguda. Siete visitas de seguimiento al Programa Madre Canguro a 7 IPS. 24 unidades de análisis de mortalidad por IRA en menor de 5 Años a las 4 subredes. Desarrollo de un encuentro con referentes del programa Madre canguro de IPS y EPS, socializando MIAS, RIAS, propuesta de alto riesgo neonatal, nuevos indicadores sobre programa canguro, con la participación de 19 referentes. 5 jornadas de fortalecimiento de competencias en temas de interés en salud pública, MIAS Y PAIS, a 496 funcionarios del área de la salud y 3 jornadas de fortalecimiento de competencias abordando temas de interés en salud pública, MIAS Y PAIS, en las IPS Colsubsidio con la participación de 39 funcionarios, Fuerzas Militares con la participación de 38 funcionarios y espacio académico Universidad Nacional con la participación de 38 estudiantes de enfermería. Visita Intersectorial al Banco de Leche Humana (USS Kennedy), con el objetivo de realizar seguimiento al plan de trabajo de bancos de leche. Dos visitas seguimiento plan de choque IRA - DNT - Hospital San Rafael, Misericordia.
[Fuente: Proyecto de Inversión 1186, reporte con corte 31 de diciembre de 2018. Información preliminar Subsecretaría de Salud Pública].</t>
  </si>
  <si>
    <t>Desde nivel central se tiene un acumulado de 9 reuniones con el grupo materno infantil de provisión de servicios de salud donde se desarrolla el tema de seguimiento a los indicadores de la gestión. Se han formado 466 profesionales en cursos de Asesoría para Prueba Voluntaria, entrenamiento de pruebas rápidas y 80 profesionales de salud en guías de manejo sindromico de las ITS. 1.029.580 unidades de condones masculinos entregados en espacios de sensibilización de prevención de Infecciones de Transmisión Sexual (Fuente almacén SDS). Se continúa con el proceso administrativo para la continuidad de la estrategia de dispensadores de condones en la ciudad. Gestión de Programas y Acciones
1.856 asistencias técnicas en IPS con fortalecimiento de temas en SSR.
Dentro de las acciones desarrolladas mediante los espacios de vida cotidiana y componentes en el año 2018 para el logro de la meta se encuentran:
•	Gestión de Programas y Acciones. 1.856 asistencias técnicas en IPS con fortalecimiento de temas en SSR.
•	Espacio Público: Ejecución de 122 iniciativas comunitarias en Derechos Sexuales y Reproductivos asociadas a temáticas. Se realizaron actividades con 3.093 personas y 89 grupos de líderes promotores desde la estrategia Embarazados todos por la vida, en los Barrios Promotores: Danubio Azul I y II Sector; Bosque Calderón; Las cruces; Moralba; Rivera; Jazmín Occidental; Paraíso; Villa Gloria; Rincón de Suba. En escenarios de espacio público: parques, vías, salón comunal; en articulación con los siguientes espacios y sectores: Comité de salud asociaciones comunitarias, Dirección de participación, COIS, Espacio de vida cotidiana (Vivienda, Trabajo, Educativo, Gobernanza, Programas y Acciones, VSP), ICBF, IDIPRON, Juntas de Acción Comunal, Comités Salud, ONG´S, Secretaría de Educación, Secretaría de Integración Social, realizando actividades o iniciativas para la protección durante la gestación y del recién nacido, con énfasis en identificación de signos y síntomas de alarma, adherencia al control prenatal. Desarrollo de 34 jornadas Distritales donde se realizaron acciones colectivas, con la participación de 261.815 personas. Desarrollo de 508 acciones itinerantes, con la participación de 95.956 personas. Fortalecimiento mediante acciones colectivas a 420 Organizaciones y Redes en salud, desarrollando 1.517 sesiones, abordando los siguientes temas: derechos sexuales y reproductivos, prevención de ITS y planificación familiar; maternidad y paternidad responsable.
•	Espacio trabajo: 24.957 personas en Situación de Prostitución intervenidas a través de la gestión del riesgo con actividades como: recorrido en calle, asesoría psicosocial, actividades lúdicas, seguimiento a casos.
•	Espacio Vivienda: Se han implementado en 10.302 familias acciones orientadas a la promoción de derechos sexuales y reproductivos. Se realizan 429 seguimientos a gestantes con diagnóstico de hepatitis B canalizadas a los equipos.
•	Vigilancia en Salud Pública: Con 190 asistencias técnicas a UPGD críticas se fortaleció la aplicación de los lineamientos y protocolos de hepatitis B; Guía de práctica clínica de Hepatitis B; Ajustes de base de datos para definición de casos; Ajustes relacionados con ingreso de laboratorio; Fortalecimiento técnico de la notificación en SIVIGILA; Alertas epidemiológicas; Algoritmo diagnóstico; Procesos críticos relacionados con el evento. 337 Reuniones de articulación con referentes de PyD, espacios de vida cotidiana, referentes de SSR y estrategia de eliminación de transmisión materno infantil de ITS, donde se desarrollaron los siguientes temas: articulación de los eventos relacionados con TMI Hepatitis B, con el fin de revisar el seguimiento a los casos, gestantes y la toma de decisiones respecto al comportamiento en la red; análisis de los indicadores de la red materno relacionados con la estrategia de transmisión materno infantil en Hepatitis B; articulación para el análisis y seguimiento de la implementación de la ruta materno perinatal en la red. 90 espacios de socialización de lineamiento y protocolo en hepatitis B (COVE Local, Distrital, comités entre otros). 24 intervenciones Epidemiológicas de Campo.
[Fuente: Proyecto de Inversión 1186, reporte con corte 31 de diciembre de 2018. Información preliminar Subsecretaría de Salud Pública].</t>
  </si>
  <si>
    <t xml:space="preserve">No se cuenta con pruebas rápidas de hepatitis dentro del PIC, en el marco de la estrategia Ponte a Prueba, por falta de aval del Instituto Nacional de Salud.
</t>
  </si>
  <si>
    <t>El acumulado a diciembre de 2018 para el cumplimiento de coberturas de vacunación es del 85,7%, evidenciado en los biológicos en la población menor de un año de edad.
Menor de un año de edad:
 POLIO: dosis aplicadas: 89.924 - 85,7% cumplimiento
 PENTAVALENTE: dosis aplicadas: 89.889 - 85,7% cumplimiento
 BCG: dosis aplicadas: 101.502 - 96,7% cumplimiento
 HEPATITIS B: dosis aplicadas: 89.862 - 85,6% cumplimiento
 HBI: dosis aplicadas: 89.866 - 85,6% cumplimiento
 ROTAVIRUS: dosis aplicadas: 86.914 - 82,8% cumplimiento
De un año de edad:
 TRIPLE VIRAL: dosis aplicadas: 94.225 - 89,6% cumplimiento
 FIEBRE AMARILLA: dosis aplicadas: 84.113 - 80,0% cumplimiento
 NEUMOCOCO: dosis aplicadas: 92.097 - 87,8% cumplimiento
 HEPATITIS A: dosis aplicadas: 95.947 - 91,4% cumplimiento
 VARICELA: dosis aplicadas: 94.798 - 90,3% cumplimiento.  
Otras Poblaciones:
DPTA en gestantes: dosis aplicadas: 82.904.
TD en mujeres en edad fértil: dosis aplicadas: 122.155.
VPH (niñas 9 a 17 años): dosis aplicadas: 37.628.
Neumococo 23 (adulto mayor de 60 años): dosis aplicadas: 29.727.
Fuente:  SIS-151 RESUMEN MENSUAL DE VACUNACION- Corte: 31 de Diciembre de 2018. 
Se han realizado visitas de asistencia técnica a las Instituciones Prestadoras de Servicios de Salud por parte de los profesionales de las Sub redes.
Realización de 12 Comités PAI distritales correspondientes al periodo de Enero a Diciembre donde participaron los referentes de EAPB, Fuerzas Militares, Policía y Subredes.
Fortalecimiento de la búsqueda de población asignada a las aseguradoras para el cumplimiento de los esquemas de vacunación.
4 Jornadas distritales de vacunación con el lema de Ponerse al día de Regreso al Colegio, realizadas en los meses de enero, abril, julio y octubre de 2018.
226 asistencias técnicas realizadas a las 4 Subredes en todos los componentes del programa contemplando IPS públicas y privadas.  
160 funcionarios capacitados en PAI de la red pública y privada, frente al proceso del Programa Ampliado de Inmunización, realizadas por profesional intramural y técnico de sistemas.
Articulación con el área de Comunicaciones de la Secretaría Distrital de Salud para el mantenimiento de la estrategia comunicativa para el PAI.
Realización jornada de vacunación a población venezolana en el mes de abril, julio, octubre y diciembre de 2018.
•	Espacio Vivienda: En 8.440 familias se identificaron 493 niños y niñas con esquema incompleto, 240 remitidos a los servicios de saludy y 40.912 niños vacunados por los gestores de riesgo.
[Fuente: Proyecto de Inversión 1186, reporte con corte 31 de diciembre de 2018. Información preliminar Subsecretaría de Salud Pública].</t>
  </si>
  <si>
    <t xml:space="preserve">Para lo que va corrido del P.D.D. se han realizado 562.191 viajes de acompañamiento de los 500.000 inicialmente planteados; esto hizo que se tuviera que solicitar el incremento de la meta, de manera tal que se mantenga la meta cuatrienio pero se disminuya el valor que se tenía inicialmente planteado para el programa, pues ya se conoce el alcance del mismo y se espera poder plantear cifras más aterrizadas para las vigencias siguientes. </t>
  </si>
  <si>
    <t>La meta al inicio del año presentó diversos inconvenientes tales como:  1.Cuando se realizó la planeación de contratación del equipo se estimó que para finales de febrero estarían 112 guías contratados, sin embargo, a mayo se contaba tan solo con 54 personas; 2.El cumplimiento de la meta se vio afectado por el paro nacional de maestros que se desarrollo durante 15 días de los 21 días hábiles del mes de mayo y en el mes de junio se presentó el período vacacional.  Sin embargo, la consolidación del equipo para el último trimeste del año hizo que el programa estuviera mucho más posicionado en las Instituciones Educativas de la ciudad; adicionalmente, como complemento a los viajes de acompañamiento, en las épocas de receso estudiantil se llevaron a cabo excursiones y otra serie de actividades complementarias que permitieron que la meta se haya alcanzado y superado.</t>
  </si>
  <si>
    <t>Se da cumplimiento a esta meta a través de experiencias artísticas en encuentros grupales y espacios adecuados, y procesos de circulación, al finalizar la vigencia se alcanzaron 83.903 atenciones a niñas y niños de primera infancia. Se atendieron 51.316 niñas, niños y gestantes en encuentros grupales con experiencias artísticas, de los cuales 31.060 se atendieron en espacios no convencionales y 20.256 en espacios adecuados. Han sido atendidos 103 niños, niñas y gestantes afrodescendientes, 490 pertenecientes a comunidades indígenas, 17 de población Rrom, 544 de comunidad rural y campesina, 401 con discapacidad, 56 víctimas del conflicto y 13 privados de la libertad, por medio de la atención que se ha realizado con mujeres y bebés de reclusas de la cárcel Buen Pastor. 
Se atendieron un total de 194 jardines infantiles SDIS, de los cuales 6 son casas de pensamiento intercultural en los que se atienden niños indígenas o afrodescendientes, 1 Centro Amar que atiende niños y niñas en situación o riesgo de trabajo infantil y 1 CLAV. De esos 194 jardines, 166 son directos de SDIS, 22 cofinanciados y 6 sociales. Con Creciendo en Familia, el programa de atención integral a la primera infancia en entorno familiar de SDIS, se realizó atención a 211 grupos.
Por otra parte, en los procesos de circulación se han atendido 32.587 niñas y niños a través de 1.654 encuentros con experiencias artísticas en circuitos, microcircuitos y atención en nidos (Espacios Inflables Itinerantes). La oferta de circulación busca llegar a las 20 localidades: En el 1er trimestre se generaron acciones en 7 localidades, para el 2do se logra la atención en la totalidad de localidades, resaltando las acciones desarrolladas en la ruralidad de Sumapaz donde se realizó un evento intersectorial junto con el proyecto Crea SCRD e IDRD, atendiendo la oferta de trece (13) instituciones educativas con experiencias artísticas, talleres y presentaciones musicales. Otro evento rural de participación intersectorial con SCRD, SDIS, IDRD, CREA y Arte Para la Transformación Social de Idartes se realizó en la vereda El Verjón de Teusacá ubicada en las localidades de Santa Fe y Chapinero.
El proyecto Nidos superó la meta de sostener o crear 18 espacios adecuados para la atención a la primera infancia, logrando con la gestión interinstitucional la apertura de: Laboratorio Parque de los Niños del IDRD, Laboratorio Biblioteca El Parque en alianza con el programa BibloRed de la SCRD y Laboratorio en las Alturas (Crea La Granja). Al finalizar el 2018 se cuenta con 19 laboratorios en operación ubicados en 12 localidades: Parque de los Niños, (Barrios Unidos), Vía Láctea y El Sumergible (Bosa), Museo Colonial (La Candelaria), Entre Nubes (Ciudad Bolívar), Laberinto (Engativá), Castelarium (Mártires), Umbra, Mar de los Sentidos y Juego de Nichos (Kennedy), Cantasaurio (Rafael Uribe Uribe), LAB (San Cristóbal), El Parque, Biblioteca y El Preguntario (Santa Fe), La Onda y Fractario (Suba), Nido de Usme y OPTIKO (Usme).</t>
  </si>
  <si>
    <t>A 31 de diciembre de 2018 se atendieron 71.369 estudiantes en 35 centros de interés de 102 Instituciones Educativas Distritales que corresponde al 102% de la meta proyectada de la vigencia, en las localidades de Usaquén, Chapinero, Santa Fe, San Cristóbal, Usme, Tunjuelito, Bosa, Kennedy, Fontibón, Engativá, Suba, Barrios Unidos, Teusaquillo, Mártires, Puente Aranda, Rafael Uribe y Ciudad Bolívar.
Se realizaron 244.552 sesiones de clase de los centros de interés en deporte y actividad física, y los estudiantes participaron en 174 festivales de habilidades específicas, 117 festivales inter IED e intramurales y 75 exhibiciones, intercambios y/o actividades recreodeportivas</t>
  </si>
  <si>
    <t>El avance de la meta en el Plan de Desarrollo es de 4.584 atenciones a niños/ñas y adolescentes, de los cuales en la vigencia 2018 se atendieron 2718 niños/ñas y adolescentes, realizadas en los colegios: Manuelita Sáenz (80), Localidad San Cristóbal; Gran Yomasa (36), Localidad Usme; Instituto Técnico Industrial Piloto (476), localidad Tunjuelito; Fernando Mazuera Villegas (259), Porfirio Barba Jacob (200), Pablo De Tarso (171), los tres últimos localidad de Bosa; La Palestina (203), Localidad Engativá; Manuela Beltrán (173), localidad Teusaquillo; Liceo Nacional Agustín Nieto Caballero (107), Localidad Mártires; Colegio Integrada (289), localidad La Candelaria; Gustavo Restrepo (367), localidad Rafael Uribe; Villa Mar (240) y La Joya (79) en la localidad Ciudad Bolívar; y Gimnasio Del Campo Juan De La Cruz Varela (38), localidad Sumapaz.</t>
  </si>
  <si>
    <t>Meta creciente
La acción aporta al cumplimento del eje 1 y el eje tres de la política, el presupuesto es el mismo para las dos acciones
La meta para el 2018 fue el 80%
Los retrasos para el cumplimiento de la programación de la vigencia obedecen a que la implementación de la RIAIA, inicio solo hasta el último trimestre del año y los documentos que la sustentan no alcanzaron a ser validados en un 100%</t>
  </si>
  <si>
    <t>Meta creciente
La meta para 2018 era de 58501 cupos para atender niñas y niños en jardines infantiles y casas de pensamiento.
De acuerdo con el indicador de gestión se tenía programado la atención de 78,710 niñas y niños durante la vigencia 
El cumplimiento de la meta se dio de manera gradual, sin embargo su crecimiento durante lo corrido del año se vio afectado por situaciones relacionadas con ausencias de niñas y niños por brotes de ERA y EDA, y los cierres temporales de Jardines Infantiles que tienen como  propósito el mejoramiento de la calidad en la prestación del servicio, a partir de la continuidad de obras de adecuación y mantenimiento adelantadas por los Fondos de Desarrollo Local y la Subdirección de Plantas Físicas; la suspensión temporal del servicio de Jardines Infantiles cofinanciados y sociales, en virtud del vencimiento del término contractual de los Convenios de Asociación con las Entidades sin Ánimo de Lucro y las Cajas de Compensación, en el marco del cumplimiento del Decreto 092 de 2017.</t>
  </si>
  <si>
    <t>En el año 2018 se formó un total de 1.745 niños, niñas y adolescentes, favoreciendo la apropiación de herramientas que permitan a la población disminuir y detectar riesgos en entornos digitales, así como la apropiación de derechos y conocimientos que aporten a la prevención del maltrato y violencia contra la infancia y adolescencia. Ello, a través de jornadas de sensibilización, material de difusión, actividades lúdicas, obras de teatro y uso de las TICS como herramienta pedagógica de aprendizaje.</t>
  </si>
  <si>
    <t xml:space="preserve">Durante la vigencia 2018 se atendieron 1.577 adolescentes y jóvenes vinculados al Sistema de Responsabilidad Penal Adolescente a través de los Centros Forjar, en ejecución de las sanciones no privativas de la libertad y  libertad  asistida/vigilada, en la prestación de servicios a la comunidad y en la atención de la medida apoyo a la Administración de Justicia. Se destaca el reconocimiento de los Centros Forjar en las diferentes mesas técnicas, en el marco del comité de Coordinación Distrital del SRPA, logrando articularse con los sectores de salud, educación, SENA, y con la Secretaría de Seguridad Ciudadana y Convivencia. </t>
  </si>
  <si>
    <t xml:space="preserve">Durante el 2018, se atendieron 5.846 niñas, niños y adolescentes a través de la Estrategia Atrapasueños en 16 localidades urbanas y rurales del Distrito. Así mismo, se consolidaron 155 grupos focales, 50 Escuelas de Memoria y Paz, 139 atenciones familiares en las 16 localidades priorizadas, alcanzando 2.358 acompañamientos, a través de los cuales se logró generar espacios de recuperación de memoria, reconocimiento del ejercicio de sus derechos a la cultura y libertad de expresión, reflexión frente a la resolución pacífica de conflictos, procesos que fortalecen la promoción y ejercicio del derecho a la paz desde las cotidianidades y realidades de sus contextos, aportando a los procesos de reparación integral y construcción de paz en el Distrito Capital. En la presente vigencia se logra contar con dos espacios adicionales para la atención en Casas de Memoria y Lúdica a demanda de niñas, niños y adolescentes víctimas o afectados por el Conflicto Armado Interno, una de ellas en articulación con el SuperCADE de la localidad de Engativá y la segunda en el espacio denominado Satélite Lupita en Articulación con la Alta Consejería los Derechos de las Víctimas, la Paz y la Reconciliación.    </t>
  </si>
  <si>
    <t>En la vigencia 2018 se trabajó en el fortalecimiento y la dinamización de mecanismos e instancias de participación para las niñas, niños y adolescentes, a partir de la consolidación de los 21 Consejos Consultivos Locales y grupos territoriales con un total de 444 participantes en 20 Localidades de la ciudad. Se realizaron 202 sesiones del proceso cualificación planteado para 40 grupos territoriales de participación infantil, por medio de 64 encuentros, en los cuales participaron aproximadamente un total de 391 niñas, niños  y adolescentes.
Se logró el posicionamiento de sus lenguajes y expresiones por medio del programa radial “Bogotá a nuestra manera” y la estrategia cartas para la participación conjunta con la línea 106 de salud, que a la fecha cuenta con la entrega de 2.789 cartas escritas por las niñas, niños y adolescentes. Se favorecieron 57 encuentros de los Alcaldes Locales o sus delegados con los consejeros y consejeras, en el marco del cumplimiento del Decreto 121 de 2012, el cual plantea la realización de 4 sesiones de los Consejos Consultivos Locales de Niños, Niñas y Adolescentes, llegando a nueve sesiones en 19 localidades. Dichas sesiones se caracterizaron por presentación de situaciones que las consejeras  y consejeros identificaron como factores territoriales que afectan el ejercicio pleno de sus derechos. Así mismo, en 15 localidades se realizó el ejercicio de presentación y aceptación por parte de las Alcaldías locales a estas propuestas e iniciativas propias de ellos, logrando de esta manera generar procesos de reales de participación con incidencia de  la población entre los 6 y 15 años de edad.</t>
  </si>
  <si>
    <t>A 2018, la ciudad cuenta con 48.578 cupos para la atención de niñas y niños de 0 a 5 años que corresponden a jardines infantiles públicos (41.834) y privados (6.744), que prestan el servicio de educación inicial con estándares de calidad superiores al 80%, garantizándole a ellas y ellos el derecho a la educación inicial.
De otra parte, se brindó asistencia técnica  a 772 personas vinculadas a jardines infantiles públicos y privados, logrando el mejoramiento de las capacidades para la aplicación de los Estándares Técnicos para la calidad de la Educación Inicial en los componentes Talento Humano, Proceso administrativo, Ambientes adecuados y Seguros, Proceso Pedagógico, y Nutrición y Salubridad. Se realizaron jornadas de fortalecimiento dirigidas a los  equipos interdiscilplinarios,  logrando llegar a 4.352 personas. 
Durante el año 2018 se realizaron 1646 asesorías (1369 grupales y 277 individuales), proceso que busca la cualificación de los jardines infantiles de la ciudad en los Estándares Técnicos para la Calidad de la Educación Inicial en sus componentes; asesorías en proceso pedagógico, organización y gestión del talento humano, ambientes adecuados y seguros,  nutrición y salubridad y proceso administrativo en el marco de la atención integral a la primera infancia.
Se implementó el plan de gradualidad para la superación del 80% de cumplimiento de los estándares de calidad de educación inicial, en el cual participaron 1043 personas.</t>
  </si>
  <si>
    <t>En 2018, 811 niñas, niños y adolescentes habitantes del contexto rural fueron atendidos en el servicio Creciendo en Familia en la Ruralidad, donde se desarrollaron acciones intencionadas a partir de los proyectos educativos comunitarios, teniendo en cuenta los saberes ancestrales, rurales y campesinos, logrando que desde la gestación se garanticen los derechos de una atención integral incluyente en el contexto rural.</t>
  </si>
  <si>
    <t>En 2018 se atendieron 1.748 niños, niñas y adolescentes  con discapacidad y alteraciones en el desarrollo en los servicios que ofrece la Subdirección para la infancia, mediante la implementación de la Estrategia “Entre Pares”, movilizada por un equipo de profesionales (educadores especiales, modelos lingüísticos y profesionales del área de la salud), quienes acompañan y orientan desde las diversas disciplinas su proceso de inclusión y participación con equidad en pro de la educación inclusiva.</t>
  </si>
  <si>
    <t>Durante el año 2018 se atendieron en los servicios de primera infancia a 3.589 niños y niñas pertenecientes a población víctima o afectada por el conflicto armado. Con la implementación de la Estrategia “Atrapasueños”,  se promovió el reconocimiento de la atención diferencial a niñas y niños, víctimas de conflicto armado favoreciendo los procesos de memoria colectiva, identidad y garantía de derechos.</t>
  </si>
  <si>
    <t xml:space="preserve">Los logros obtenidos en la articulación con la SED, se presentaron en el mes de noviembre en el Comité Distrital de Convivencia Escolar, donde asistieron las entidades que integran y participan en este espacio interinstitucional. </t>
  </si>
  <si>
    <t>Durante la vigencia del 2018, se logró la atención de 724 niños y niñas en los Centros Proteger, propiciando actuaciones oportunas en el marco de su proceso legal de restablecimiento de derechos.
La atención en los Centros Proteger encausada al cumplimiento con la normatividad vigente y la minimización de los efectos negativos de los períodos de institucionalización, otorga atención y acompañamiento a los niños, niñas y adolescentes y sus familias, garantizando que los casos de Restablecimiento de Derechos sean atendidos de manera oportuna (en los tiempos establecidos por la Ley), lo que se traduce en un mejoramiento de las condiciones de vida de los niños, niñas y adolescentes.</t>
  </si>
  <si>
    <t>Esta acción se enmarca en el avance de la meta 3 del proyecto Bogotá te Nutre cuyo avance se reporta de manera constante en el cuatrienio
La meta 3 tiene como objetivo: Suministrar apoyo alimentario a niños, niñas, mujeres gestantes y hogares identificados por la Secretaría Distrital de Integración Social en inseguridad alimentaria moderada y severa.
El presupuesto programado incluye el valor correspondiente de los conceptos de gasto: Intervención especializada en Infancia, primera infancia y adolescencia del servicio de comedores. Compra de alimentos en Infancia, primera infancia y adolescencia correspondientes a la entrega de  apoyos alimentarios de  Bonos, canastas y alimentos crudos*. Segun lo reportado en el SPI del proyecto 1098 "Bogotá te nutre".
(*El proyecto Bogotá te Nutre 1098 entrega los apoyos alimentarios en la modalidad de suministro de alimentos crudos en servicios sociales cuya gerencia pertenece a otros proyectos de la Secretaría de Integración Social, tales como: Desarrollo Integral desde la Gestación hasta la Adolescencia, Por una Ciudad Incluyente y sin barreras, Una Ciudad para las Familias, Prevención y Atención Integral del Fenómeno de Habitabilidad en Calle y Envejecimiento Digno, Activo y feliz)</t>
  </si>
  <si>
    <t>Durante el 2017, se entregaron 151.899 bonos en la modalidad de Bonos Ámbito Familiar, atendiendo a 30.771 personas.
Durante el 2018, se entregaron 119.349 bonos en la modalidad de Bonos Ámbito Familiar, atendiendo a 16.360 personas</t>
  </si>
  <si>
    <t>Esta acción se enmarca en el avance de la meta 3 del proyecto Bogotá te Nutre cuyo avance se reporta de manera constante en el cuatrienio
La meta 3 tiene como objetivo: Suministrar apoyo alimentario a niños, niñas, mujeres gestantes y hogares identificados por la Secretaría Distrital de Integración Social en inseguridad alimentaria moderada y severa.
*Esta modalidad también atiende a población en otros grupos etários, desde los 13 años hasta mayores de 60, por lo tanto tanto para la programación como la ejecución presupuestal se están tomando en cuenta apoyos que van dirigidos a esta población y no exclusivamente a infancia y adolescencia.</t>
  </si>
  <si>
    <t>*Durante el 2018 fueron incluidos efectivamente 306 niños, niñas y adolescentes con discapacidad en diferentes colegios del Distrito.
*40 niños, niñas y adolescentes con discapacidad que fueron remitidos a un entorno educativo, no culminaron el proceso por diferentes razones, entre ellas, decisión de los padres, traslado de colegio o municipio, etc.
*Se realizó identificación de barreras y facilitadores, orientando ajustes razonables para generar un espacio incluyente en las aulas de estudio.
*182 colegios del Distrito adelantaron acompañamiento en procesos de inclusión, en el marco de la articulación de la SDIS con la Secretaria de Educación del Distrito. Estos acompañamientos hacen referencia a encuentros con actores del entorno educativo para revisar el proceso de inclusión y evaluar qué acciones deben emprenderse a fin de asegurar el éxito del mismo.
*512 personas que hacen parte de los entornos educativos, participaron en ejercicios de sensibilización y toma de conciencia frente a la discapacidad y la inclusión.</t>
  </si>
  <si>
    <t>*Durante el 2018, fueron atendidos 1.491 niños, niñas y adolescentes con discapacidad en Centros Crecer, Centros Avanzar y Centro Renacer.
*Los  procesos  de  fortalecimiento  de  habilidades  cognitivas,  sociales,  comunicativas, ocupacionales  que  se  han  desarrollado  en  cada  una  de  las  unidades  operativas,  han permitido  que  los  niños,  niñas  y  adolescentes  se  desenvuelvan  en  los  diferentes escenarios  de   la   ciudad, ya que se han regulado las conductas y habilidades adaptativas.
*Se  da  continuidad  a  las  actividades  que  promueven  y  fortalecen  en  los  niños,  niñas  y adolescentes independencia  y  autonomía,  ya  que  estas  mejoran  la  capacidad  de respuesta  frente  a  situaciones  cotidianas. Lo anterior a través de la ejecución de talleres de estimulación   y   discriminación   sensorial,   actividades   de   la   vida   diaria   básicas   e instrumentales,  entre  las  cuales  se  destacan  las  actividades  tipo  motor  (nivel  de desempeño  en  traslados,  postura,  equilibrio  y  ajustes  corporales),  así  como  también actividades de motricidad fina (agarre).
*Se realizó seguimiento, acompañamiento y orientación técnica para favorecer los procesos de inclusión escolar de los NNA que participan en Instituciones Educativas.
*Las  visitas  domiciliarias  realizadas  a  cada  uno  de  los  niños,  niñas  y  adolescentes ,  permitieron  observar  e  identificar  las  condiciones habitacionales  de  los  participantes,  la  dinámica  familiar  y  la  situación  socioeconómica del núcleo familiar.
*Se han logrado mejorar los procesos de alimentación de los niños, niñas y adolescentes a  nivel   de   mordedura,   deglución,  masticación  y   succión,   mediante  el   cambio  de consistencia de los alimentos y apoyos con objetos como el pitillo para toma de líquidos, con lo cual se contribuye a la independencia en el proceso alimenticio.</t>
  </si>
  <si>
    <t>La Administración Distrital a corte de Diciembre 2018, implementó la metodología de monitoreo y seguimiento a la corresponsabilidad de padres, madres y cuidadores, cuenta con resultados finales  y conclusiones iniciales que permiten proyectar, para el año 2019, acciones para  fortalecer el rol protector de familias y cuidadores en el marco de la garantía de derechos de niños y niñas en primera infancia en cuanto a salud y nutrición, educación inicial, crianza y cuidado,  recreación y participación.
Esta implementación se realizó en jardines infantiles en donde  participaron: 1) Familias de 11 localidades de la ciudad, muestra representativa para orientar en el Distrito Capital el fortalecimiento del rol protector de familias y cuidadores en la garantía de derechos de niños y niñas en primera infancia.  2) Profesionales de diferentes áreas de la Secretaría Distrital de Integración Social. 3) Profesionales externos en el tema de corresponsabilidad y 4) Profesionales psicosociales de los jardines infantiles de la ciudad Bogotá.</t>
  </si>
  <si>
    <t xml:space="preserve">La línea 106, es una línea de escucha que atiende población general donde se priorizan los Niñas, Niños y Adolescentes para atención no presencial de diferentes situaciones de la vida cotidiana. En la intervención realizada desde el profesional de atención se realiza la valoración del riesgo y de ella se deriva la activación de la ruta correspondiente (sectorial o intersectorial) en los casos identificados con alto riesgo, los cuales no corresponden a la totalidad de intervenciones realizadas desde la línea. Las atenciones que se reportan en la actividad corresponden a intervenciones que incluyen las de prevención y promoción, por lo cual no se pueden reportar en la meta dado que esta hace referencia solamente a casos de alto riesgo. La magnitud de la meta puede fluctuar debido a que cada mes varían las situaciones de alto riesgo identificadas, así como la efectividad de las respuesta. Por lo anterior, cabe anotar que las respuestas efectivas no siempre corresponden al mes que se está reportando, toda vez que toma tiempo que cada institución nos dé respuesta y todos manejan tiempos de respuesta diferentes a la solicitud sobre la recepción y atención de los casos, ya que al confirmarse su  recepción inician la ruta interna en el servicio, programa o institución, por lo que se considera atención efectiva. 
</t>
  </si>
  <si>
    <t>En la Línea 106 se han detectado de enero a diciembre de 2018, 624 situaciones de alto riesgo en niños, niñas y adolescentes – NNA, por lo cual, se activaron rutas de atención a SIVIM, SISVECOS e ICBF. 348 casos (69,2% acumulado) recibieron respuestas efectivas.   A partir del mes de agosto de 2016 a la fecha, en la Línea 106 se han detectado situaciones identificadas como de alto riesgo en NNA con activación de ruta de 1348 casos, de los cuales han recibido respuesta efectiva 1220, equivalente al 87.3% acumulado.
Gestión de Programas y Acciones de interés en salud pública: En 594 IPS se desplegó la estrategia de difusión de la línea 106 a través piezas comunicativas digitales; 1.225 acciones de seguimiento realizadas para la divulgación Línea 106 y se encontró que en 445 se ha implementado satisfactoriamente. 5.457 profesionales de salud en las IPS conocen y socializan Línea 106. A 3.341 profesionales de las IPS se les socializa la línea 106 como herramienta de promoción de salud mental. Se apoya la realización de 6 jornadas de salud mental. 4.596 personas participantes en la socialización Línea 106. 50 activaciones de rutas en salud mental, generadas desde la atención Línea 106, 11 respuestas efectivas. 1 programada, 8 en trámite, 11 rechazadas, y 18 sin asignar.
Mediante el espacio Educativo: 245.140 estudiantes, la línea 106 como espacio de escucha e intervención psicosocial.
[Fuente: Proyecto de Inversión 1186, reporte con corte 31 de diciembre de 2018. Información preliminar Subsecretaría de Salud Pública].</t>
  </si>
  <si>
    <t>Desde el inicio de la implementación de la estrategia se tiene un acumulado de 14.345 familias, en las que se ha evidenciado un mejoramiento de pautas de crianza. 
A continuación, se describen los avances principales que se obtuvieron desde los espacios para la vigencia 2018:
• Gestión de Programas y Acciones: 500 Instituciones (IPS) con tablero de control en infancia diligenciados. 1.159 asistencias técnicas a IPS en salud mental, con plan de acción y seguimiento en pautas de crianza. Intervenciones a 733 IPS dirigidas a sensibilizar al personal que atiende NNA  frente a pautas de crianza. 204 IPS participan en el desarrollo de la jornada distrital. 3.247 profesionales de salud en las IPS, sensibilizados en pautas de crianza.
•	Espacio Educativo: 123 Sesiones de promoción y cuidado de la salud de NNA con temas relacionados pautas de crianza, buen trato, hábitos, reglas y limites, vínculos y afecto, con la participación de 2.822 padres y madres de familia o cuidadores.
•	Espacio Vivienda: 22.656 familias caracterizadas con 14.427 niños, niñas y adolescentes entre 1 y 17 años. A 10.847 se les aplicó el instrumento "Prácticas de Crianza" como pre test, identificando en 4.672 dificultades. Se caracterizan 1.628 HCB, identificando 878 familias con necesidad de intervención en pautas de crianza.  Espacio Vivienda identificó 4.242 con necesidad de intervención en pautas de crianza y 2.175 se orientaron al fortalecimiento de las mismas abordando temas como castigo, ganancias materiales, interacción socia, normas, ganancias sociales, límites. Con el monitoreo y evaluación del plan familiar, se identificó transformación de las pautas de crianza en 7.302 familias con niños, niñas y adolescentes entre 1 y 17 años; las intervenciones han favorecido a 17.402 padres, madres y cuidadores y 22.243 niños, niñas y adolescentes. 
5.461 Hogares Comunitarios de Bienestar se abordadon a través de la estrategia "Mi mascota verde y yo", desarrollando 2.155 sesiones de vínculos, afecto y valores, con la participación de 2.346 madres comunitarias y 25.122 niños y niñas. En 2.540 HCB se desarrolló la sesión de pautas de crianza, participando 2.492 madres comunitarias y 27.758 niños y niñas. Así mismo, se llevaron a cabo 2.680 sesiones de AIEPI comunitario integrándolo al fortalecimiento de las pautas de crianza 2.646 personas.
[Fuente: Proyecto de Inversión 1186, reporte con corte 31 de diciembre de 2018. Información preliminar Subsecretaría de Salud Pública].</t>
  </si>
  <si>
    <t>No reporta</t>
  </si>
  <si>
    <t>2017: con corte a 31 de diciembre de 2017, fueron formados y/o sensibilizados 1404 niños, niñas y adolescentes, a través de 629 sensibilizaciones y 775 formaciones en escenario informal. 2018: En el marco de las acciones que adelanta Secretaría Distrital de Gobierno a través del proyecto de inversión 1131, con corte a 31 de diciembre de 2018, fueron formados y/o sensibilizados 4006 niños, niñas y adolescentes, mediante 3351 sensibilizaciones y  655 formaciones en escenario informal. Estas formaciones se desarrollaron en el marco del Programa Distrital de Educación en Derechos Humanos con diferentes metodologías.</t>
  </si>
  <si>
    <t>Total población:  10525
Hombres: 6228
Mujeres: 4297
Hombres (8 a 13):3011
Mujeres: (8 a 13):2383
Hombres (14 a 17):3217
Mujeres: (14 a 17): 1914</t>
  </si>
  <si>
    <t>Total población:  160
Hombres: 30
Mujeres: 130
Hombres (8 a 13): 2
Mujeres: (8 a 13):19
Hombres (14 a 17): 28
Mujeres: (14 a 17): 111</t>
  </si>
  <si>
    <t>Total población:  864
Hombres:424
Mujeres: 440
Hombres (8 a 13): 216
Mujeres: (8 a 13):246
Hombres (14 a 17): 208
Mujeres: (14 a 17): 194</t>
  </si>
  <si>
    <t>Total población: 1343
Hombres:825
Mujeres: 518
Hombres (8 a 13): 141
Mujeres: (8 a 13):113
Hombres (14 a 17): 684
Mujeres: (14 a 17): 405</t>
  </si>
  <si>
    <t>Porcentaje de cumplimiento : (20/19) = 105%
Este porcentaje del 105% corresponde a que todas las Unidades de Protección Integral con las que opera el IDIPRON fueron intervenidas o adecuadas en su infraestructura y/o en su tecnología; de estas adecuaciones se ha beneficiado la siguiente población:
Total población:  12595
Hombres:7304
Mujeres: 5291
Hombres (8 a 13): 3370
Mujeres: (8 a 13):2761
Hombres (14 a 17): 3934
Mujeres: (14 a 17): 2530</t>
  </si>
  <si>
    <t>El presupuesto no está discriminado para infancia y adolescencia, se presenta el presupuesto general para todas las poblaciones.</t>
  </si>
  <si>
    <t>Durante la vigencia 2018,  se  formaron 91.366 niños en temas de seguridad vial.</t>
  </si>
  <si>
    <t>Dados los resultados exitosos del Programa Ruta Pila y habiendo superado con corte al 31 de octubre la meta inicial pactada de verificación de 7500 vehículos – rutas escolares para la vigencia 2018, se obtuvo la verificaicón de 8036 rutas escolares, por lo que se procedió a ajustar la meta POA tanto para la vigencia en mención incrementándola de 7500 a 8570,  así como el aumento de la meta PDD (CUATRENIO pasando de 27.500 a 31.000), solicitando a la Oficina Asesora de Planeación los incrementos en mención que se hicieron efectivos a partir del cuarto trimestre del 2018; con corte a 31 de diciembre está meta fue superada alcanzando una cifra total de 8.570 vehículos de transporte especial escolar revisados con un porcentaje de 100,82% de la meta del año alcanzada.</t>
  </si>
  <si>
    <t>Se cumplió con la meta del 100% en la vigencia 2018</t>
  </si>
  <si>
    <t xml:space="preserve">Incluir en los procesos de formación en seguridad vial a todos los niños, niñas y adolescentes que asistan a las jornadas programadas para este fin
</t>
  </si>
  <si>
    <t>Se brindó atención a 5.525 niñas, niñas y adolescentes en la vigencia 2018, discriminados de la siguiente manera: 4.600 niñas, niños y adolescentes en la modalidad Tradicional; 250 niñas, niños y adolescentes en la modalidad Rural; y 675 niñas, niños y adolescentes en la modalidad Étnica. De esta manera se logra superar la meta establecida como ICBF Regional Bogotá.</t>
  </si>
  <si>
    <t>Durante el año 2018 se atendieron 5800 beneficiarios en los programas Generaciones Étnicas con Bienestar, Generaciones con Bienestar y Generaciones Rurales con Bienestar.  Se cumplió con la meta del 100%  de la vigencia 2018, brindando atencion a 5525 niñas, niños y adolescentes.</t>
  </si>
  <si>
    <t xml:space="preserve">El ICBF Regional Bogotá  dio cumplimiento del 98%  a la  atencion a  la primera infancia de 241.302 niños, niñas y madres gestantes en el 2018. La atención a la primera infancia se brindó de la siguiente manera: atencion directa a través de las modalidades Tradicional Comunitaria, Institucional y Familiar a 125.595 niños, niñas y madres gestantes .
Igualmente, se aportó al cumplimiento de condiciones de calidad de la educación inicial en el marco de la atención integral para los niños y niñas de primera infancia, a través de los convenios Servicios Especiales para la Atención de la Primera Infancia – Convenios con la Secretaría Distrital de Integración Social (SDIS), Convenios Especiales: Cajas de Compensación Familiar y Secretaría de Educación Distrital (SED), Servicio Especial para la Primera Infancia – Grado Transición con Atención Integral, a 115.707 niños y niñas.   </t>
  </si>
  <si>
    <t>En el año 2018 se cumplió con el 98% de la meta programada para la atencion integral.                                                                                                                                                              El ICBF brindó atención a la primera infancia con atención directa a través de los diferentes servicios de la modalidades Institucional y Familiar a 56.188 niñas y niños.  A través de la Regional Bogotá, el ICBF aportó al cumplimiento de condiciones de calidad de la educación inicial en el marco de la atención integral para los niños y niñas de primera infancia y la implementación del Sistema de Valoración del Desarrollo Infantil (SVDI), en colegios públicos de las localidades de Bogotá D.C., a través de los convenios Servicios Especiales para la Atención de la Primera Infancia – Convenios con la Secretaría Distrital de Integración Social (SDIS), Convenios Especiales: Cajas de Compensación Familiar y Secretaría de Educación Distrital (SED), Servicio Especial para la Primera Infancia – Grado Transición con Atención Integral.  A 115.707 beneficiarios en convenios.</t>
  </si>
  <si>
    <t>El ICBF brindó atención a la primera infancia con atención directa a 56.188 niños, niñas y madres gestantes a través de los diferentes servicios de la modalidades Institucional y Familiar. Se cumplió con la meta del 100% de atencion integral.</t>
  </si>
  <si>
    <t>Cupos permanentes Presupuesto Nacional
En la vigencia 2018, el ICBF brindó atención directa a la primera infancia a traves de los diferentes servicios de la modalidad Institucional: Centros de Desarrollo Infantil -CDI, Hogares Infantiles -HI, Hogares Empresariales, Desarrollo Infantil en Establecimientos de Reclusión -DIER; y en la modalidad Familiar, se cumplió con la meta del 100% de atención integral.</t>
  </si>
  <si>
    <t>En la vigencia 2018, se obtuvo el 96% de cumplimiento de acuerdo a la meta programada en la atención a la primera infancia, modalidad tradicional comunitaria, con los servicios de atención Hogar Comunitario de Bienestar, Hogar Comunitario de Bienestar Agrupado, Hogares Comunitarios de Bienestar - Familiar, Mujer e Infancia – FAMI, atendiendo 69.407 ninos y niñas menores de 5 años.</t>
  </si>
  <si>
    <t xml:space="preserve">Cupos permanentes Presupuesto Nacional
</t>
  </si>
  <si>
    <t>En la Vigencia 2018 de dio cumplimiento al 100% de la meta programada de 27.895 usuarios de CDI medio Familiar.</t>
  </si>
  <si>
    <t xml:space="preserve"> A través del convenio de cooperación internacional 8218 de 2018 entre Secretaría Distrital de Integración Social y la Organización de Estados Iberoamericanos, se formó el 100% de los jóvenes identificados para participar en dicha formación, a través de la estrategia Entre Pares. Específicamente corresponde a la actividad "Implementar las acciones y estrategias de la SDIS para el programa transectorial de prevención de maternidad y paternidad temprana".</t>
  </si>
  <si>
    <t xml:space="preserve">$4.161.976.942
</t>
  </si>
  <si>
    <t>Fuente: Base de datos SDS y aplicativo Web RUAF_ND, datos PRELIMINARES. Año 2018 ((corte 08-01-2019) ajustado 14-01-2019)
Fuente 2017: Base de datos aplicativo Web RUAF_ND, datos PRELIMINARES ajustado mes de febrero del 2018</t>
  </si>
  <si>
    <t>Para el período enero-diciembre de 2018 se registraron 22 casos de mortalidad materna en Bogotá, con residencia en las subredes: Sur (n=2); Norte (n=11); Sur Occidente (n=6); Centro Oriente (n=3) 
Comparando el comportamiento de la mortalidad materna para el mismo periodo del año 2017, se identificó que se presentaron en el Distrito un acumulado de 25 muertes maternas, residentes en las localidades según subred, así: Subred Sur (n=7); Norte (n=7); Sur Occidente (n=9); Centro Oriente (n=1) y sin registro de localidad (n=1). Según lo anterior, se evidencia reducción de 3 casos al comparar los dos períodos.  Según el régimen de afiliación, los casos presentados a período 2018 son: 54.5% (n= 12) régimen contributivo, 22.7% (n=5) subsidiado, y 22.7% (n=5) de los casos no pertenecían a ningún régimen.
• Gestión de Programas y Acciones:
Seguimiento a la atención por parte del sector salud (EAPBs, IPS) de 279 mujeres con bajo peso gestacional, según cohorte distrital. 81 mujeres con bajo peso gestacional recuperaron el estado nutricional, 54 mujeres de bajo peso gestacional fueron remitidas a otros sectores (Secretarías de Educación, ICBF, otros). En los espacios de vida cotidiana se identificó y activó la Ruta 1."Mujeres Gestantes o en Puerperio", para 259 mujeres con bajo peso gestacional, según reporte del módulo SIRC. 48 mujeres de bajo peso gestacional con canalización a Secretaría Distrital de Integración Social para su vinculación a programas de apoyo alimentario a través de Ruta Intersectorial. 
1.869 asistencias técnicas a IPS, se abordaron 10 IPS nuevas, profundizando contenidos en los siguientes temas: acceso y consulta para la atención preconcepcional; regulación de la fecundidad; control prenatal; Interrupción Voluntaria del Embarazo; prevención de la transmisión materno infantil de VIH, sífilis, hepatitis B, puerperio y cuidados del recién nacido; temáticas de articulación interdimensiones como parte de la implementación de la Ruta Materno Perinatal- RIAMP. 1.193 casos reportados al SIRC para atención de la Ruta 1 "Mujer gestante o en puerperio", 664 atenciones efectivas.
• Vigilancia en Salud Pública
41 investigaciones epidemiológicas de campo del evento mortalidad materna, 11 fueron mortalidades tempranas y 7 tardías. Participación en 37 unidades de análisis de mortalidad materna. Participación 54 unidades de análisis de morbilidad materna extrema; se realizó seguimiento a la notificación y cargue de atenciones en salud.
• Espacio Educativo
Realización de 708 sesiones de seguimiento a grupos de adolescentes gestantes y lactantes, con 502 estudiantes gestantes. Abordaje de 374 Instituciones Educativas con población gestante y/o lactante, identificando 359 adolescentes gestantes; 366 asisten mensualmente a control prenatal; adolescentes lactantes 266; con método regular de anticoncepción 269. 841 sesiones de seguimiento e intervenciones encaminadas al autocuidado y fortalecimiento de prácticas de bienestar durante este suceso vital, con la participación de 5.198 estudiantes. 34 sesiones de integración curricular en temas relacionados con derechos sexuales y reproductivos, con 62 docentes.
• Espacio Público
En 87 grupos, colectivos, redes y organizaciones comunitarias, de acuerdo a la lectura de contexto, fueron concertados acuerdos e iniciativas de trabajo relacionados con la protección de la gestación y de los recién nacidos, 101 planes de acción estratégicos en implementación, 46 evaluados a partir de grupos focales. Se realizaron 86 grupos de líderes promotores desde la estrategia "Embarazados todos por la vida" con 1.825 personas en los barrios promotores de la salud urbana, en articulación con los siguientes espacios y sectores: Comité de salud asociaciones comunitarias; Dirección de participación, COIS; Espacio de vida cotidiana: (Vivienda, Trabajo, Educativo, Gobernanza, Programas y Acciones, VSP); ICBF; Juntas de Acción Comunal, Comités Salud; ONG´S; Secretaría de Educación; Secretaria de Integración Social; realizando actividades o iniciativas para la protección durante la gestación y del recién nacido, con énfasis en identificación de signos y síntomas de alarma, adherencia al control prenatal.
• Espacio Vivienda
Se caracterizaron 22.656 familias, 1.727 mujeres gestantes con bajo peso, a 1.137 se activó la ruta de planes de beneficios en salud, 26 fueron remitidas a otros sectores (Secretarías de Educación, planeación, hábitat); se realizaron las siguientes acciones: consumo adecuado de micronutrientes, seguimiento del plan nutricional, consecuencias de bajo peso al nacer. Del total de mujeres 168 fueron canalizadas para atención por servicios de salud, tratamiento médico nutricional. 171 mujeres de bajo peso gestacional con inseguridad alimentaria con activación de ruta intersectorial de apoyo alimentario (Secretaria de Integración Social, ICBF), y 1.297 a recuperación nutricional. 
identificación de 2.408 gestantes a las cuales se les realizaron acciones de información, educación y comunicación para la salud, en temas relacionados con inicio oportuno y adherencia a controles prenatales; promoción y oferta a la consulta de regulación de la fecundidad (planificación familiar); identificación de signos y síntomas de alarma; Información de la oferta de servicios de salud; educar a padres y cuidadores en los cuidados del recién nacido en el hogar; educación para el ejercicio pleno de los derechos sexuales y los derechos reproductivos; seguimiento a tratamientos acorde a riesgo y alertas en salud durante la gestación y en el posparto. Se identificaron 116 gestantes con signos y síntomas de alarma, 274 gestantes sin adherencia al control prenatal, las cuales fueron canalizadas 290 a los servicios de salud.
• Dirección de Provisión de Servicios de Salud: 188 Mesas de trabajo para abordar temas relacionados con la mortalidad materna. 17 mesas de trabajo para la fase II Nodo de Humanización Distrital y articulación con red nacional. Asistencia técnica a IPS así: 51 visitas socialización y seguimiento a la implementación del MIAS con énfasis en los componentes materno perinatal a 21 EAPB y 30 IPS; 14 asistencias a EAPB en Gestión del riesgo en población gestante y recién nacidos. 53 unidades de análisis de: Mortalidad Materna –MM- (38 casos), Morbilidad Materna Extrema -MME- (11 casos) y VIH gestacional (1 caso); 96 visitas del componente materno para la socialización o seguimiento a la implementación de las RIAS PMS y el cumplimiento de la circular 016 de 2017 del MSPS, para la reducción de la mortalidad materna, a 20 EAPB, 55 IPS; 47 visitas Institucionales Inmediatas e Integrales para seguimiento por eventos de mortalidad materna en el marco del plan de choque distrital de MM-MP a 41 IPS; 65 Visitas plan de intensificación Morbilidad Materna Extrema (Estrategia de Ángeles Guardianes) a 28 IPS; 116 Visitas donde se realizan acciones de fortalecimiento y seguimiento a la calidad de la atención obstétrica en 72 IPS. 32 comités materno perinatales de las SISS. 4 Visitas del componente de SSR – Transmisión Materno Infantil –TMI para fortalecimiento y seguimiento a la calidad de la atención en 1 EAPB y 3 IPS. Fortalecimiento de competencias: Capacitación teórico práctica a profesionales de enfermería y medicina en el marco del proceso de Servicio Social Obligatorio (Total participantes: Temas teóricos: 206, Talleres: 214) ; 74 capacitaciones teóricas (Total capacitados: 3171 en 47 IPS, 3 EAPB y 5 en otras instituciones o grupos); 153 Simulacros (Total capacitados: 1590 en 37 IPS Privadas y 13 USS) en Insersión de DIU, Emergencias obstétricas y nacimiento humanizado.
[Fuente: Proyecto de Inversión 1186, reporte con corte 31 de diciembre de 2018. Información preliminar Subsecretaría de Salud Pública]</t>
  </si>
  <si>
    <t>Equipo Ruta Integral de Atenciones</t>
  </si>
  <si>
    <t>3279797 Ext. 1005</t>
  </si>
  <si>
    <t>vgutierrez@sdis.gov.co</t>
  </si>
  <si>
    <t>Meta creciente
Esta acción comenzó su ejecución en el año 2018</t>
  </si>
  <si>
    <t>Ana Rodríguez Tous  Lider Servicio jardines infantiles
Subdirección para la Infancia</t>
  </si>
  <si>
    <t xml:space="preserve">Adriana Hurtado 
Lider Servicio Creciendo en Familias
Subdiección para la infnacia </t>
  </si>
  <si>
    <t>3279797 Ext 1005</t>
  </si>
  <si>
    <t>nleon@sdis.gov.co</t>
  </si>
  <si>
    <t xml:space="preserve">Meta creciente
El presupuesto total para la meta 6 durante la vigencia Fue de $17.240.960.066 </t>
  </si>
  <si>
    <t>Meta creciente
El presupuesto total para la meta 8 durante la vigencia Fue de $9,304,079,567</t>
  </si>
  <si>
    <t>En el año 2018 se formaron 2.207 niñas, y adolescentes de grados 8º, 9º y 10º  en 24 colegios de 4 localidades: Suba, Engativá, Los Mártires y Kennedy. Este curso busca promover el uso seguro y responsable de las Tecnologías de Información y Comunicación, así como prevenir las violencias contra las mujeres en los espacios digitales. Al finalizar el curso las participantes están en la capacidad de identificar los riesgos que se pueden correr con el uso inadecuado de las TIC, y proponer actividades concretas para disminuir estos riesgos.</t>
  </si>
  <si>
    <t xml:space="preserve">El curso Seguridad Digital para niñas, niños y jóvenes de colegios, fue un proceso formativo, diseñado y elaborado en 2018, entre la Secretaría Distrital de la Mujer en asocio con Colnodo. Surge ante la necesidad de desarrollar una estrategia preventiva, frente a las expresiones de violencia e inseguridad que enfrentan las niñas, niños y jóvenes en el ámbito digital. Expresiones como Grooming, Phishing, Sexting,  Ciberbullyng, Sextorsión, entre otras.  
Para el proceso de implementación del curso, se realizó un trabajo colaborativo con la Secretaria Distrital de Educación, en el cual se priorizaron los establecimientos educativos públicos y privados con mayor reporte de casos de violencias digitales, y se organizó un plan de trabajo para el proceso de ejecución de los cursos en donde se vincularon niñas, niños y adolescentes. </t>
  </si>
  <si>
    <t>Dirección de Enfoque Diferencial Rose Hernandez</t>
  </si>
  <si>
    <t>3169001- ext 1017</t>
  </si>
  <si>
    <t>rhernanadez@sdmujer.gov.co</t>
  </si>
  <si>
    <t xml:space="preserve"> Se aclara que los presupuestos presentados corresponden a una meta global, ya que por misionalidad la Secretaría de la Mujer brinda atención a las mujeres en sus diferencias y diversidades, por lo mismo no separa el recurso por grupo poblacional. </t>
  </si>
  <si>
    <t>El Programa Distrital de Justicia Juvenil Restaurativa (PDJJR) cuenta con diferentes líneas de atención a través de las cuales se busca que el adolescente / joven en conflicto con la ley reconozca el daño causado, repare la víctima y se reintegre a su medio familiar y social con derechos restablecidos. 
Línea 1. Principio de Oportunidad con suspensión de procedimiento a prueba (105)
Con el fin de consolidar los objetivos de la justicia restaurativa, de generar responsabilización por parte del adolescente ofensor, reparar a la víctima y reintegrar a las partes a la comunidad, en el programa se ha decidido trabajar la figura jurídica de principio de oportunidad en la modalidad de suspensión del procedimiento a prueba para que, una vez sea concedido el principio de oportunidad, el adolescente sea remitido a un proceso de atención diferencial durante el periodo de suspensión.  En este sentido, el PDJJR-PO busca atender todas las partes involucradas en el delito y darles voz en la resolución de los conflictos derivados del mismo, logrando así no solo el cumplimiento de las condiciones que se imponen, sino la participación activa de las partes, tratando que sus necesidades sean satisfechas en el marco de la responsabilización, la reparación y la reintegración.
• Ciento cinco (105) adolescentes / jóvenes a quienes el Juez otorgó el Principio de Oportunidad en suspensión de procedimiento a prueba iniciaron atención en el programa entre enero y diciembre del 2018. Para un total de 229 adolescentes atendidos desde el inicio del programa. 
Línea 2. Justicia restaurativa en el colegio (45)
Esta línea se basa en un protocolo de atención para el abordaje de conflictos por situaciones tipo III al interior de los establecimientos escolares en el marco de la Ley 1620 . Está dirigido a adolescentes que, en calidad de presunta víctima y presunto ofensor, están implicados en un proceso ante la Fiscalía por lesiones personales con incapacidad inferior a sesenta días. También participan del proceso los respectivos representantes legales (padres de familia) y el comité escolar de convivencia del respectivo colegio.
Tras realizar las verificaciones correspondientes con Secretaría de Educación Distrital a través de las Direcciones Locales de Educación y los rectores de los colegios, se devolvieron 116 casos en los cuales al menos uno de los estudiantes involucrados en el proceso penal ya no estaba vinculado al colegio. En veintinueve (29) casos se han logrado acuerdos conciliatorios ante los respectivos fiscales, mientras tres (3) casos se cerraron por desistimiento de la víctima, resultado un total de cuarenta y cinco (45) adolescentes en conflicto con la ley atendidos con caso cerrado.
Línea 3. Justicia restaurativa en conciliación (31)
En eventos de conciliación masiva de la Fiscalía Delegada ante los jueces penales para adolescentes se apoyó desde la SDSCJ con el enfoque de justicia juvenil restaurativa y de mediación. Como resultado, se realizaron 25 conciliaciones, en las que 31 adolescentes y jóvenes resolvieron su conflicto con la ley penal.</t>
  </si>
  <si>
    <t>• Se construyó documento para modelo pedagógico Distrital de Atención para adolescentes y jóvenes del Sistema de Responsabilidad Penal Adolescente: (i) basado en pilares que desarrollan la justicia restaurativa y la proyección vital y (ii) sustentado en enfoques de Derechos, Restaurativo, Diferencial, Acción si daño y Participación.
• Se inició proceso de implementación de módulos desagregados que en conjunto harían parte del modelo: (i) estrategia para desarrollar habilidades de regulación emocional, (ii) propuesta de post-egreso, (iii) casos piloto para aplicación de justicia restaurativa con adolescentes y jóvenes privados de la libertad. Así mismo, se realizaron actividades de seguimiento a la implementación del modelo flexible de la oferta educativa para el SRPA.
• Se realizó propuesta de formación a formadores para personal del CAE
• Se plantearon recomendaciones desde lo pedagógico, la infraestructura y seguridad a los diseños arquitectónicos para la construcción del CAE Campo Verde que se encuentra en fase de estudios y diseños a través del contrato No. 671 de 2018.
• Se avanzó en proceso de cartografía social al interior de un Centro de Atención Especializado (CAE), a través de una metodología basada en la co-creación que implica la participación y el acompañamiento de profesionales en ciencias sociales, con el propósito de comprender la estructura, las dinámicas relacionales, los procesos de la atención y la convivencia entre los distintos actores del centro (educadores, coordinadores, policía, adolescentes, jóvenes, familias, personal administrativo, etc.).</t>
  </si>
  <si>
    <t xml:space="preserve">Número de casos de transmisión materna infantil deVIH / Total de casos de nacidos vivos en el perirodo X 1000 nacidos vivos
</t>
  </si>
  <si>
    <t xml:space="preserve">Dado que los casos de este evento tienen unidades de análisis permanente, es posible que se identifiquen registros que no cumplieron definición de caso y sean descartados en la semana epidemiológica posterior. Fuente  SIVIGILA Secretaria Distrital de Salud- SE 48 de 2018.
Durante el 2018 se identificaron 121 casos de sífilis congénita (dato preliminar). </t>
  </si>
  <si>
    <t>1) Número de terceras dosis de pentavalente aplicadas en población menor de un año   /  Población menor de un año asignada en la meta programática *100
2) Número de dosis aplicadas de Triple Viral en población de un año de edad    /   Población menor de un año asignada en la meta programática*100</t>
  </si>
  <si>
    <t xml:space="preserve">Número de niños y niñas (y adolescentes en peores formas) trabajadores identificados, intervenidos y canalizados efectivamente a los servicios de salud y sociales para su desvinculación. </t>
  </si>
  <si>
    <t xml:space="preserve">Sumatoria  de niños, niñas (y adolescentes en peores formas) intervenidos y canalizados efectivamente a los servicios de salud y sociales para su desvinculación </t>
  </si>
  <si>
    <t xml:space="preserve">Cesar Mauricio Lopez Alfonso
Oficina de Planeación </t>
  </si>
  <si>
    <t>Sumatoria de de vehículos verificados a través del Programa "RUTA PILA</t>
  </si>
  <si>
    <t>Al cierre de la vigencia 2018, se lograron 53.459 atenciones a niñas, niños, adolescentes  que participan en procesos de formación artística, a través de sus líneas de atención: 1. Arte en la escuela, adelantó actividades formativas en los colegios y en los centros Crea, atendiendo a 92 IED en 17 localidades, con una cobertura de 45.378 estudiantes. Logró efectuar procesos de formación en las 7 áreas artísticas (artes electrónicas, artes audiovisuales, artes plásticas, música, danza, teatro y literatura). Se atendieron niños, niñas y jóvenes pertenecientes a la Educación Básica: primaria (67%) y secundaria (33%). Asimismo, acompañó a colegios con necesidades educativas especiales: Colegio OEA, en el CREA Castilla se atienden niños y niñas con baja visión; Colegio José Felix Restrepo de la localidad Rafael Uribe Uribe, se atienden niños y jóvenes con prescripciones médicas por hiperactividad, memoria a corto plazo e invidentes; Colegio Juan Francisco Berbeo de la localidad de Barrios Unidos, se realizó acompañamiento a los estudiantes con necesidades educativas especiales y se activaron los protocolos de atención en emergencias en eventos de convulsiones. 2. Emprende CREA: Se adelantaron procesos de formación artística a través de los grupos de Emprende Crea (Súbete a la Escena y Manos a la Obra), se atendieron 8.081 beneficiarios en talleres de formación; se ha avanzado en la consolidación de colectivos artísticos, en los procesos de circulación de las obras y productos artísticos. Se logró la realización de 4 circuitos o muestras artísticas "Muestras Artísticas Crea": La primera versión se realizó en agosto de 2018 en la Biblioteca Virgilio Barco. Se realizaron 27 presentaciones, con la participación de 500 artistas infantiles y juveniles en escena y artistas invitados como La Ramona y Los Rolling Ruanas. La segunda versión se realizó en noviembre en la Biblioteca Virgilio Barco, presentado obras de 620 artistas infantiles y juveniles en escena y contó con la participación de La Sonora Mazurén y The Busy Twist. Estas muestras artísticas obtuvieron una asistencia de 3.000 personas. Festival Crea: Se realizó en octubre de 2018 en el Parque Metropolitano Simón Bolívar, tuvo una asistencia de 13.000 personas; contó con la participación de 1000 artistas infantiles y juveniles en escena y 7 artistas invitados. Navidad Crea: Se realizaron actividades en el CREA Cantarrana, logrando una asistencia de 300 asistentes, presentando las obras de artistas CREA y artistas invitados como Noel Petro, Son de la Provincia y La Igualdad. Actualmente se cuenta con 20 centros Crea: Usme (Cantarrana), Bosa (Naranjos, San Pablo), Kennedy (Castilla, Las Delicias, Roma), Fontibón (Las Flores, Villemar), Engativá (La Granja, Villas del Dorado), Suba (La Campiña, Suba Centro), Barrios Unidos (12 de octubre, Santa Sofía), Los Mártires (La Pepita), Rafael Uribe Uribe (Rafael Uribe Uribe, San José), Ciudad Bolívar (Lucero Bajo, Meissen), Santa Fe (El Parque).</t>
  </si>
  <si>
    <t>Número de niños, niñas y adolescenrtes  con discapacidad y alteraciones en el desarrollo atendidos en  los servicios que ofrece la Subdirección para la infancia</t>
  </si>
  <si>
    <t>Número de niños y niñas pertenecientes a grupos étnicos, atendidos en jardines infantiles</t>
  </si>
  <si>
    <t xml:space="preserve">Respecto a las actividades realizadas en los entornos de cada una de las Instituciones Educativas Distritales (IED) de la estrategia, se presenta a continuación el número de acciones realizadas en el marco de los planes de acción, los cuales contienen actividades encaminadas a lograr los objetivos establecidos por la estrategia: En coordinación con la Policía Nacional y Metropolitana se capacitó a la comunidad educativa en temas relacionados con la prevención de Consumo de Drogas y otras temáticas a través del programa “Abre tus Ojos” en las 58 IED. De igual manera, se realizó la socialización del Código Nacional de Policía y Convivencia por parte de la Secretaría Distrital de Seguridad, Convivencia y Justicia en 101 colegios; 50 privados y 51 distritales capacitando a 5.804 personas respectivamente.
</t>
  </si>
  <si>
    <t>Se realizó proceso de capacitación sobre el Derecho a la Participación y Representación Política con Equidad dirigido a mujeres campesinas y rurales, con estudiantes mujeres y hombres, de los dos cursos del grado noveno de la Institución Educativa Distrital Rural El Destino (Localidad de Usme).  Participaron 31  mujeres adolescentes y 30 hombres adolescentes</t>
  </si>
  <si>
    <t>Sumatoria niños, niñas y adolescentes con derechos vulnerados atendidos</t>
  </si>
  <si>
    <t xml:space="preserve">Sumatoria Mujeres lactantes, niños y niñas atendidos </t>
  </si>
  <si>
    <t>Sumatoria de niños y niñas que participan y se movilizan en la PPIA</t>
  </si>
  <si>
    <t>A través de las jornadas de Votaciones de la niñez "Necesitamos escuchar la voz de niñas, niños y adolescentes para eliminar la violencia contra la niñez", desarrolladas durante el mes de abril en Instituciones Educativas y entidades públicas o privadas que desarrollan acciones en el marco de la celebración del día del niño, las niñas, niños y adolescentes tuvieron la posibilidad de identificar las acciones que permitan su protección.</t>
  </si>
  <si>
    <t>5.000.000</t>
  </si>
  <si>
    <t>Presupuesto acumulado 2017 - 2018</t>
  </si>
  <si>
    <t>101.800.000</t>
  </si>
  <si>
    <t>En el desarrollo de la semana por la paz: "Necesitamos colorear la paz para eliminar la violencia contra la niñez", se realizaron  acciones en articulación con gobierno local, departamental, universidades privadas, instituciones educativas y organizaciones de base comunitaria, que promovieron espacios de sensibilización mediante el colorear un mándala como símbolo del compromiso personal para eliminar acciones de violencia en nuestra sociedad.</t>
  </si>
  <si>
    <t>1.500.000</t>
  </si>
  <si>
    <t>El programa implementado en la Dirección de Responsabilidad penal Adolescente DRPA, es una estrategia contemplada como meta del cuatrienio cuyo propósito es prevenir la reincidencia en el delito de los adolescentes jóvenes que han estado vinculados al SRPA. Se reporta entonces su desarrollo durante el periodo comprendido entre el 16 de enero a diciembre 31 de 2018, llevado a cabo en los Centros de Atención especializada Bosconia, Belén, Esmeralda, Redentor Adolecentes, Redentor Jóvenes y los Centros No privativos; Forjar (Ciudad Bolívar, Suba, Rafael Uribe Uribe), ACJ, OPAN y los Centros de Internamiento Preventivo Acogida y Esmeralda, abarcando el 100% de los centros del SRPA. 
El 100% de los adolescentes que fueron  priorizados para participar,  culminaron el programa.</t>
  </si>
  <si>
    <t>1.3.</t>
  </si>
  <si>
    <t>Movilización y participación cerca de dos mil niños, niñas y adolescentes</t>
  </si>
  <si>
    <t xml:space="preserve">Para la vigencia de 2018 el cargo estuvo ocupado únicamente por el apoyo de la línea "Niñez y Familia", lo que determinó en buena medida los alcances del trabajo territorial e institucional. </t>
  </si>
  <si>
    <t xml:space="preserve">Durante 2018 se hicieron procesos de formación en las localidades de Ciudad Bolívar, Los Mártires, Santa Fe y Usme, donde se desarrollaron los módulos 1. Dejamos huella en la ciudad. Tema: Colorea Bogotá.  2. Dejamos huella en la ciudad. Tema: Ciudad Feliz. 3. Dejamos Huellas en la ciudad. Tema: Somos iguales pero diferentes. 4. Do, re mi, do, re, fa, participamos en Bogotá. Tema: Los niñ@s llevamos la batuta: Disfrutar de mis derechos y cuidar los derechos de los demás. 5. Do, re mi, do, re, fa, participamos en Bogotá. Tema: Mi derecho a participar. 6. Nos encontramos en el juego. Tema: Crece comunidad.  
Estas seis temáticas fueron las más solicitadas en las localidades, siendo los niños y niñas de edades entre 6 a 13 años quienes las escogieron. De esta manera las organizaciones profundizaron en ejes temáticos basados en los derechos de niños y niñas, temas animalistas, ambientalistas y de construcción de comunidad. La que la presencia de los niños y niñas adquiere mucha relevancia en tanto se sitúan como agentes activos, que tienen voz y voto dentro de su comunidad, haciendo efectivo su derecho a la participación.  </t>
  </si>
  <si>
    <t>Durante la vigencia 2018 se realizaron 5 procesos de asesoramiento técnico en 4 localidades que se evidencian en el documento anexo, y la campaña de " Los Incluyentes", enmarcada en la estrategia “Vive la Diversidad, Termina con la Discriminación”, realizado en Ciudad Bolívar.</t>
  </si>
  <si>
    <t>Atención a 184 niños, niñas y adolescentes victimas de conflicto armado, vinculados a PARD</t>
  </si>
  <si>
    <t>World Visión</t>
  </si>
  <si>
    <t>Para la vigencia se alcanzó el 78% del avance fisico de la meta, respecto al 80% programado. Para el grupo etario de primera infancia la ruta se encuentra implementada en las 20 localidades de Bogotá y con un escenario de articulación intersectorial (Mesa técnica) que moviliza las acciones propias de la gestión para garantizar la atención integral a la primera infancia, con la definición de 28 atenciones. 
Para el grupo etario de infancia y adolescencia, se definieron las 11 atenciones propias de la ruta con la participación de 16 entidades (13 del orden distrital y 3 del orden nacional).  Además, avanza en la construcción intersectorial de los documentos técnicos que orientan la implementación de la RIA de Infancia y Adolescencia.</t>
  </si>
  <si>
    <t>El Distrito Capital en la vigencia 2018  cuenta con un Convenio Interadministrativo para el desarrollo articulado del Sistema de Seguimiento Niño a Niño -SDSNN. Se tiene un prototipo del instalado en la SDIS con datos individualizados niño o niño, que permite la verificación de  atenciones y sus respectivos reportes. Para ello se programaron 11 mesas de trabajo con las entidades que hacen parte del convenio, para elaborar el protocolo de entrega de información mediante la elaboración y documentación de los metadatos las atenciones de la RIA que se incluirán en el Sistema para las vigencias 2017, 2018 y 2019.  Así mismo, se elaboró el diccionario de datos para cada una de las atenciones de acuerdo a lo establecido con las entidades en las mesas de trabajo realizadas. 
Se realizó evaluación del prototipo existente, la cual dio como resultado una propuesta para la implementación de una solución orientada a analítica avanzada y BIG DATA, que permita una explotación rápida y flexible de los datos para delimitar, priorizar y hacer seguimiento puntualmente de las atenciones definidas en la ruta integral de atenciones – RIA - de mujeres gestantes, niños y niñas en primera infancia, la cual se implementará en la vigencia 2019.</t>
  </si>
  <si>
    <t>En la vigencia 2018, y con una capacidad instlada de  54.219 cupos, la SDIS atendió 65470 niñas y niños, a través de 365 Jardines Infantiles y Casas de Pensamiento Intercultural. En estos espacios, se promueve el desarrollo integral de niñas y niños con enfoque diferencial a través de: i) Procesos pedagógicos e interacciones efectivas (juego, arte, literatura y exploración del medio); ii) Cuidado calificado con talento humano idóneo; iii) Apoyo alimentario con calidad y oportunidad; iv) Seguimiento al estado nutricional de niñas y niños; v) Promoción de la corresponsabilidad de las familias frente a la garantía de los derechos de la primera infancia. Estos procesos se fortalecieron a lo largo de la vigencia a través de cualificaciones en diferentes temáticas y en articulación con los equipos de nivel central y local, con el propósito de mejorar la atención y el cumplimiento de los Estándares Técnicos para la Calidad de la Educación Inicial.
A partir del trabajo interinstitucional realizado con las niñas y los niños en edades de 4 a 6 años de los Jardines Infantiles y Casas de Pensamiento de la Secretaría Distrital de Integración Social - SDIS, 13.826 niñas y niños transitaron al nivel de Jardín y grado cero (0) de la Secretaría Distrital de Educación - SED, según el reporte oficial  al cierre del SIMAT corte diciembre (cifra actualizable); aportando de esta manera con la continuidad en el proceso de desarrollo de capacidades y potencialidades de niñas y niños en primera infancia de la Ciudad.</t>
  </si>
  <si>
    <t>A diciembre de 2018 se atendió a 13.594  mujeres gestantes, niñas y niños menores de dos años,  a través de intervenciones educativas individuales y familiares que fortalecen las interacciones y las capacidades de madres, padres, cuidadores y agentes comunitarios  en los entornos hogar y espacio público  para educar, cuidar y proteger a las niñas y niños en sus mil primeros días de vida, en los entornos hogar y espacio público, en la zona urbana de 19 localidades de la ciudad.
Se cualificacó  a profesionales,  a través de jornadas de asistencia técnica en temas relacionados con: inducción al modelo de atención y lineamiento técnico; desarrollo infantil; fortalecimiento comunitario; construcción del plan pedagógico; gestión documental; características del desarrollo de las niñas y niños mayores de dos años con restricción médica, alteraciones en el desarrollo o discapacidad; elaboración de objetos y juguetes para favorecer el potenciamiento del desarrollo de niñas y niños desde la gestación hasta los dos años; fortalecimiento de competencias para la valoración del estado nutricional; sentido, sistematización y análisis de la caracterización familiar; cualificación en lactancia materna y plan de información, educación y comunicación en promoción de estilos de vida saludable entre otros.
En articulación y alianza organizaciones de la sociedad civil, a través de  contrato de donación, 200 mujeres gestantes y lactantes, con prioridad en adolescentes, de las Subdirecciones Locales de Bosa, Ciudad Bolívar, Usme y Kennedy recibieron durante el periodo comprendido entre enero y diciembre bonos canjeables por alimentos por valor de $190.000 cada uno, estos bonos fueron entregados a las mismas mujeres durante 12 meses con el fin de valorar el impacto en el estado nutricional de la madre y del bebé al  nacer; durante la vigencia se entregaron 5105 
De otra parte, se fortalece el proceso de seguimiento nutricional de las mujeres gestantes y niños menores de dos años del servicio con la entrega de 30 kits antropométricos (báscula, tallímetro e infantómetro) a las 16 Subdirecciones Locales del Distrito, lo anterior en el marco del comodato suscrito con la Fundación Santa Fe de Bogotá.
En la implementación del Convenio de Cooperación Internacional OEI-SDIS, se adelantó un proceso de cualificación sobre los derechos de las niñas y los niños, donde participaron un total de 3.077 madres, padres y cuidadores de niñas y niños entre los 7 y 24 meses de edad, en las Subdirecciones Locales de Bosa, Ciudad Bolívar, Fontibón, Kennedy, Mártires y Suba.  Adicionalmente, se adelantó el proceso de cualificación a padres y madres de familia de 2.515 niñas y niños para el tránsito armonioso y consciente de las niñas y niños mayores de dos años a los ámbitos institucionales de educación inicial, en las Subdirecciones Locales de Bosa, Ciudad Bolívar, Kennedy, San Cristóbal, Suba, Tunjuelito y Usme.</t>
  </si>
  <si>
    <t>Promover la participación con incidencia de las  niñas, niños y adolescentes  en escenarios y procesos distritales y locales  a partir de ejercicios de veeduría, control social y diálogo donde sean reconocidas y tenidas en cuenta sus voces para la toma de decisiones.</t>
  </si>
  <si>
    <t>Sumatoria de niños y niñas pertenecientes a  grupos étnicos, atendidos en jardines infantiles</t>
  </si>
  <si>
    <t>2.366 niños y niñas pertenecientes a grupos étnicos, atendidos en jardines infantiles. Se cuenta con el Servicio de Atención Integral a niñas y niños en 10 Casas de Pensamiento Intercultural ubicadas en nueve localidades (Bosa, Usme, Kennedy, Engativá, Santa Fe, Suba, Fontibón, Los Mártires y San Cristóbal) donde se promueven acciones de pervivencia cultural de los pueblos indígenas presentes en la ciudad. Se destaca además, la Estrategia de Pervivencia Cultural afrodescendiente, negra, palenquera y raizal, denominada “Sawabona”, “Te respeto”, la cual se implementó en 100 Unidades Operativas de la SDIS, a partir del reconocimiento de las prácticas culturales y ancestrales, acercando a las niñas y niños desde la primera infancia al reconocimiento cultural del país y a crecer libres de imaginarios de discriminación.</t>
  </si>
  <si>
    <t>Durante el 2018, se logró la formación, enmarcada en la estrategia de prevención de Violencia Intrafamiliar y Sexual, de 1.781 adolescentes, de los cuales 905 eran hombres y 872 mujeres de las localidades de Antonio Nariño, Barrios Unidos, Bosa, Candelaria, Ciudad Bolívar, Engativá, Fontibón, Kennedy, Puente Aranda, Rafael Uribe, San Cristóbal, Santa Fe, Suba, Sumapaz, Teusaquillo, Usaquén y Usme. La población adolescente que participó de los procesos de formación fue priorizada por la Secretaría de Educación Distrital (SED), en el marco del Programa Integral para el Mejoramiento de Entornos Escolares (PIMEE) donde se articulan diversas estrategias, entre las que se encuentra la implementación de la estrategia de prevención Entornos Protectores y Territorios Seguros.
Los procesos de prevención realizados permitieron que estos adolescentes reconocieran y reflexionaran acerca de los derechos humanos, potencializar procesos de deconstrucción y desaprendizaje de prácticas culturales, de manejo de poder y control entre hombres, mujeres y comprensión de prácticas democráticas que facilitan la equidad en las relaciones familiares, lo que redunda en el ejercicio de dinámicas libres de violencia al interior de las familias. De igual manera lograron adquirir y reforzar conocimientos en normatividad, rutas de atención y competencias de las entidades que intervienen en la ruta de atención a víctimas de violencia intrafamiliar y sexual en el Distrito, convirtiéndose así en un grupo de multiplicadores de la estrategia de prevención en ciudadanos-as corresponsables en sus territorios frente al ejercicio de la prevención y la atención de las violencias.</t>
  </si>
  <si>
    <t>Atender al 100% de niñas, niños y adolescentes con proceso de restablecimiento de derechos remitidos por Comisarias de Familia y Defensorías de Familia los Centros Proteger</t>
  </si>
  <si>
    <t>El proyecto Bogotá te Nutre brinda apoyo alimentario a población en inseguridad alimentaria severa o moderada, a través del servicio social de comedores y los apoyos de complementación alimentaria: Bonos canjeables por alimentos y Canastas básicas; adicionalmente se realiza el suministro de alimentos crudos de manera transversal con otros proyectos de la SDIS en diferentes servicios sociales y modalidades de atención a población vulnerable en la ciudad. 
En los Servicios Sociales de  Jardines Infantiles, Jardines Cofinanciados, Centros Amar y Centros Crecer se atendieron  con apoyo alimentario, en el 2017 45.437 niños y niñas, y 730 Adolecentes, y 46.259 niños y niñas, y 695 adolescentes durante el 2018. 
En el 2017 se atendieron en el servicio de comedores 25.570 niños y niñas entre los 0 y 12 años y 14.099 adolescentes de 13 a 17 años, orientándolos con  acciones para mejorar la calidad de vida, permitiéndoles contar con herramientas para enfrentar y superar su condición de vulnerabilidad. En el 2018 se atendieron en el servicio de comedores 18.519 niños y niñas,  y 10.919 adolescentes.
En el 2017 en la modalidad de Bonos canjeables por alimentos  se atendieron 8.311 niños y niñas y 12.599 adolescentes. Durante el 2018 se atendieron 11.028 niños y niñas, y  11.916 adolescentes.
En el 2017 en la modalidad de Canastas  se atendieron 4.780 niños y niñas y 4.239 adolescentes; en el 2018 se atendieron 2.543 niños y niñas, y 1.882 adolescentes.
Como avances generales de la meta 3 del proyecto Bogotá te Nutre, durante el 2018 se entregó el 96.8% de los apoyos alimentarios programados distribuidos de la siguiente forma:  94,5% de los apoyos programados en Comedores (aproximadamente 9.230.964 raciones servidas), también fueron canjeados el 97,4% de los Bonos programados, entregando 422.666 bonos en las modalidades de Bonos Bogotá te Nutre, Ámbito familiar, Gestación, Gestación bajo peso, Emergencia y Bonos Discapacidad, además se otorgó el 98,43% de las canastas programadas, llegando a 34.396 canastas entregadas.</t>
  </si>
  <si>
    <t>948.560.955</t>
  </si>
  <si>
    <t>El presupuesto ejecutado aparece reportado tanto en la política para la infancia conmo en la política  de Discapacidad (el presupuesto de la meta del Proyecto de Inversión, está enmarcado en la Política Pública de Discapacidad para el Distrito Capital)</t>
  </si>
  <si>
    <t xml:space="preserve">Inclusión del 100% de los adolescentes vinculados a los procesos desarrollados marco de la ruta de prevención para Jóvenes (RPJ) en las  acciones de prevención realizadas.
65.216 jóvenes fueron atendidos a través de la Ruta de Oportunidades Juveniles por medio de las atenciones 4 y 12.
</t>
  </si>
  <si>
    <t>Si bien el presupuesto ejecutado para la meta hasta diciembre fue de $1.974.779.800 la cifra  invertida para infancia y adolescencia es de $1.876.458.067</t>
  </si>
  <si>
    <t>La Entidad ejecutó 10 contratos de consultoría para los Estudios, Diseños y Trámite de licencia de construcción para jardines infantiles.
Durante lo corrido de la vigencia, se adelantaron las siguientes actividades a destacar:
9 Licencias de construcción recibidas, de los proyectos Maryland y Fortaleza, Bolonia, El Recreo, las acacias, José A. Santa María, altos del Virrey, Bertha Rodríguez y Campo Verde, para la construcción de Jardines infantiles. Adicionalmente al cierre de la vigencia 2018, el proyecto "Santa Teresita" se encontraba a la espera de licencia de construcción ejecutoria.
Adicionalmente a lo anterior, fueron adjudicados los procesos para la construcción de siete (7) obras de los Jardines infantiles y fue suscrito un contrato interadmistrativo No. 9313 de 2018 con Findeter, para la ejecución de tres (3) proyectos más.
 El Plan de Desarrollo Bogotá Mejor para todos, a través de la Secretaría Distrital de integración social, adelantó la ejecución de un contrato de consultoría para estudios, diseños y trámite de licencia para la construcción de un centro crecer, se obtuvo licencia de construcción y  fue suscrito un contrato interadmistrativo No. 9313 de 2018 con Findeter, para la ejecución del proyecto.
De otro lado, la entidad adelanta la ejecución de 2 obras en las localidades de Fontibón y Barrios Unidos. 
:Se realizó la terminación y puesta en funcionamiento del JI Asovivir, adicionalmente se adelantó la contratación de la obra del JI Rafael Pombo
Se adelantó la intervención en adecuación a condiciones de ajuste razonable de 4 Centros Crecer</t>
  </si>
  <si>
    <t>Durante la vigencia 2018, un total de 288 Jardines Infantiles de la Secretaría Distrital de Integración Social alcanzaron un 82% de cumplimiento en los estándares de calidad para la educación inicial.</t>
  </si>
  <si>
    <t xml:space="preserve">Gloria Milena Gracia
</t>
  </si>
  <si>
    <t xml:space="preserve">3144423411
</t>
  </si>
  <si>
    <t xml:space="preserve">gmgrtacia@saludcapital.gov.co
</t>
  </si>
  <si>
    <t>Porcentaje de Niños, Niñas y Adolescentes victimas de Explotación sexual comercial (ESCNNA), que recibe el IDIPRON. con derechos restablecidos</t>
  </si>
  <si>
    <t xml:space="preserve">lfromero@movilidad.gov.co </t>
  </si>
  <si>
    <t>Luis Fernando Romero</t>
  </si>
  <si>
    <t xml:space="preserve">Luis Fernando Mejía </t>
  </si>
  <si>
    <t>Claudia Luna Servicios Infancia</t>
  </si>
  <si>
    <t>Alexandra Niampira Moreno Enfoque Direrncial Infancia</t>
  </si>
  <si>
    <t>Ana Milena Rozo Vargas Equipo Participación Subdirección para la Infancia</t>
  </si>
  <si>
    <t>Yamile León
Equipo Fortalecimiento técnico Infancia</t>
  </si>
  <si>
    <t xml:space="preserve">
3279797 ext 1231</t>
  </si>
  <si>
    <t xml:space="preserve">Durante la vigencia 2018 se atendieron 9.601 niñas, niños y adolescentes  en situación o riesgo de trabajo infantil, a través de los Centros Amar y la Estrategia Móvil para la prevención del trabajo infantil.
La SDIS como Secretaría Técnica de la Mesa Distrital PETIA, en articulación con otros sectores del Distrito y a través de los Centros Amar y la Estrategia Móvil, ha aportado a la reducciónde 1,9% de la tasa de trabajo infantil ampliada para la ciudad entre 2,16 y 2018 ,  pasando de 6.8% en 2016 a 5.3% en 2017 y de 5,6% en 2017 a 4,9% en 2018. . Así mismo, se ha sensibilizado para que cada vez más, la ciudadanía rechace el trabajo infantil como una situación de amenaza y vulneración de derechos de las niñas, niños y adolescentes. De igual manera, se fortaleció la atención integral a la población infantil y adolescente en riesgo o situación de trabajo infantil, a través de la ampliación de la cobertura del Centro Amar Mártires II y la ampliación de los horarios de atención a fines de semana y cobertura para el Centro Amar Santa Fe –Candelaria. Además de la ampliación de la oferta institucional con 15 equipos nuevos de la Estrategia Móvil, logrando dar respuesta a la dinámica de trabajo infantil. </t>
  </si>
  <si>
    <t>3279797 ext 1005
3166913753</t>
  </si>
  <si>
    <t>Número de rutas Integrales de Atención diseñadas e implementadas /  dos Rutas e Integrales de atenciones (* 100%)</t>
  </si>
  <si>
    <t xml:space="preserve"> 17 %.</t>
  </si>
  <si>
    <t>Se logra la meta programada consiguiendo la articulación efectiva con 14 entidades de la administración distrital, local y nacional. La Mesa de Atención Integral para la Primera Infancia, para el cierre del año, realizó: i) Revisión,  validación y seguimiento sectorial de los Planes de Gestión para el fortalecimiento de las atenciones integrales en las 20 localidades; ii) Identificación de las Rutas Especializadas de Malnutrición y Protección Integral de niños y niñas, precisando que  en el contexto de la protección integral, la Ruta Integral de Atenciones para la Primera Infancia - RIAPI parte del reconocimiento de los niños y las niñas como sujetos titulares de derechos, de manera que las 28 Atenciones están orientadas a la promoción, prevención y garantía  del ejercicio pleno de los derechos desde la Primera Infancia en Bogotá. iii) Definición por parte de la Mesa de primera infancia sobre los reportes emitidos por el sistema de seguimiento Niño a Niño. iv) Las localidades, en el marco de las mesas locales actualizaron los panoramas situacionales de la situación de la primera infancia en sus territorios. 
La Mesa intersectorial para la RIA de Infancia y Adolescencia con la participación de las 16 entidades que la conforman definieron las atenciones de la RIA y la estructura del documento de orientaciones para la implementación de la RIA IA, cuyo producto se presentó en el marco del CODIA. En las 20 localidades se inició la construcción de las panorámicas locales, primer momento del proceso de implementación de la Ruta.</t>
  </si>
  <si>
    <t>Presupuest no suma
Meta creciente
La acción aporta al cumplimento del eje 1 y el eje 3 de la política. El presupuesto es el mismo de la Meta 1 , el cual responde a la ejecución durante la vigencia 2016 a 31 de diciembre de 2018.</t>
  </si>
  <si>
    <t>Es el mismo de la acción 3.41
$329.520.067</t>
  </si>
  <si>
    <t>Subdirección Juventud
Augusto Verney Forero Reyes</t>
  </si>
  <si>
    <t>Subdirección Plantas Físicas
Ingeniero Luis Pinzón</t>
  </si>
  <si>
    <t>Programa Prevención de la Paternidad y la maternidad Temprana
Paula  Sierra Velez</t>
  </si>
  <si>
    <t>pvelez@sdis.gov.co</t>
  </si>
  <si>
    <t xml:space="preserve">Subsecretaría de Seguridad y Convivencia                               Dirección de Prevención y Cultura Ciudadana
</t>
  </si>
  <si>
    <t xml:space="preserve">
Regional Bogotá Primera infancia
Sara Calderon</t>
  </si>
  <si>
    <t>Sumatoria de niños, niñas y adolescentes con derechos vulnerados atendidos</t>
  </si>
  <si>
    <t>Ubicación inicial  Protección -acciones para preservar y restituir el ejercicio integral de los derechos de la niñez y la familia</t>
  </si>
  <si>
    <t>SumatoriaNiños y niñas atendidos  en educación inicial</t>
  </si>
  <si>
    <t>De acuerdo con las metas sociales y financieras, se desarrolló el proceso de intervención en los entornos educativos de la siguiente manera vigencia 2018: niñas, niños y adolescentes 1632,  y madres, padres y cuidadores 1560, para un total de beneficiarios de 3172, 100% de cumplimiento de la meta.</t>
  </si>
  <si>
    <t>Claudia Montealegre</t>
  </si>
  <si>
    <t>Dirección de Protección Yadira Susa</t>
  </si>
  <si>
    <t>claudia_liliana_montealegre@wvi.org.co</t>
  </si>
  <si>
    <t xml:space="preserve">• En el marco del convenio de asociación con el ICBF se realizaron diferentes movilizaciones con el objetivo de sensibilizar a los territorios intervenidos (Usme- Ciudad Bolívar) frente a la campaña "Necesitamos a todo el mundo para eliminar la violencia contra la niñez"; de esta manera se logró generar un compromiso de los movilizados para contribuir al buen trato y la protección de la niñez.
• Participación de jóvenes en consejos consultivos en Ciudad Bolívar, permitiendo la identificación de sus derechos, la participación en escenarios públicos, y el reconocimiento de la política pública de infancia y adolescencia.
• Articulación nacional y territorial de políticas públicas de infancia, adolescencia y familia, a través del Convenio de asociaciónentre ICBF y World Vision.
</t>
  </si>
  <si>
    <t>Participación y apropiación comunitaria del estado de bienestar y protección de los niños y niñas desde un marco de derechos y capacidades, apoyados por una red de socios que amplíen la incidencia y el impacto en la localidad</t>
  </si>
  <si>
    <t xml:space="preserve">$1.184.406.578 
</t>
  </si>
  <si>
    <t xml:space="preserve">$1.489.280.400 
</t>
  </si>
  <si>
    <t xml:space="preserve"> $145.890.997.388 
</t>
  </si>
  <si>
    <t xml:space="preserve">$125.336.752.319 
</t>
  </si>
  <si>
    <t>99.91%</t>
  </si>
  <si>
    <t xml:space="preserve">El presupuesto ejecutado no cuenta con una disriminacion especifica para mujeres adolescentes </t>
  </si>
  <si>
    <t xml:space="preserve">Fuente: Base de datos SDS y aplicativo Web RUAF_ND, datos PRELIMINARES. Año 2018 ((corte 08-01-2019) ajustado 14-01-2019)
Fuente 2017: Base de datos aplicativo Web RUAF_ND, datos PRELIMINARES ajustado mes de febrero del 2018
Como es dato preliminar no se presenta el diferencial, se presenta en número de casos
</t>
  </si>
  <si>
    <t xml:space="preserve">3110  niñas, niños y aodlescentes  vinculados a proceso administrativo de restablecimiento de derechos, atendidos en las modalidades de por violencia sexual,intervención de apoyo - apoyo psicológico especializado para niños, niñas y adolescente víctimas de violencia sexual dentro y fuera del conflicto armado. </t>
  </si>
  <si>
    <t xml:space="preserve">
Presupuesto total meta: 
$1.054.446.547 del cual aproximadamente se destinará $47.505.215  para el desarrollo de esta accion en la vigencia 2017
Para el año 2018 se reporta un presupuesto de $ 794.603.940</t>
  </si>
  <si>
    <t>En 2018 se benefició a 264 niños, niñas y adolescentes con el programa nacional de colegios amigos del turismo</t>
  </si>
  <si>
    <t>El presupuesto programado para 2018 correspondiente a la meta anual "Capacitar 4.630 prestadores de servicios turísticos y conexos, en cultura turística" del proyecto de inversión 1036 "Bogotá Destino Turístico Competitivo y Sostenible", corresponde a $790.175.545 de cual se han ejecutado $756.981.702 con corte a 31 de diciembre de 2018. Resulta importante aclarar que en el marco de la meta se beneficia a empresarios, jóvenes, comunidad, adulto mayor, taxistas, entre otros. En este sentido, se estima que los recursos invertidos en el beneficio de niños, niñas y adolescentes en el marco del Encuentro de Colegios Amigos del Turismo corresponden al 6% del presupuesto total de la meta.</t>
  </si>
  <si>
    <t>Se realizó para la vigencia la evaluación de las jornadas contra el trabajo infantil; se preparó y desarrolló el evento distrital de socialización de los resultados del día mundial contra el Trabajo infantil, en articulación con el equipo técnico de la política de infancia y adolescencia de la Secretaria Distrital de Integración Social. Participación en la Mesa Distrital de prevención y Erradicación del Trabajo Infantil, en la construcción del plan de acción Mesa Distrital de Prevención y erradicación del trabajo infantil y trabajo adolescente protegido.
Como resultado del proceso de implementación de esta acción a través del espacio trabajo se logró lo siguiente: 
Un total de 7800 niños, niñas y adloescentes con intervención desde la SDS
• 3.519 niños y niñas identificados como trabajadores, de los cuales  93 niños y niñas recibieron seguimiento de su desvinculación del trabajo y 12 niños reincidieron en trabajo.
• Se identificaron 1.633 adolescentes trabajadores, de los cuales 12 adolescentes recibieron seguimiento a la desvinculación del trabajo encontrando que 2 adolescentes reincidieron. Después de la intervención del sector salud se logró que 1.118 adolescentes se  desvincularan del trabajo y a 461 adolescentes se les promovió el  trabajo protegido. 
•  4.192 niños y niñas desvinculados del trabajo, de los cuales  218 niños se encuentran desescolarizados, 226 identificados sin afiliación a salud. En tal sentido, se realizó activación de ruta sectorial a 408 niños trabajadores e intersectorial a 1.060 niños y niñas trabajadores. 
• Es importante precisar que se identificaron dentro los niños y niñas la pertenencia a los siguientes grupos étnicos: 1 niño Rrom, 9 Afro, 31 en situación de desplazamiento, 31 extranjeros, 4 indígenas. Así mismo, se identificaron  66 niños y niñas  recicladores, 10 en situación de discapacidad. Por otro lado,  se identificaron con eventos precursores para condiciones crónicas 5 niños y niñas con consumo de tabaco, 334 con exposición a rayos ultravioleta y 1.943 que no realizan actividad física. Finalmente, se identificaron 2 niños con eventos como accidentes en el lugar de trabajo. 305 niños con condiciones de salud afectados por el trabajo.
• Se llevaron a cabo 205 acciones colectivas realizadas desde salud en los siguientes espacios locales: plazas de mercado, ventas ambulantes, comedor comunitario, salón comunal, sector comercial; programas intersectoriales donde se identificaron 1.632 niños trabajadores.
• Se encontraron 170 adolescentes desescolarizados y 93 sin afiliación a salud. En tal sentido, se realizó activación de ruta intersectorial a 475 adolescentes trabajadores y sectorial a 141 adolescentes trabajadores. 
• Es importante precisar que se identificó dentro de los adolescentes la pertenencia a los siguientes grupos étnicos: 13 Afro y 2 Indígenas; así mismo, se identificaron  4 en situación  de desplazamiento, 6 extranjeros, 5 recicladores, 10 gestantes, 7 adolescentes en situación de discapacidad. Por otro lado, se identificaron con eventos precursores para condiciones crónicas, 4 adolescentes con consumo de tabaco, 4 con consumo problemático de bebidas alcohólicas, 176  con exposición a rayos ultravioleta y 917 adolescentes trabajadores que no realizan actividad física. Finalmente, se identificaron 3 adolescentes con eventos como accidentes en el lugar de trabajo. El número de adolescentes afectados por las condiciones de trabajo fue de 136.
• Se llevaron a cabo 206 acciones colectivas realizadas desde salud, en los siguientes espacios locales: plazas de mercado, ventas ambulantes, comedor comunitario, salón comunal, sector comercial, programas intersectoriales, donde se identificaron 500 adolescentes trabajadores. 
[Fuente: Proyecto de Inversión 1186, reporte con corte 31 de diciembre de 2018. Información preliminar Subsecretaría de Salud Pública].</t>
  </si>
  <si>
    <t>_</t>
  </si>
  <si>
    <t>SIN REPROTE</t>
  </si>
  <si>
    <t>2, Movilización para la transformación de representaciones sociales que posibiliten el ejercicio pleno de derechos de los niños, niñas y adolescentes.</t>
  </si>
  <si>
    <t xml:space="preserve">Tasa del año objeto de analisis de las localidades donde se concentra el 54,6% 
de las muertes-tasa línea de base de las localidades donde se concentra el 54,6% 
de las muertes (2014)
________________________________
Tasa meta proyectada para el año objeto de análisis de las localidades donde se 
concentra el 54,6% de las muertes - tasa línea de base de las localidades donde se 
concentra el 54,6% de las muertes (2014)
X el porcentaje programado de reducción de la meta proyectada para el año objeto de análisis
                                             </t>
  </si>
  <si>
    <t>En el periodo de enero a diciembre de 2018 se registraron un total de 1073 muertes perinatales, lo que evidencia un descenso de 176 casos en comparación con lo reportado durante el mismo periodo el año inmediatamente anterior (n=1249). El 67.75% (n=727) fueron muertes fetales y el 32.25% (n=346) muertes neonatales tempranas. La mayor proporción de muertes perinatales se presentó en la localidad de Suba (n=147), seguida por la localidad de Kennedy (n=141) y la localidad de Ciudad Bolívar (n=117). El 30.38% (n=326) en la Subred Norte, el 28.42% (n=305) de las muertes se presentó en la Subred Sur Occidente, el 20.31% (n=218) en la Subred Sur y el 15.09% (n=162) en la Subred Centro Oriente  y el 5.8% (n=62) restante sin información. 
De acuerdo a la condición de afiliación al SGSSS, las muertes perinatales reportadas ocurrieron en 57.78% (n=620) en población del régimen contributivo, 24.41% (n=262) en población del régimen subsidiado, 14.16% (n=152) en población pobre no asegurada y el 2.5% (n=27) en el régimen de excepción.   
Como parte de las acciones para impactar en la meta se mantienen y fortalecen las estrategias desarrolladas durante el año 2018 desde diferentes espacios, así:
•	Gestión de Programas y Acciones: Se realizaron 1.717 asistencias técnicas a IPS, profundizando contenidos en los siguientes temas: Control Prenatal; Prevención de la Transmisión materno infantil de VIH, Sífilis, Hepatitis B; Puerperio y cuidados del recién nacido; Temáticas trazadoras de articulación interdimensiones. Esto como parte de la implementación de la Ruta Materno Perinatal- RIAMP.
•	Vigilancia en Salud Pública: Depuración bases de datos SIVIGILA para el evento 560 (mortalidad perinatal) con corte a semana epidemiológica 6.741, identificando 412 casos de muerte perinatal con residencia en la subred, correspondiente a: 265 muertes fetales y 151 neonatales. Se realizaron 187 Investigaciones epidemiológicas de campo y 30 unidades de análisis. Verificación del cumplimiento del algoritmo de atención de 63 nacidos vivos con diagnóstico de microcefalia y otros defectos del Sistema Nervioso Central.
•	Espacio Vivienda: Desde la gestión de riesgo se identificaron 548 mujeres gestantes sin control prenatal, 267 canalizadas para activación de ruta específica, 242 con asignación de cita y 23 asistieron de manera efectiva. De igual forma se identificaron 82 recién nacidos sin consulta de control y seguimiento en el programa de atención del recién nacido (siete primeros días de vida) de los cuales 20 fueron canalizados y 133 recibieron atención efectiva. Implementación de acciones en 20.470 familias. Se realizan actividades orientadas a la promoción y mantenimiento de la salud de 5.188 mujeres gestantes y el cuidado de 3.879 recién nacidos.
•	Espacio Educativo: Se canalización 24 estudiantes gestantes sin control prenatal, 4 recibieron atención efectiva. De acuerdo a los ciclos educativos en temas relacionados con derechos sexuales y derechos reproductivos  se adelantaron: 1.686 sesiones del ciclo 1 con la participación de 42.751 estudiantes; 4.198 sesiones del ciclo 2 con 90.943 estudiantes; 4.052 sesiones del ciclo 3 con 108.168 estudiantes; y 1.983 sesiones del ciclo 4 con 53.268 estudiantes.
•	Dirección de Provisión de Servicios de Salud: Se adelantaron mesas de trabajo,162 para abordar temas que aportan a la reducción de la mortalidad perinatal y 17 mesas de planeación y socialización metodológica de fase II Nodo de Humanización Distrital. Se desarrolló Asistencia técnica en: 44 visitas para socialización y seguimiento a la implementación del MIAS con énfasis en los componentes materno perinatal a 21 EAPB y 21 IPS; y 14 asistencias a EAPB en Gestión del riesgo en población gestante y recién nacidos. Mediante 71 unidades de análisis se revisó: Mortalidad Perinatal, Mortalidad Perinatal por sífilis congénita, transmisión materno infantil de Hepatitis B de VIH y TMI de Chagas; Se realizaron 76 visitas del componente perinatal para la socialización o seguimiento a la implementación de la RPMS, en su componente de recién nacido o materno perinatal, a 21 EAPB y 53 IPS; Las 25 visitas Institucionales Inmediatas e Integrales permitieron el seguimiento por eventos de mortalidad perinatal en el marco del plan de choque a 25 IPS; 87 Visitas del componente perinatal en donde se realizan acciones de fortalecimiento y seguimiento a la calidad de la atención neonatal en 84 IPS; cinco visitas de SSR y TMI, para fortalecimiento y seguimiento a la calidad de la atención en el marco de la RPMS y de la RIAS de infecciosas en 1 EAPB y 3 IPS. 32 comités materno-perinatales de las SISS. Fortalecimiento de competencias: inducción teórico-práctica, total participantes: temas teóricos: 209; talleres: 217 a profesionales de enfermería y medicina en el marco del proceso de Servicio Social Obligatorio en el componente perinatal. 69 capacitaciones a profesionales de enfermería y medicina en temas de fortalecimiento de la atención perinatal (Total capacitados: 2475 en 31 IPS y 3 múltiples actores) y 77 Simulacros (Total capacitados: 1601 en 41 IPS) en nacimiento humanizado, adaptación y reanimación neonatal.
[Fuente: Proyecto de Inversión 1186, reporte con corte 31 de diciembre de 2018. Información preliminar Subsecretaría de Salud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</si>
</sst>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0.0%"/>
    <numFmt numFmtId="166" formatCode="&quot;$&quot;#,##0"/>
    <numFmt numFmtId="167" formatCode="#,##0_ ;\-#,##0\ "/>
    <numFmt numFmtId="168" formatCode="_-* #,##0\ _€_-;\-* #,##0\ _€_-;_-* &quot;-&quot;??\ _€_-;_-@_-"/>
    <numFmt numFmtId="169" formatCode="&quot;$&quot;\ #,##0"/>
    <numFmt numFmtId="170" formatCode="_-&quot;$&quot;* #,##0_-;\-&quot;$&quot;* #,##0_-;_-&quot;$&quot;* &quot;-&quot;??_-;_-@_-"/>
    <numFmt numFmtId="171" formatCode="#,##0\ _€"/>
    <numFmt numFmtId="172" formatCode="_-[$$-240A]\ * #,##0_-;\-[$$-240A]\ * #,##0_-;_-[$$-240A]\ * &quot;-&quot;_-;_-@_-"/>
    <numFmt numFmtId="173" formatCode="&quot;$&quot;\ #,##0_);[Red]\(&quot;$&quot;\ #,##0\)"/>
  </numFmts>
  <fonts count="32" x14ac:knownFonts="1">
    <font>
      <sz val="11"/>
      <color theme="1"/>
      <name val="Calibri"/>
      <family val="2"/>
      <scheme val="minor"/>
    </font>
    <font>
      <sz val="11"/>
      <color theme="1"/>
      <name val="Calibri"/>
      <family val="2"/>
      <scheme val="minor"/>
    </font>
    <font>
      <sz val="10"/>
      <color theme="1"/>
      <name val="Calibri Light"/>
      <family val="2"/>
      <scheme val="major"/>
    </font>
    <font>
      <b/>
      <sz val="36"/>
      <name val="Calibri"/>
      <family val="2"/>
    </font>
    <font>
      <b/>
      <sz val="10"/>
      <name val="Calibri"/>
      <family val="2"/>
    </font>
    <font>
      <sz val="10"/>
      <name val="Calibri"/>
      <family val="2"/>
    </font>
    <font>
      <sz val="10"/>
      <name val="Calibri Light"/>
      <family val="2"/>
      <scheme val="major"/>
    </font>
    <font>
      <b/>
      <sz val="11"/>
      <color theme="1"/>
      <name val="Calibri Light"/>
      <family val="2"/>
      <scheme val="major"/>
    </font>
    <font>
      <b/>
      <sz val="12"/>
      <name val="Calibri Light"/>
      <family val="2"/>
      <scheme val="major"/>
    </font>
    <font>
      <b/>
      <sz val="10"/>
      <name val="Calibri Light"/>
      <family val="2"/>
      <scheme val="major"/>
    </font>
    <font>
      <b/>
      <sz val="10"/>
      <color theme="1"/>
      <name val="Calibri Light"/>
      <family val="2"/>
      <scheme val="major"/>
    </font>
    <font>
      <b/>
      <sz val="20"/>
      <name val="Calibri Light"/>
      <family val="2"/>
      <scheme val="major"/>
    </font>
    <font>
      <b/>
      <sz val="10"/>
      <name val="Calibri Light"/>
      <family val="2"/>
    </font>
    <font>
      <b/>
      <sz val="8"/>
      <name val="Calibri Light"/>
      <family val="2"/>
      <scheme val="major"/>
    </font>
    <font>
      <sz val="10"/>
      <color theme="1"/>
      <name val="Calibri"/>
      <family val="2"/>
      <scheme val="minor"/>
    </font>
    <font>
      <sz val="10"/>
      <name val="Calibri"/>
      <family val="2"/>
      <scheme val="minor"/>
    </font>
    <font>
      <sz val="11"/>
      <color indexed="8"/>
      <name val="Calibri"/>
      <family val="2"/>
    </font>
    <font>
      <sz val="10"/>
      <name val="Arial"/>
      <family val="2"/>
    </font>
    <font>
      <sz val="10"/>
      <color rgb="FFFF0000"/>
      <name val="Calibri"/>
      <family val="2"/>
      <scheme val="minor"/>
    </font>
    <font>
      <sz val="9"/>
      <name val="Calibri"/>
      <family val="2"/>
      <scheme val="minor"/>
    </font>
    <font>
      <sz val="11"/>
      <color rgb="FF9C6500"/>
      <name val="Calibri"/>
      <family val="2"/>
      <scheme val="minor"/>
    </font>
    <font>
      <sz val="11"/>
      <name val="Calibri"/>
      <family val="2"/>
      <scheme val="minor"/>
    </font>
    <font>
      <u/>
      <sz val="8.0500000000000007"/>
      <color theme="10"/>
      <name val="Calibri"/>
      <family val="2"/>
    </font>
    <font>
      <u/>
      <sz val="8.0500000000000007"/>
      <name val="Calibri"/>
      <family val="2"/>
    </font>
    <font>
      <u/>
      <sz val="10"/>
      <name val="Calibri"/>
      <family val="2"/>
      <scheme val="minor"/>
    </font>
    <font>
      <u/>
      <sz val="11"/>
      <color theme="11"/>
      <name val="Calibri"/>
      <family val="2"/>
      <scheme val="minor"/>
    </font>
    <font>
      <b/>
      <sz val="9"/>
      <color indexed="81"/>
      <name val="Tahoma"/>
      <charset val="1"/>
    </font>
    <font>
      <sz val="9"/>
      <color indexed="81"/>
      <name val="Tahoma"/>
      <family val="2"/>
    </font>
    <font>
      <b/>
      <sz val="12"/>
      <name val="Calibri"/>
      <family val="2"/>
    </font>
    <font>
      <sz val="12"/>
      <name val="Calibri"/>
      <family val="2"/>
    </font>
    <font>
      <u/>
      <sz val="10"/>
      <name val="Calibri"/>
      <family val="2"/>
    </font>
    <font>
      <u/>
      <sz val="11"/>
      <name val="Calibri"/>
      <family val="2"/>
    </font>
  </fonts>
  <fills count="9">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bgColor indexed="64"/>
      </patternFill>
    </fill>
    <fill>
      <patternFill patternType="solid">
        <fgColor theme="7"/>
        <bgColor indexed="64"/>
      </patternFill>
    </fill>
    <fill>
      <patternFill patternType="solid">
        <fgColor rgb="FFFFEB9C"/>
      </patternFill>
    </fill>
    <fill>
      <patternFill patternType="solid">
        <fgColor theme="9" tint="0.79998168889431442"/>
        <bgColor indexed="64"/>
      </patternFill>
    </fill>
    <fill>
      <patternFill patternType="solid">
        <fgColor rgb="FF99CCFF"/>
        <bgColor rgb="FF99CCFF"/>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s>
  <cellStyleXfs count="37">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7" fillId="0" borderId="0" applyFont="0" applyFill="0" applyBorder="0" applyAlignment="0" applyProtection="0"/>
    <xf numFmtId="43" fontId="16" fillId="0" borderId="0" applyFont="0" applyFill="0" applyBorder="0" applyAlignment="0" applyProtection="0"/>
    <xf numFmtId="0" fontId="1" fillId="0" borderId="0"/>
    <xf numFmtId="0" fontId="20" fillId="6" borderId="0" applyNumberFormat="0" applyBorder="0" applyAlignment="0" applyProtection="0"/>
    <xf numFmtId="0" fontId="22" fillId="0" borderId="0" applyNumberFormat="0" applyFill="0" applyBorder="0" applyAlignment="0" applyProtection="0">
      <alignment vertical="top"/>
      <protection locked="0"/>
    </xf>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 fillId="0" borderId="0"/>
    <xf numFmtId="9"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6" fillId="0" borderId="0" applyFont="0" applyFill="0" applyBorder="0" applyAlignment="0" applyProtection="0"/>
  </cellStyleXfs>
  <cellXfs count="203">
    <xf numFmtId="0" fontId="0" fillId="0" borderId="0" xfId="0"/>
    <xf numFmtId="0" fontId="2" fillId="0" borderId="0" xfId="0" applyFont="1" applyFill="1" applyBorder="1"/>
    <xf numFmtId="0" fontId="2" fillId="0" borderId="1" xfId="0" applyFont="1" applyFill="1" applyBorder="1"/>
    <xf numFmtId="0" fontId="0" fillId="0" borderId="0" xfId="0" applyFill="1" applyBorder="1"/>
    <xf numFmtId="0" fontId="4" fillId="0" borderId="0" xfId="0" applyFont="1" applyFill="1" applyBorder="1" applyAlignment="1">
      <alignment horizontal="center"/>
    </xf>
    <xf numFmtId="0" fontId="5" fillId="0" borderId="0" xfId="0" applyFont="1" applyFill="1" applyBorder="1" applyAlignment="1">
      <alignment horizontal="center"/>
    </xf>
    <xf numFmtId="17" fontId="4" fillId="2" borderId="0" xfId="0" applyNumberFormat="1" applyFont="1" applyFill="1" applyBorder="1" applyAlignment="1">
      <alignment horizontal="center"/>
    </xf>
    <xf numFmtId="0" fontId="2" fillId="0" borderId="2" xfId="0" applyFont="1" applyFill="1" applyBorder="1"/>
    <xf numFmtId="0" fontId="6" fillId="0" borderId="0" xfId="0" applyFont="1" applyFill="1" applyBorder="1"/>
    <xf numFmtId="0" fontId="9" fillId="0" borderId="3" xfId="0" applyFont="1" applyFill="1" applyBorder="1" applyAlignment="1">
      <alignment horizontal="left" vertical="center"/>
    </xf>
    <xf numFmtId="0" fontId="9" fillId="0" borderId="3" xfId="0" applyFont="1" applyFill="1" applyBorder="1" applyAlignment="1">
      <alignment horizontal="left" vertical="center" wrapText="1"/>
    </xf>
    <xf numFmtId="0" fontId="10" fillId="0" borderId="1" xfId="0" applyFont="1" applyFill="1" applyBorder="1" applyAlignment="1">
      <alignment horizontal="centerContinuous" vertical="center"/>
    </xf>
    <xf numFmtId="0" fontId="10" fillId="0" borderId="1" xfId="0" applyFont="1" applyFill="1" applyBorder="1" applyAlignment="1">
      <alignment horizontal="centerContinuous" vertical="center" wrapText="1"/>
    </xf>
    <xf numFmtId="0" fontId="9" fillId="0"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pplyProtection="1">
      <alignment horizontal="center" vertical="center" wrapText="1"/>
      <protection locked="0"/>
    </xf>
    <xf numFmtId="0" fontId="4"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0" borderId="0" xfId="0" applyFont="1" applyFill="1" applyBorder="1"/>
    <xf numFmtId="0" fontId="15" fillId="0" borderId="1" xfId="0" applyFont="1" applyFill="1" applyBorder="1" applyAlignment="1">
      <alignment horizontal="center" vertical="center" wrapText="1"/>
    </xf>
    <xf numFmtId="14" fontId="15" fillId="0" borderId="1" xfId="0" applyNumberFormat="1" applyFont="1" applyFill="1" applyBorder="1" applyAlignment="1">
      <alignment horizontal="center" vertical="center"/>
    </xf>
    <xf numFmtId="0" fontId="15" fillId="0" borderId="1" xfId="0" applyFont="1" applyFill="1" applyBorder="1" applyAlignment="1" applyProtection="1">
      <alignment horizontal="center" vertical="center" wrapText="1"/>
    </xf>
    <xf numFmtId="9" fontId="15" fillId="0" borderId="1" xfId="0" applyNumberFormat="1" applyFont="1" applyFill="1" applyBorder="1" applyAlignment="1" applyProtection="1">
      <alignment horizontal="center" vertical="center" wrapText="1"/>
    </xf>
    <xf numFmtId="0" fontId="15" fillId="0" borderId="1" xfId="0" applyFont="1" applyFill="1" applyBorder="1" applyAlignment="1">
      <alignment horizontal="left" vertical="center" wrapText="1"/>
    </xf>
    <xf numFmtId="166" fontId="15" fillId="0" borderId="1" xfId="0" applyNumberFormat="1" applyFont="1" applyFill="1" applyBorder="1" applyAlignment="1">
      <alignment horizontal="center" vertical="center" wrapText="1"/>
    </xf>
    <xf numFmtId="165" fontId="15" fillId="0" borderId="1" xfId="0" applyNumberFormat="1" applyFont="1" applyFill="1" applyBorder="1" applyAlignment="1">
      <alignment horizontal="center" vertical="center" wrapText="1"/>
    </xf>
    <xf numFmtId="9" fontId="15" fillId="0" borderId="1" xfId="6" applyFont="1" applyFill="1" applyBorder="1" applyAlignment="1" applyProtection="1">
      <alignment horizontal="center" vertical="center" wrapText="1"/>
    </xf>
    <xf numFmtId="3" fontId="15" fillId="0" borderId="1" xfId="0" applyNumberFormat="1" applyFont="1" applyFill="1" applyBorder="1" applyAlignment="1">
      <alignment horizontal="center" vertical="center" wrapText="1"/>
    </xf>
    <xf numFmtId="10" fontId="15" fillId="0" borderId="1" xfId="5" applyNumberFormat="1" applyFont="1" applyFill="1" applyBorder="1" applyAlignment="1">
      <alignment horizontal="center" vertical="center" wrapText="1"/>
    </xf>
    <xf numFmtId="9" fontId="15" fillId="0" borderId="1" xfId="7" applyNumberFormat="1" applyFont="1" applyFill="1" applyBorder="1" applyAlignment="1" applyProtection="1">
      <alignment horizontal="center" vertical="center" wrapText="1"/>
    </xf>
    <xf numFmtId="3" fontId="15" fillId="0" borderId="1" xfId="0" applyNumberFormat="1" applyFont="1" applyFill="1" applyBorder="1" applyAlignment="1">
      <alignment horizontal="center" vertical="center"/>
    </xf>
    <xf numFmtId="9" fontId="15"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top" wrapText="1"/>
    </xf>
    <xf numFmtId="0" fontId="15" fillId="0" borderId="1" xfId="0" applyFont="1" applyFill="1" applyBorder="1" applyAlignment="1" applyProtection="1">
      <alignment horizontal="center" vertical="center" wrapText="1"/>
      <protection locked="0"/>
    </xf>
    <xf numFmtId="167" fontId="15" fillId="0" borderId="1" xfId="8" applyNumberFormat="1" applyFont="1" applyFill="1" applyBorder="1" applyAlignment="1" applyProtection="1">
      <alignment horizontal="center" vertical="center" wrapText="1"/>
    </xf>
    <xf numFmtId="2" fontId="15" fillId="0" borderId="1" xfId="0" applyNumberFormat="1"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2" fontId="15" fillId="0" borderId="1" xfId="0" applyNumberFormat="1" applyFont="1" applyFill="1" applyBorder="1" applyAlignment="1">
      <alignment horizontal="left" vertical="center" wrapText="1"/>
    </xf>
    <xf numFmtId="10" fontId="15" fillId="0" borderId="1" xfId="0" applyNumberFormat="1" applyFont="1" applyFill="1" applyBorder="1" applyAlignment="1">
      <alignment horizontal="center" vertical="center" wrapText="1"/>
    </xf>
    <xf numFmtId="14" fontId="15" fillId="0" borderId="1" xfId="9" applyNumberFormat="1" applyFont="1" applyFill="1" applyBorder="1" applyAlignment="1">
      <alignment horizontal="center" vertical="center" wrapText="1"/>
    </xf>
    <xf numFmtId="0" fontId="15" fillId="0" borderId="1" xfId="9" applyFont="1" applyFill="1" applyBorder="1" applyAlignment="1">
      <alignment horizontal="center" vertical="center" wrapText="1"/>
    </xf>
    <xf numFmtId="9" fontId="15" fillId="0" borderId="1" xfId="9" applyNumberFormat="1" applyFont="1" applyFill="1" applyBorder="1" applyAlignment="1">
      <alignment horizontal="center" vertical="center" wrapText="1"/>
    </xf>
    <xf numFmtId="14" fontId="15"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15" fillId="0" borderId="1" xfId="0" applyFont="1" applyFill="1" applyBorder="1" applyAlignment="1">
      <alignment horizontal="center" vertical="top" wrapText="1"/>
    </xf>
    <xf numFmtId="14" fontId="17" fillId="0" borderId="1" xfId="0" applyNumberFormat="1" applyFont="1" applyFill="1" applyBorder="1" applyAlignment="1">
      <alignment horizontal="center" vertical="center"/>
    </xf>
    <xf numFmtId="168" fontId="15" fillId="0" borderId="1" xfId="1" applyNumberFormat="1" applyFont="1" applyFill="1" applyBorder="1" applyAlignment="1">
      <alignment horizontal="center" vertical="center" wrapText="1"/>
    </xf>
    <xf numFmtId="0" fontId="6" fillId="0" borderId="1" xfId="0" applyFont="1" applyFill="1" applyBorder="1" applyAlignment="1">
      <alignment vertical="center" wrapText="1"/>
    </xf>
    <xf numFmtId="168" fontId="15" fillId="0" borderId="1" xfId="1" applyNumberFormat="1" applyFont="1" applyFill="1" applyBorder="1" applyAlignment="1">
      <alignment horizontal="left" vertical="top" wrapText="1"/>
    </xf>
    <xf numFmtId="0" fontId="15" fillId="0" borderId="1" xfId="0" applyNumberFormat="1" applyFont="1" applyFill="1" applyBorder="1" applyAlignment="1">
      <alignment horizontal="center" vertical="top" wrapText="1"/>
    </xf>
    <xf numFmtId="14" fontId="17" fillId="0" borderId="1" xfId="0" applyNumberFormat="1" applyFont="1" applyFill="1" applyBorder="1" applyAlignment="1">
      <alignment horizontal="center" vertical="top"/>
    </xf>
    <xf numFmtId="0" fontId="6" fillId="0" borderId="1" xfId="0" applyFont="1" applyFill="1" applyBorder="1"/>
    <xf numFmtId="9" fontId="15" fillId="0" borderId="1" xfId="5" applyFont="1" applyFill="1" applyBorder="1" applyAlignment="1">
      <alignment horizontal="left" vertical="center" wrapText="1"/>
    </xf>
    <xf numFmtId="9" fontId="15" fillId="0" borderId="1" xfId="5" applyFont="1" applyFill="1" applyBorder="1" applyAlignment="1">
      <alignment horizontal="center" vertical="center" wrapText="1"/>
    </xf>
    <xf numFmtId="169" fontId="15" fillId="0" borderId="1"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applyAlignment="1">
      <alignment horizontal="center" vertical="center"/>
    </xf>
    <xf numFmtId="0" fontId="0" fillId="0" borderId="0" xfId="0" applyFill="1" applyBorder="1" applyAlignment="1">
      <alignment horizontal="left"/>
    </xf>
    <xf numFmtId="0" fontId="5" fillId="0" borderId="1" xfId="0" applyFont="1" applyFill="1" applyBorder="1" applyAlignment="1">
      <alignment horizontal="center" vertical="center" wrapText="1"/>
    </xf>
    <xf numFmtId="0" fontId="15" fillId="0" borderId="1" xfId="9"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68" fontId="15" fillId="4" borderId="1" xfId="1" applyNumberFormat="1" applyFont="1" applyFill="1" applyBorder="1" applyAlignment="1">
      <alignment horizontal="center" vertical="center" wrapText="1"/>
    </xf>
    <xf numFmtId="3" fontId="0" fillId="0" borderId="0" xfId="0" applyNumberFormat="1" applyFill="1" applyBorder="1"/>
    <xf numFmtId="168" fontId="18" fillId="5" borderId="1" xfId="1" applyNumberFormat="1" applyFont="1" applyFill="1" applyBorder="1" applyAlignment="1">
      <alignment horizontal="center" vertical="center" wrapText="1"/>
    </xf>
    <xf numFmtId="0" fontId="6" fillId="0" borderId="1" xfId="0" applyFont="1" applyFill="1" applyBorder="1" applyAlignment="1">
      <alignment horizontal="center" vertical="top" wrapText="1"/>
    </xf>
    <xf numFmtId="0" fontId="2" fillId="0" borderId="0" xfId="0" applyFont="1" applyFill="1" applyBorder="1" applyAlignment="1">
      <alignment horizontal="left" vertical="top"/>
    </xf>
    <xf numFmtId="0" fontId="4" fillId="0" borderId="0" xfId="0" applyFont="1" applyFill="1" applyBorder="1" applyAlignment="1">
      <alignment horizontal="left" vertical="top"/>
    </xf>
    <xf numFmtId="0" fontId="5" fillId="0" borderId="0" xfId="0" applyFont="1" applyFill="1" applyBorder="1" applyAlignment="1">
      <alignment horizontal="left" vertical="top"/>
    </xf>
    <xf numFmtId="17" fontId="4" fillId="2" borderId="0" xfId="0" applyNumberFormat="1" applyFont="1" applyFill="1" applyBorder="1" applyAlignment="1">
      <alignment horizontal="left" vertical="top"/>
    </xf>
    <xf numFmtId="0" fontId="10" fillId="0" borderId="1" xfId="0" applyFont="1" applyFill="1" applyBorder="1" applyAlignment="1">
      <alignment horizontal="left" vertical="top" wrapText="1"/>
    </xf>
    <xf numFmtId="0" fontId="10" fillId="3"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0" fillId="0" borderId="0" xfId="0" applyFill="1" applyBorder="1" applyAlignment="1">
      <alignment horizontal="left" vertical="top"/>
    </xf>
    <xf numFmtId="0" fontId="21" fillId="0" borderId="0" xfId="0" applyFont="1" applyFill="1" applyBorder="1"/>
    <xf numFmtId="0" fontId="15" fillId="0" borderId="0" xfId="0" applyFont="1" applyFill="1" applyBorder="1" applyAlignment="1">
      <alignment horizontal="center" vertical="center"/>
    </xf>
    <xf numFmtId="2" fontId="15" fillId="0" borderId="1" xfId="0" applyNumberFormat="1" applyFont="1" applyFill="1" applyBorder="1" applyAlignment="1" applyProtection="1">
      <alignment horizontal="center" vertical="center" wrapText="1"/>
    </xf>
    <xf numFmtId="166" fontId="15" fillId="0" borderId="0" xfId="0" applyNumberFormat="1" applyFont="1" applyFill="1" applyBorder="1" applyAlignment="1">
      <alignment horizontal="center" vertical="center"/>
    </xf>
    <xf numFmtId="0" fontId="15" fillId="0" borderId="1" xfId="9" applyFont="1" applyFill="1" applyBorder="1" applyAlignment="1">
      <alignment horizontal="left" vertical="center" wrapText="1"/>
    </xf>
    <xf numFmtId="10" fontId="15" fillId="0" borderId="1" xfId="5" applyNumberFormat="1" applyFont="1" applyFill="1" applyBorder="1" applyAlignment="1">
      <alignment horizontal="center" vertical="center"/>
    </xf>
    <xf numFmtId="41" fontId="15" fillId="0" borderId="1" xfId="2" applyFont="1" applyFill="1" applyBorder="1" applyAlignment="1">
      <alignment horizontal="center" vertical="center" wrapText="1"/>
    </xf>
    <xf numFmtId="0" fontId="6" fillId="0" borderId="0" xfId="0" applyFont="1" applyFill="1" applyBorder="1" applyAlignment="1">
      <alignment horizontal="center" vertical="center"/>
    </xf>
    <xf numFmtId="168" fontId="15" fillId="0" borderId="1" xfId="1" applyNumberFormat="1" applyFont="1" applyFill="1" applyBorder="1" applyAlignment="1">
      <alignment horizontal="left" vertical="center" wrapText="1"/>
    </xf>
    <xf numFmtId="0" fontId="15" fillId="0" borderId="1" xfId="0" applyFont="1" applyFill="1" applyBorder="1" applyAlignment="1">
      <alignment horizontal="left" vertical="center"/>
    </xf>
    <xf numFmtId="164" fontId="15" fillId="0" borderId="1" xfId="4" applyNumberFormat="1" applyFont="1" applyFill="1" applyBorder="1" applyAlignment="1">
      <alignment horizontal="left" vertical="center" wrapText="1"/>
    </xf>
    <xf numFmtId="0" fontId="15" fillId="0" borderId="1" xfId="0" applyFont="1" applyFill="1" applyBorder="1" applyAlignment="1">
      <alignment horizontal="center" vertical="center"/>
    </xf>
    <xf numFmtId="0" fontId="15" fillId="0" borderId="1" xfId="4" applyNumberFormat="1" applyFont="1" applyFill="1" applyBorder="1" applyAlignment="1">
      <alignment horizontal="left" vertical="center" wrapText="1"/>
    </xf>
    <xf numFmtId="0" fontId="6" fillId="0" borderId="1" xfId="0" applyFont="1" applyFill="1" applyBorder="1" applyAlignment="1">
      <alignment horizontal="center" vertical="center"/>
    </xf>
    <xf numFmtId="9" fontId="15" fillId="0" borderId="1" xfId="0" applyNumberFormat="1" applyFont="1" applyFill="1" applyBorder="1" applyAlignment="1">
      <alignment horizontal="left" vertical="center" wrapText="1"/>
    </xf>
    <xf numFmtId="9" fontId="15"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9" fontId="21" fillId="0" borderId="1" xfId="0" applyNumberFormat="1" applyFont="1" applyFill="1" applyBorder="1" applyAlignment="1">
      <alignment horizontal="center" vertical="center"/>
    </xf>
    <xf numFmtId="9" fontId="21" fillId="0" borderId="1" xfId="5" applyFont="1" applyFill="1" applyBorder="1" applyAlignment="1">
      <alignment horizontal="center" vertical="center"/>
    </xf>
    <xf numFmtId="1" fontId="15" fillId="0" borderId="1" xfId="8" applyNumberFormat="1" applyFont="1" applyFill="1" applyBorder="1" applyAlignment="1" applyProtection="1">
      <alignment horizontal="center" vertical="center" wrapText="1"/>
    </xf>
    <xf numFmtId="14" fontId="21" fillId="0" borderId="1" xfId="10" applyNumberFormat="1" applyFont="1" applyFill="1" applyBorder="1" applyAlignment="1">
      <alignment horizontal="center" vertical="center"/>
    </xf>
    <xf numFmtId="0" fontId="5" fillId="0" borderId="1" xfId="0" applyFont="1" applyFill="1" applyBorder="1" applyAlignment="1">
      <alignment vertical="center" wrapText="1"/>
    </xf>
    <xf numFmtId="9" fontId="6" fillId="0" borderId="1" xfId="0" applyNumberFormat="1" applyFont="1" applyFill="1" applyBorder="1" applyAlignment="1">
      <alignment horizontal="center" vertical="center"/>
    </xf>
    <xf numFmtId="1" fontId="15" fillId="0" borderId="1" xfId="9" applyNumberFormat="1" applyFont="1" applyFill="1" applyBorder="1" applyAlignment="1">
      <alignment horizontal="center" vertical="center" wrapText="1"/>
    </xf>
    <xf numFmtId="9" fontId="6" fillId="0" borderId="1" xfId="5" applyFont="1" applyFill="1" applyBorder="1" applyAlignment="1">
      <alignment horizontal="center" vertical="center"/>
    </xf>
    <xf numFmtId="0" fontId="21" fillId="0" borderId="1" xfId="0" applyFont="1" applyFill="1" applyBorder="1" applyAlignment="1">
      <alignment horizontal="center" vertical="center" wrapText="1"/>
    </xf>
    <xf numFmtId="43" fontId="21" fillId="0" borderId="1" xfId="10" applyNumberFormat="1" applyFont="1" applyFill="1" applyBorder="1" applyAlignment="1">
      <alignment horizontal="center" vertical="center" wrapText="1"/>
    </xf>
    <xf numFmtId="9" fontId="21" fillId="0" borderId="1" xfId="10" applyNumberFormat="1" applyFont="1" applyFill="1" applyBorder="1" applyAlignment="1">
      <alignment horizontal="center" vertical="center"/>
    </xf>
    <xf numFmtId="3" fontId="15" fillId="0" borderId="2" xfId="0" applyNumberFormat="1" applyFont="1" applyFill="1" applyBorder="1" applyAlignment="1">
      <alignment horizontal="center" vertical="center" wrapText="1"/>
    </xf>
    <xf numFmtId="9" fontId="15" fillId="0" borderId="2" xfId="0" applyNumberFormat="1" applyFont="1" applyFill="1" applyBorder="1" applyAlignment="1">
      <alignment horizontal="center" vertical="center" wrapText="1"/>
    </xf>
    <xf numFmtId="43" fontId="19" fillId="0" borderId="1" xfId="1" applyFont="1" applyFill="1" applyBorder="1" applyAlignment="1">
      <alignment horizontal="center" vertical="center" wrapText="1"/>
    </xf>
    <xf numFmtId="43" fontId="15" fillId="0" borderId="1" xfId="1" applyFont="1" applyFill="1" applyBorder="1" applyAlignment="1">
      <alignment horizontal="center" vertical="center" wrapText="1"/>
    </xf>
    <xf numFmtId="1" fontId="15" fillId="0" borderId="1" xfId="5" applyNumberFormat="1" applyFont="1" applyFill="1" applyBorder="1" applyAlignment="1">
      <alignment horizontal="center" vertical="center" wrapText="1"/>
    </xf>
    <xf numFmtId="1" fontId="17" fillId="0" borderId="1" xfId="5" applyNumberFormat="1" applyFont="1" applyFill="1" applyBorder="1" applyAlignment="1">
      <alignment horizontal="center" vertical="center" wrapText="1"/>
    </xf>
    <xf numFmtId="170" fontId="15" fillId="0" borderId="1" xfId="3" applyNumberFormat="1" applyFont="1" applyFill="1" applyBorder="1" applyAlignment="1">
      <alignment horizontal="center" vertical="center" wrapText="1"/>
    </xf>
    <xf numFmtId="0" fontId="15" fillId="0" borderId="1" xfId="0" applyNumberFormat="1" applyFont="1" applyFill="1" applyBorder="1" applyAlignment="1">
      <alignment horizontal="left" vertical="top" wrapText="1"/>
    </xf>
    <xf numFmtId="0" fontId="23" fillId="0" borderId="1" xfId="11" applyFont="1" applyFill="1" applyBorder="1" applyAlignment="1" applyProtection="1">
      <alignment horizontal="left" vertical="top" wrapText="1"/>
    </xf>
    <xf numFmtId="0" fontId="15" fillId="0" borderId="1" xfId="11" applyFont="1" applyFill="1" applyBorder="1" applyAlignment="1" applyProtection="1">
      <alignment horizontal="left" vertical="top" wrapText="1"/>
    </xf>
    <xf numFmtId="0" fontId="24" fillId="0" borderId="1" xfId="11" applyFont="1" applyFill="1" applyBorder="1" applyAlignment="1" applyProtection="1">
      <alignment horizontal="left" vertical="top" wrapText="1"/>
    </xf>
    <xf numFmtId="14" fontId="23" fillId="0" borderId="1" xfId="11" applyNumberFormat="1" applyFont="1" applyFill="1" applyBorder="1" applyAlignment="1" applyProtection="1">
      <alignment horizontal="center" vertical="center"/>
    </xf>
    <xf numFmtId="0" fontId="0" fillId="7" borderId="0" xfId="0" applyFill="1" applyBorder="1" applyAlignment="1">
      <alignment horizontal="center" vertical="center"/>
    </xf>
    <xf numFmtId="0" fontId="4" fillId="8" borderId="6"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justify" vertical="center" wrapText="1"/>
    </xf>
    <xf numFmtId="0" fontId="5" fillId="0" borderId="4" xfId="0" applyFont="1" applyFill="1" applyBorder="1" applyAlignment="1">
      <alignment horizontal="center" vertical="center" wrapText="1"/>
    </xf>
    <xf numFmtId="165" fontId="15" fillId="0" borderId="1" xfId="0" applyNumberFormat="1" applyFont="1" applyFill="1" applyBorder="1" applyAlignment="1">
      <alignment horizontal="left" vertical="center" wrapText="1"/>
    </xf>
    <xf numFmtId="0" fontId="15" fillId="0" borderId="4" xfId="0" applyFont="1" applyFill="1" applyBorder="1" applyAlignment="1">
      <alignment horizontal="center" vertical="center" wrapText="1"/>
    </xf>
    <xf numFmtId="166" fontId="17" fillId="0" borderId="1" xfId="0" applyNumberFormat="1" applyFont="1" applyFill="1" applyBorder="1" applyAlignment="1">
      <alignment horizontal="left" vertical="center" wrapText="1"/>
    </xf>
    <xf numFmtId="9" fontId="5" fillId="0" borderId="5" xfId="0" applyNumberFormat="1" applyFont="1" applyFill="1" applyBorder="1" applyAlignment="1">
      <alignment horizontal="center" vertical="center" wrapText="1"/>
    </xf>
    <xf numFmtId="41" fontId="5" fillId="0" borderId="4" xfId="2" applyFont="1" applyFill="1" applyBorder="1" applyAlignment="1">
      <alignment horizontal="center" vertical="center" wrapText="1"/>
    </xf>
    <xf numFmtId="0" fontId="5" fillId="0" borderId="4" xfId="0" applyFont="1" applyFill="1" applyBorder="1" applyAlignment="1">
      <alignment vertical="center" wrapText="1"/>
    </xf>
    <xf numFmtId="0" fontId="24" fillId="0" borderId="1" xfId="11" applyFont="1" applyFill="1" applyBorder="1" applyAlignment="1" applyProtection="1">
      <alignment horizontal="center" vertical="center" wrapText="1"/>
    </xf>
    <xf numFmtId="171" fontId="15" fillId="0" borderId="1"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vertical="center" wrapText="1"/>
    </xf>
    <xf numFmtId="10" fontId="15" fillId="0" borderId="2" xfId="5" applyNumberFormat="1" applyFont="1" applyFill="1" applyBorder="1" applyAlignment="1">
      <alignment vertical="center" wrapText="1"/>
    </xf>
    <xf numFmtId="14" fontId="15" fillId="0" borderId="2" xfId="0" applyNumberFormat="1" applyFont="1" applyFill="1" applyBorder="1" applyAlignment="1">
      <alignment vertical="center"/>
    </xf>
    <xf numFmtId="0" fontId="15" fillId="0" borderId="2" xfId="0" applyFont="1" applyFill="1" applyBorder="1" applyAlignment="1" applyProtection="1">
      <alignment vertical="center" wrapText="1"/>
      <protection locked="0"/>
    </xf>
    <xf numFmtId="1" fontId="6" fillId="0" borderId="1" xfId="0" applyNumberFormat="1" applyFont="1" applyFill="1" applyBorder="1" applyAlignment="1">
      <alignment horizontal="center" vertical="center"/>
    </xf>
    <xf numFmtId="165" fontId="15" fillId="0" borderId="1" xfId="5" applyNumberFormat="1" applyFont="1" applyFill="1" applyBorder="1" applyAlignment="1">
      <alignment horizontal="left" vertical="center" wrapText="1"/>
    </xf>
    <xf numFmtId="0" fontId="8" fillId="0" borderId="2" xfId="0" applyFont="1" applyFill="1" applyBorder="1" applyAlignment="1">
      <alignment horizontal="center" vertical="center" wrapText="1"/>
    </xf>
    <xf numFmtId="1" fontId="15" fillId="0" borderId="1" xfId="0" applyNumberFormat="1" applyFont="1" applyFill="1" applyBorder="1" applyAlignment="1">
      <alignment horizontal="left" vertical="center" wrapText="1"/>
    </xf>
    <xf numFmtId="0" fontId="15" fillId="0" borderId="0" xfId="0" applyFont="1" applyFill="1" applyBorder="1" applyAlignment="1">
      <alignment horizontal="left" vertical="center" wrapText="1"/>
    </xf>
    <xf numFmtId="42" fontId="15" fillId="0" borderId="1" xfId="4" applyFont="1" applyFill="1" applyBorder="1" applyAlignment="1">
      <alignment horizontal="center" vertical="center" wrapText="1"/>
    </xf>
    <xf numFmtId="165" fontId="15" fillId="0" borderId="1" xfId="5" applyNumberFormat="1" applyFont="1" applyFill="1" applyBorder="1" applyAlignment="1">
      <alignment horizontal="center" vertical="center" wrapText="1"/>
    </xf>
    <xf numFmtId="9" fontId="15" fillId="0" borderId="1" xfId="5" applyFont="1" applyFill="1" applyBorder="1" applyAlignment="1">
      <alignment horizontal="center" vertical="center"/>
    </xf>
    <xf numFmtId="1" fontId="15" fillId="0" borderId="0" xfId="0" applyNumberFormat="1" applyFont="1" applyFill="1" applyBorder="1" applyAlignment="1">
      <alignment horizontal="left" vertical="center" wrapText="1"/>
    </xf>
    <xf numFmtId="10" fontId="17" fillId="0" borderId="1" xfId="0" applyNumberFormat="1" applyFont="1" applyFill="1" applyBorder="1" applyAlignment="1">
      <alignment horizontal="center" vertical="center" wrapText="1"/>
    </xf>
    <xf numFmtId="9" fontId="15" fillId="0" borderId="1" xfId="5" applyNumberFormat="1" applyFont="1" applyFill="1" applyBorder="1" applyAlignment="1" applyProtection="1">
      <alignment horizontal="center" vertical="center" wrapText="1"/>
    </xf>
    <xf numFmtId="0" fontId="6" fillId="0" borderId="1" xfId="5" applyNumberFormat="1" applyFont="1" applyFill="1" applyBorder="1" applyAlignment="1">
      <alignment horizontal="center" vertical="center"/>
    </xf>
    <xf numFmtId="0" fontId="15"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28" fillId="0" borderId="1" xfId="0" applyFont="1" applyFill="1" applyBorder="1" applyAlignment="1"/>
    <xf numFmtId="0" fontId="29" fillId="0" borderId="1" xfId="0" applyFont="1" applyFill="1" applyBorder="1" applyAlignment="1"/>
    <xf numFmtId="14" fontId="29" fillId="2" borderId="1" xfId="0" applyNumberFormat="1" applyFont="1" applyFill="1" applyBorder="1" applyAlignment="1">
      <alignment vertical="center"/>
    </xf>
    <xf numFmtId="0" fontId="28" fillId="0" borderId="1" xfId="0" applyFont="1" applyFill="1" applyBorder="1" applyAlignment="1">
      <alignment horizontal="left" vertical="center"/>
    </xf>
    <xf numFmtId="0" fontId="28" fillId="2"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28" fillId="0" borderId="1" xfId="0" applyFont="1" applyFill="1" applyBorder="1" applyAlignment="1">
      <alignment horizontal="center" vertical="center"/>
    </xf>
    <xf numFmtId="0" fontId="29" fillId="0" borderId="1" xfId="0" applyFont="1" applyFill="1" applyBorder="1" applyAlignment="1">
      <alignment horizontal="center" vertical="center"/>
    </xf>
    <xf numFmtId="0" fontId="28" fillId="0" borderId="1" xfId="0" applyFont="1" applyFill="1" applyBorder="1" applyAlignment="1">
      <alignment horizontal="left"/>
    </xf>
    <xf numFmtId="0" fontId="10" fillId="0"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top"/>
    </xf>
    <xf numFmtId="0" fontId="7" fillId="7" borderId="1" xfId="0" applyFont="1" applyFill="1" applyBorder="1" applyAlignment="1">
      <alignment horizontal="center" vertical="center"/>
    </xf>
    <xf numFmtId="0" fontId="8" fillId="0" borderId="1" xfId="0" applyFont="1" applyFill="1" applyBorder="1" applyAlignment="1">
      <alignment horizontal="center" vertical="center"/>
    </xf>
    <xf numFmtId="10" fontId="17" fillId="0" borderId="1" xfId="0" applyNumberFormat="1" applyFont="1" applyFill="1" applyBorder="1" applyAlignment="1">
      <alignment horizontal="left" vertical="center" wrapText="1"/>
    </xf>
    <xf numFmtId="9" fontId="21" fillId="0" borderId="1" xfId="5" applyFont="1" applyFill="1" applyBorder="1" applyAlignment="1">
      <alignment horizontal="center" vertical="center" wrapText="1"/>
    </xf>
    <xf numFmtId="165" fontId="17" fillId="0" borderId="1" xfId="0" applyNumberFormat="1" applyFont="1" applyFill="1" applyBorder="1" applyAlignment="1">
      <alignment horizontal="left" vertical="center" wrapText="1"/>
    </xf>
    <xf numFmtId="9" fontId="17" fillId="0" borderId="1" xfId="0" applyNumberFormat="1" applyFont="1" applyFill="1" applyBorder="1" applyAlignment="1">
      <alignment horizontal="left" vertical="center" wrapText="1"/>
    </xf>
    <xf numFmtId="0" fontId="23" fillId="0" borderId="1" xfId="11" applyFont="1" applyFill="1" applyBorder="1" applyAlignment="1" applyProtection="1">
      <alignment horizontal="center" vertical="center" wrapText="1"/>
    </xf>
    <xf numFmtId="0" fontId="17" fillId="0" borderId="1" xfId="0" applyFont="1" applyFill="1" applyBorder="1" applyAlignment="1" applyProtection="1">
      <alignment horizontal="left" vertical="top" wrapText="1"/>
    </xf>
    <xf numFmtId="0" fontId="6" fillId="0" borderId="0" xfId="0" applyFont="1" applyFill="1" applyBorder="1" applyAlignment="1">
      <alignment wrapText="1"/>
    </xf>
    <xf numFmtId="3" fontId="5" fillId="0" borderId="5" xfId="0" applyNumberFormat="1" applyFont="1" applyFill="1" applyBorder="1" applyAlignment="1">
      <alignment vertical="center" wrapText="1"/>
    </xf>
    <xf numFmtId="9" fontId="5" fillId="0" borderId="5" xfId="0" applyNumberFormat="1" applyFont="1" applyFill="1" applyBorder="1" applyAlignment="1">
      <alignment vertical="center" wrapText="1"/>
    </xf>
    <xf numFmtId="10" fontId="5" fillId="0" borderId="5" xfId="0" applyNumberFormat="1" applyFont="1" applyFill="1" applyBorder="1" applyAlignment="1">
      <alignment horizontal="right" vertical="center"/>
    </xf>
    <xf numFmtId="0" fontId="5" fillId="0" borderId="5" xfId="0" quotePrefix="1" applyFont="1" applyFill="1" applyBorder="1" applyAlignment="1">
      <alignment vertical="center" wrapText="1"/>
    </xf>
    <xf numFmtId="2" fontId="6" fillId="0" borderId="0" xfId="0" applyNumberFormat="1" applyFont="1" applyFill="1" applyBorder="1"/>
    <xf numFmtId="2" fontId="21" fillId="0" borderId="0" xfId="0" applyNumberFormat="1" applyFont="1" applyFill="1" applyBorder="1"/>
    <xf numFmtId="9" fontId="5" fillId="0" borderId="5" xfId="0" applyNumberFormat="1" applyFont="1" applyFill="1" applyBorder="1" applyAlignment="1">
      <alignment vertical="center"/>
    </xf>
    <xf numFmtId="0" fontId="6" fillId="0" borderId="0" xfId="0" applyFont="1" applyFill="1" applyBorder="1" applyAlignment="1">
      <alignment vertical="center" wrapText="1"/>
    </xf>
    <xf numFmtId="14" fontId="6" fillId="0" borderId="1" xfId="0" applyNumberFormat="1" applyFont="1" applyFill="1" applyBorder="1" applyAlignment="1">
      <alignment horizontal="center" vertical="center"/>
    </xf>
    <xf numFmtId="14" fontId="24" fillId="0" borderId="1" xfId="11" applyNumberFormat="1" applyFont="1" applyFill="1" applyBorder="1" applyAlignment="1" applyProtection="1">
      <alignment horizontal="center" vertical="center" wrapText="1"/>
    </xf>
    <xf numFmtId="41" fontId="6" fillId="0" borderId="1" xfId="2" applyFont="1" applyFill="1" applyBorder="1" applyAlignment="1">
      <alignment vertical="center" wrapText="1"/>
    </xf>
    <xf numFmtId="0" fontId="15" fillId="0" borderId="1" xfId="0" applyFont="1" applyFill="1" applyBorder="1" applyAlignment="1">
      <alignment vertical="center" wrapText="1"/>
    </xf>
    <xf numFmtId="0" fontId="24" fillId="0" borderId="4" xfId="11" applyFont="1" applyFill="1" applyBorder="1" applyAlignment="1" applyProtection="1">
      <alignment horizontal="center"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0" xfId="0" applyFont="1" applyFill="1" applyBorder="1" applyAlignment="1">
      <alignment vertical="top" wrapText="1"/>
    </xf>
    <xf numFmtId="0" fontId="6" fillId="0" borderId="0" xfId="0" applyFont="1" applyFill="1" applyBorder="1" applyAlignment="1">
      <alignment vertical="top"/>
    </xf>
    <xf numFmtId="172" fontId="5" fillId="0" borderId="4" xfId="4" applyNumberFormat="1" applyFont="1" applyFill="1" applyBorder="1" applyAlignment="1">
      <alignment horizontal="center" vertical="center" wrapText="1"/>
    </xf>
    <xf numFmtId="0" fontId="30" fillId="0" borderId="1" xfId="11" applyFont="1" applyFill="1" applyBorder="1" applyAlignment="1" applyProtection="1">
      <alignment horizontal="left" vertical="top" wrapText="1"/>
    </xf>
    <xf numFmtId="44" fontId="21" fillId="0" borderId="7" xfId="3" applyFont="1" applyFill="1" applyBorder="1"/>
    <xf numFmtId="170" fontId="21" fillId="0" borderId="8" xfId="0" applyNumberFormat="1" applyFont="1" applyFill="1" applyBorder="1"/>
    <xf numFmtId="170" fontId="21" fillId="0" borderId="9" xfId="0" applyNumberFormat="1" applyFont="1" applyFill="1" applyBorder="1"/>
    <xf numFmtId="0" fontId="24" fillId="0" borderId="2" xfId="11" applyFont="1" applyFill="1" applyBorder="1" applyAlignment="1" applyProtection="1">
      <alignment horizontal="center" vertical="center" wrapText="1"/>
    </xf>
    <xf numFmtId="0" fontId="31" fillId="0" borderId="1" xfId="11" applyFont="1" applyFill="1" applyBorder="1" applyAlignment="1" applyProtection="1">
      <alignment horizontal="center" vertical="center" wrapText="1"/>
    </xf>
    <xf numFmtId="173" fontId="21" fillId="0" borderId="1" xfId="6" applyNumberFormat="1" applyFont="1" applyFill="1" applyBorder="1" applyAlignment="1">
      <alignment horizontal="right" vertical="center" wrapText="1"/>
    </xf>
    <xf numFmtId="0" fontId="23" fillId="0" borderId="1" xfId="11" applyFont="1" applyFill="1" applyBorder="1" applyAlignment="1" applyProtection="1">
      <alignment horizontal="center" vertical="center"/>
    </xf>
    <xf numFmtId="0" fontId="15" fillId="0" borderId="0" xfId="0" applyFont="1" applyFill="1" applyAlignment="1">
      <alignment horizontal="justify" vertical="center"/>
    </xf>
    <xf numFmtId="0" fontId="23" fillId="0" borderId="1" xfId="11" applyFont="1" applyFill="1" applyBorder="1" applyAlignment="1" applyProtection="1">
      <alignment vertical="center" wrapText="1"/>
    </xf>
  </cellXfs>
  <cellStyles count="37">
    <cellStyle name="Hipervínculo" xfId="11" builtinId="8"/>
    <cellStyle name="Hipervínculo visitado" xfId="24" builtinId="9" hidden="1"/>
    <cellStyle name="Hipervínculo visitado" xfId="25" builtinId="9" hidden="1"/>
    <cellStyle name="Hipervínculo visitado" xfId="26" builtinId="9" hidden="1"/>
    <cellStyle name="Hipervínculo visitado" xfId="27" builtinId="9" hidden="1"/>
    <cellStyle name="Hipervínculo visitado" xfId="28" builtinId="9" hidden="1"/>
    <cellStyle name="Hipervínculo visitado" xfId="29" builtinId="9" hidden="1"/>
    <cellStyle name="Hipervínculo visitado" xfId="30" builtinId="9" hidden="1"/>
    <cellStyle name="Hipervínculo visitado" xfId="31" builtinId="9" hidden="1"/>
    <cellStyle name="Hipervínculo visitado" xfId="32" builtinId="9" hidden="1"/>
    <cellStyle name="Hipervínculo visitado" xfId="33" builtinId="9" hidden="1"/>
    <cellStyle name="Millares" xfId="1" builtinId="3"/>
    <cellStyle name="Millares [0]" xfId="2" builtinId="6"/>
    <cellStyle name="Millares [0] 2" xfId="13"/>
    <cellStyle name="Millares [0] 3" xfId="35"/>
    <cellStyle name="Millares 10" xfId="34"/>
    <cellStyle name="Millares 2" xfId="12"/>
    <cellStyle name="Millares 3" xfId="15"/>
    <cellStyle name="Millares 4" xfId="17"/>
    <cellStyle name="Millares 5" xfId="14"/>
    <cellStyle name="Millares 6" xfId="22"/>
    <cellStyle name="Millares 7" xfId="20"/>
    <cellStyle name="Millares 8" xfId="23"/>
    <cellStyle name="Millares 8 2" xfId="8"/>
    <cellStyle name="Millares 8 2 2" xfId="16"/>
    <cellStyle name="Millares 8 2 3" xfId="36"/>
    <cellStyle name="Millares 9" xfId="21"/>
    <cellStyle name="Moneda" xfId="3" builtinId="4"/>
    <cellStyle name="Moneda [0]" xfId="4" builtinId="7"/>
    <cellStyle name="Neutral" xfId="10" builtinId="28"/>
    <cellStyle name="Normal" xfId="0" builtinId="0"/>
    <cellStyle name="Normal 5" xfId="18"/>
    <cellStyle name="Normal 8" xfId="9"/>
    <cellStyle name="Porcentaje" xfId="5" builtinId="5"/>
    <cellStyle name="Porcentaje 2" xfId="19"/>
    <cellStyle name="Porcentaje 2 2 2 2 2 2" xfId="6"/>
    <cellStyle name="Porcentual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PLANEACION%20DISTRITAL/2019/Planesde_accion_de_la_Politica_Publica/Planes_distritales/Plan%20Cuatrienal%20Infancia_enviado_%20SDIS_MAYO(original%20enviado%20por%20sdis)%20CON%20SEGUIMIENTO%20ENERO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
      <sheetName val="PPIA"/>
      <sheetName val="Hoja3"/>
      <sheetName val="Hoja2"/>
      <sheetName val="Hoja1"/>
    </sheetNames>
    <sheetDataSet>
      <sheetData sheetId="0">
        <row r="3">
          <cell r="D3" t="str">
            <v>Eje_1_Niños_Niñas_y_Adolescentes_en_ciudadanía_Plena_Ciudad_familias_y_ambientes_seguros</v>
          </cell>
          <cell r="H3" t="str">
            <v>_01_Pilar_Igualdad_de_Calidad_de_Vida</v>
          </cell>
          <cell r="BE3" t="str">
            <v>_Sector_Gestión_Pública</v>
          </cell>
        </row>
        <row r="4">
          <cell r="D4" t="str">
            <v>Eje_2_Bogotá_construye_ciudad_con_los_Niños_Niñas_y_Adolescentes</v>
          </cell>
          <cell r="H4" t="str">
            <v>_02_Pilar_Democracia_Urbana</v>
          </cell>
          <cell r="BE4" t="str">
            <v>_Sector_Gobierno</v>
          </cell>
        </row>
        <row r="5">
          <cell r="D5" t="str">
            <v>Eje_3_Gobernanza_por_la_calidad_de_vida_de_la_infancia_y_la_adolescencia</v>
          </cell>
          <cell r="H5" t="str">
            <v>_03_Pilar_Construcción_de_Comunidad_y_Cultura_Ciudadana</v>
          </cell>
          <cell r="BE5" t="str">
            <v>_Sector_Hacienda</v>
          </cell>
        </row>
        <row r="6">
          <cell r="H6" t="str">
            <v>_06_Eje_transversal_sostenibilidad_ambiental_basada_en_eficiencia_energética</v>
          </cell>
          <cell r="BE6" t="str">
            <v>_Sector_Planeación</v>
          </cell>
        </row>
        <row r="7">
          <cell r="H7" t="str">
            <v>_07_Eje_transversal_Gobierno_Legítimo_fortalecimiento_local_y_eficiencia</v>
          </cell>
          <cell r="BE7" t="str">
            <v>_Sector_Desarrollo_Económico_Industria_y_Turismo</v>
          </cell>
        </row>
        <row r="8">
          <cell r="BE8" t="str">
            <v>_Sector_Educación</v>
          </cell>
        </row>
        <row r="9">
          <cell r="BE9" t="str">
            <v>_Sector_Salud</v>
          </cell>
        </row>
        <row r="10">
          <cell r="BE10" t="str">
            <v>_Sector_Integración_Social</v>
          </cell>
        </row>
        <row r="11">
          <cell r="BE11" t="str">
            <v>_Sector_Cultura_Recreación_y_Deporte</v>
          </cell>
        </row>
        <row r="12">
          <cell r="BE12" t="str">
            <v>_Sector_Ambiente</v>
          </cell>
        </row>
        <row r="13">
          <cell r="BE13" t="str">
            <v>_Sector_Movilidad</v>
          </cell>
        </row>
        <row r="14">
          <cell r="BE14" t="str">
            <v>_Sector_Hábitat</v>
          </cell>
        </row>
        <row r="15">
          <cell r="BE15" t="str">
            <v>_Sector_Mujer</v>
          </cell>
        </row>
        <row r="16">
          <cell r="BE16" t="str">
            <v>_Sector_Seguridad_Convivencia_y_Justicia</v>
          </cell>
        </row>
        <row r="17">
          <cell r="BE17" t="str">
            <v>_Sector_Gestión_Jurídica</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Alejandro.pelaez@scj.gov.co" TargetMode="External"/><Relationship Id="rId21" Type="http://schemas.openxmlformats.org/officeDocument/2006/relationships/hyperlink" Target="mailto:pvelez@sdis.gov.co" TargetMode="External"/><Relationship Id="rId42" Type="http://schemas.openxmlformats.org/officeDocument/2006/relationships/hyperlink" Target="mailto:sara.calderon@icbf.gov.co" TargetMode="External"/><Relationship Id="rId47" Type="http://schemas.openxmlformats.org/officeDocument/2006/relationships/hyperlink" Target="mailto:vgutierrez@sdis.gov.co" TargetMode="External"/><Relationship Id="rId63" Type="http://schemas.openxmlformats.org/officeDocument/2006/relationships/hyperlink" Target="mailto:lfromero@movilidad.gov.co" TargetMode="External"/><Relationship Id="rId68" Type="http://schemas.openxmlformats.org/officeDocument/2006/relationships/hyperlink" Target="mailto:gmgrtacia@saludcapital.gov.co" TargetMode="External"/><Relationship Id="rId7" Type="http://schemas.openxmlformats.org/officeDocument/2006/relationships/hyperlink" Target="mailto:nleon@sdis.gov.co" TargetMode="External"/><Relationship Id="rId71" Type="http://schemas.openxmlformats.org/officeDocument/2006/relationships/vmlDrawing" Target="../drawings/vmlDrawing1.vml"/><Relationship Id="rId2" Type="http://schemas.openxmlformats.org/officeDocument/2006/relationships/hyperlink" Target="mailto:arodriguezt@sdis.gov.co" TargetMode="External"/><Relationship Id="rId16" Type="http://schemas.openxmlformats.org/officeDocument/2006/relationships/hyperlink" Target="mailto:lpinz%C3%B3n@sdis.gov.co" TargetMode="External"/><Relationship Id="rId29" Type="http://schemas.openxmlformats.org/officeDocument/2006/relationships/hyperlink" Target="mailto:l.quintanilla@idpc.gov.co" TargetMode="External"/><Relationship Id="rId11" Type="http://schemas.openxmlformats.org/officeDocument/2006/relationships/hyperlink" Target="mailto:anamilena.rozovargas@gmail.com" TargetMode="External"/><Relationship Id="rId24" Type="http://schemas.openxmlformats.org/officeDocument/2006/relationships/hyperlink" Target="mailto:maria.upegui@scj.gov.co" TargetMode="External"/><Relationship Id="rId32" Type="http://schemas.openxmlformats.org/officeDocument/2006/relationships/hyperlink" Target="mailto:luis.mejia@idartes.gov.co" TargetMode="External"/><Relationship Id="rId37" Type="http://schemas.openxmlformats.org/officeDocument/2006/relationships/hyperlink" Target="mailto:silvia.ortiz@ambientebogota.gov.co" TargetMode="External"/><Relationship Id="rId40" Type="http://schemas.openxmlformats.org/officeDocument/2006/relationships/hyperlink" Target="mailto:sara.calderon@icbf.gov.co" TargetMode="External"/><Relationship Id="rId45" Type="http://schemas.openxmlformats.org/officeDocument/2006/relationships/hyperlink" Target="mailto:sara.calderon@icbf.gov.co" TargetMode="External"/><Relationship Id="rId53" Type="http://schemas.openxmlformats.org/officeDocument/2006/relationships/hyperlink" Target="mailto:gmgrtacia@saludcapital.gov.co" TargetMode="External"/><Relationship Id="rId58" Type="http://schemas.openxmlformats.org/officeDocument/2006/relationships/hyperlink" Target="mailto:gmgrtacia@saludcapital.gov.co" TargetMode="External"/><Relationship Id="rId66" Type="http://schemas.openxmlformats.org/officeDocument/2006/relationships/hyperlink" Target="mailto:claudia_liliana_montealegre@wvi.org.co" TargetMode="External"/><Relationship Id="rId5" Type="http://schemas.openxmlformats.org/officeDocument/2006/relationships/hyperlink" Target="mailto:cmirta@sdis.gov.co" TargetMode="External"/><Relationship Id="rId61" Type="http://schemas.openxmlformats.org/officeDocument/2006/relationships/hyperlink" Target="mailto:gmgrtacia@saludcapital.gov.co" TargetMode="External"/><Relationship Id="rId19" Type="http://schemas.openxmlformats.org/officeDocument/2006/relationships/hyperlink" Target="mailto:calvarezg@sdis.gov.co" TargetMode="External"/><Relationship Id="rId14" Type="http://schemas.openxmlformats.org/officeDocument/2006/relationships/hyperlink" Target="mailto:jtibocha@sdis.gov.co" TargetMode="External"/><Relationship Id="rId22" Type="http://schemas.openxmlformats.org/officeDocument/2006/relationships/hyperlink" Target="mailto:ahurtado.creciendoenfamilia@gmail.com" TargetMode="External"/><Relationship Id="rId27" Type="http://schemas.openxmlformats.org/officeDocument/2006/relationships/hyperlink" Target="mailto:Alejandro.pelaez@scj.gov.co" TargetMode="External"/><Relationship Id="rId30" Type="http://schemas.openxmlformats.org/officeDocument/2006/relationships/hyperlink" Target="mailto:martha.rodriguez@idrd.gov.co" TargetMode="External"/><Relationship Id="rId35" Type="http://schemas.openxmlformats.org/officeDocument/2006/relationships/hyperlink" Target="mailto:paola.medina@idt.gov.co" TargetMode="External"/><Relationship Id="rId43" Type="http://schemas.openxmlformats.org/officeDocument/2006/relationships/hyperlink" Target="mailto:sara.calderon@icbf.gov.co" TargetMode="External"/><Relationship Id="rId48" Type="http://schemas.openxmlformats.org/officeDocument/2006/relationships/hyperlink" Target="mailto:rhernanadez@sdmujer.gov.co" TargetMode="External"/><Relationship Id="rId56" Type="http://schemas.openxmlformats.org/officeDocument/2006/relationships/hyperlink" Target="mailto:gmgrtacia@saludcapital.gov.co" TargetMode="External"/><Relationship Id="rId64" Type="http://schemas.openxmlformats.org/officeDocument/2006/relationships/hyperlink" Target="mailto:lfromero@movilidad.gov.co" TargetMode="External"/><Relationship Id="rId69" Type="http://schemas.openxmlformats.org/officeDocument/2006/relationships/hyperlink" Target="mailto:gmgrtacia@saludcapital.gov.co" TargetMode="External"/><Relationship Id="rId8" Type="http://schemas.openxmlformats.org/officeDocument/2006/relationships/hyperlink" Target="mailto:aforeror/@sdis.gov.co" TargetMode="External"/><Relationship Id="rId51" Type="http://schemas.openxmlformats.org/officeDocument/2006/relationships/hyperlink" Target="mailto:gmgrtacia@saludcapital.gov.co" TargetMode="External"/><Relationship Id="rId72" Type="http://schemas.openxmlformats.org/officeDocument/2006/relationships/comments" Target="../comments1.xml"/><Relationship Id="rId3" Type="http://schemas.openxmlformats.org/officeDocument/2006/relationships/hyperlink" Target="mailto:ahurtado.creciendoenfamilia@gmail.com" TargetMode="External"/><Relationship Id="rId12" Type="http://schemas.openxmlformats.org/officeDocument/2006/relationships/hyperlink" Target="mailto:ANIAMPIRA@SDIS.GOV.CO" TargetMode="External"/><Relationship Id="rId17" Type="http://schemas.openxmlformats.org/officeDocument/2006/relationships/hyperlink" Target="mailto:ANIAMPIRA@SDIS.GOV.CO" TargetMode="External"/><Relationship Id="rId25" Type="http://schemas.openxmlformats.org/officeDocument/2006/relationships/hyperlink" Target="mailto:maria.upegui@scj.gov.co" TargetMode="External"/><Relationship Id="rId33" Type="http://schemas.openxmlformats.org/officeDocument/2006/relationships/hyperlink" Target="mailto:hernanp@idipron.gov.co" TargetMode="External"/><Relationship Id="rId38" Type="http://schemas.openxmlformats.org/officeDocument/2006/relationships/hyperlink" Target="mailto:maria.upegui@scj.gov.co" TargetMode="External"/><Relationship Id="rId46" Type="http://schemas.openxmlformats.org/officeDocument/2006/relationships/hyperlink" Target="mailto:hernanp@idipron.gov.co" TargetMode="External"/><Relationship Id="rId59" Type="http://schemas.openxmlformats.org/officeDocument/2006/relationships/hyperlink" Target="mailto:gmgrtacia@saludcapital.gov.co" TargetMode="External"/><Relationship Id="rId67" Type="http://schemas.openxmlformats.org/officeDocument/2006/relationships/hyperlink" Target="mailto:claudia_liliana_montealegre@wvi.org.co" TargetMode="External"/><Relationship Id="rId20" Type="http://schemas.openxmlformats.org/officeDocument/2006/relationships/hyperlink" Target="mailto:gbojaca@sdis.gov.co" TargetMode="External"/><Relationship Id="rId41" Type="http://schemas.openxmlformats.org/officeDocument/2006/relationships/hyperlink" Target="mailto:sara.calderon@icbf.gov.co" TargetMode="External"/><Relationship Id="rId54" Type="http://schemas.openxmlformats.org/officeDocument/2006/relationships/hyperlink" Target="mailto:gmgrtacia@saludcapital.gov.co" TargetMode="External"/><Relationship Id="rId62" Type="http://schemas.openxmlformats.org/officeDocument/2006/relationships/hyperlink" Target="mailto:gmgrtacia@saludcapital.gov.co" TargetMode="External"/><Relationship Id="rId70" Type="http://schemas.openxmlformats.org/officeDocument/2006/relationships/printerSettings" Target="../printerSettings/printerSettings1.bin"/><Relationship Id="rId1" Type="http://schemas.openxmlformats.org/officeDocument/2006/relationships/hyperlink" Target="mailto:vgutierrez@sdis.gov.co" TargetMode="External"/><Relationship Id="rId6" Type="http://schemas.openxmlformats.org/officeDocument/2006/relationships/hyperlink" Target="mailto:cmirta@sdis.gov.co" TargetMode="External"/><Relationship Id="rId15" Type="http://schemas.openxmlformats.org/officeDocument/2006/relationships/hyperlink" Target="mailto:jtibocha@sdis.gov.co" TargetMode="External"/><Relationship Id="rId23" Type="http://schemas.openxmlformats.org/officeDocument/2006/relationships/hyperlink" Target="mailto:vgutierrez@sdis.gov.co" TargetMode="External"/><Relationship Id="rId28" Type="http://schemas.openxmlformats.org/officeDocument/2006/relationships/hyperlink" Target="mailto:lfromero@movilidad.gov.co" TargetMode="External"/><Relationship Id="rId36" Type="http://schemas.openxmlformats.org/officeDocument/2006/relationships/hyperlink" Target="mailto:atovar@ofb.gov.co" TargetMode="External"/><Relationship Id="rId49" Type="http://schemas.openxmlformats.org/officeDocument/2006/relationships/hyperlink" Target="mailto:sara.calderon@icbf.gov.co" TargetMode="External"/><Relationship Id="rId57" Type="http://schemas.openxmlformats.org/officeDocument/2006/relationships/hyperlink" Target="mailto:gmgrtacia@saludcapital.gov.co" TargetMode="External"/><Relationship Id="rId10" Type="http://schemas.openxmlformats.org/officeDocument/2006/relationships/hyperlink" Target="mailto:aniampira@sdis.gov.co" TargetMode="External"/><Relationship Id="rId31" Type="http://schemas.openxmlformats.org/officeDocument/2006/relationships/hyperlink" Target="mailto:luis.mejia@idartes.gov.co" TargetMode="External"/><Relationship Id="rId44" Type="http://schemas.openxmlformats.org/officeDocument/2006/relationships/hyperlink" Target="mailto:sara.calderon@icbf.gov.co" TargetMode="External"/><Relationship Id="rId52" Type="http://schemas.openxmlformats.org/officeDocument/2006/relationships/hyperlink" Target="mailto:gmgrtacia@saludcapital.gov.co" TargetMode="External"/><Relationship Id="rId60" Type="http://schemas.openxmlformats.org/officeDocument/2006/relationships/hyperlink" Target="mailto:gmgrtacia@saludcapital.gov.co" TargetMode="External"/><Relationship Id="rId65" Type="http://schemas.openxmlformats.org/officeDocument/2006/relationships/hyperlink" Target="mailto:claudia_liliana_montealegre@wvi.org.co" TargetMode="External"/><Relationship Id="rId4" Type="http://schemas.openxmlformats.org/officeDocument/2006/relationships/hyperlink" Target="mailto:cmirta@sdis.gov.co" TargetMode="External"/><Relationship Id="rId9" Type="http://schemas.openxmlformats.org/officeDocument/2006/relationships/hyperlink" Target="mailto:eprieto@sdis.gov.co" TargetMode="External"/><Relationship Id="rId13" Type="http://schemas.openxmlformats.org/officeDocument/2006/relationships/hyperlink" Target="mailto:ANIAMPIRA@SDIS.GOV.CO" TargetMode="External"/><Relationship Id="rId18" Type="http://schemas.openxmlformats.org/officeDocument/2006/relationships/hyperlink" Target="mailto:ANIAMPIRA@SDIS.GOV.CO" TargetMode="External"/><Relationship Id="rId39" Type="http://schemas.openxmlformats.org/officeDocument/2006/relationships/hyperlink" Target="mailto:sara.calderon@icbf.gov.co" TargetMode="External"/><Relationship Id="rId34" Type="http://schemas.openxmlformats.org/officeDocument/2006/relationships/hyperlink" Target="mailto:hernanp@idipron.gov.co" TargetMode="External"/><Relationship Id="rId50" Type="http://schemas.openxmlformats.org/officeDocument/2006/relationships/hyperlink" Target="mailto:gmgrtacia@saludcapital.gov.co" TargetMode="External"/><Relationship Id="rId55" Type="http://schemas.openxmlformats.org/officeDocument/2006/relationships/hyperlink" Target="mailto:gmgrtacia@saludcapital.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31"/>
  <sheetViews>
    <sheetView tabSelected="1" zoomScale="60" zoomScaleNormal="60" zoomScalePageLayoutView="125" workbookViewId="0">
      <pane xSplit="6" ySplit="10" topLeftCell="P11" activePane="bottomRight" state="frozen"/>
      <selection pane="topRight" activeCell="G1" sqref="G1"/>
      <selection pane="bottomLeft" activeCell="A11" sqref="A11"/>
      <selection pane="bottomRight" activeCell="AB100" sqref="AB100"/>
    </sheetView>
  </sheetViews>
  <sheetFormatPr baseColWidth="10" defaultColWidth="10.85546875" defaultRowHeight="15" x14ac:dyDescent="0.25"/>
  <cols>
    <col min="1" max="1" width="12.140625" style="3" customWidth="1"/>
    <col min="2" max="2" width="18" style="3" customWidth="1"/>
    <col min="3" max="3" width="22.7109375" style="3" customWidth="1"/>
    <col min="4" max="4" width="26.140625" style="3" customWidth="1"/>
    <col min="5" max="5" width="32" style="3" customWidth="1"/>
    <col min="6" max="6" width="30.42578125" style="3" customWidth="1"/>
    <col min="7" max="7" width="11.42578125" style="3" customWidth="1"/>
    <col min="8" max="9" width="14.85546875" style="3" customWidth="1"/>
    <col min="10" max="13" width="26.28515625" style="75" customWidth="1"/>
    <col min="14" max="14" width="22.85546875" style="3" customWidth="1"/>
    <col min="15" max="15" width="18.28515625" style="58" customWidth="1"/>
    <col min="16" max="16" width="34" style="3" customWidth="1"/>
    <col min="17" max="17" width="46.28515625" style="3" customWidth="1"/>
    <col min="18" max="19" width="17.42578125" style="58" customWidth="1"/>
    <col min="20" max="21" width="16.42578125" style="58" customWidth="1"/>
    <col min="22" max="22" width="16.7109375" style="3" customWidth="1"/>
    <col min="23" max="23" width="17.42578125" style="59" customWidth="1"/>
    <col min="24" max="24" width="21.28515625" style="118" customWidth="1"/>
    <col min="25" max="25" width="19" style="3" customWidth="1"/>
    <col min="26" max="26" width="15" style="3" customWidth="1"/>
    <col min="27" max="27" width="11.85546875" style="3" customWidth="1"/>
    <col min="28" max="28" width="11.7109375" style="3" customWidth="1"/>
    <col min="29" max="29" width="12.28515625" style="3" customWidth="1"/>
    <col min="30" max="30" width="12" style="3" customWidth="1"/>
    <col min="31" max="31" width="10.85546875" style="3" customWidth="1"/>
    <col min="32" max="32" width="14.42578125" style="3" customWidth="1"/>
    <col min="33" max="33" width="14.42578125" style="59" customWidth="1"/>
    <col min="34" max="34" width="23.140625" style="3" customWidth="1"/>
    <col min="35" max="35" width="49.140625" style="60" customWidth="1"/>
    <col min="36" max="36" width="23.42578125" style="3" customWidth="1"/>
    <col min="37" max="37" width="23.5703125" style="3" customWidth="1"/>
    <col min="38" max="38" width="21.85546875" style="3" customWidth="1"/>
    <col min="39" max="39" width="142.42578125" style="60" customWidth="1"/>
    <col min="40" max="40" width="66.140625" style="60" customWidth="1"/>
    <col min="41" max="41" width="39.85546875" style="3" customWidth="1"/>
    <col min="42" max="16384" width="10.85546875" style="3"/>
  </cols>
  <sheetData>
    <row r="1" spans="1:256" x14ac:dyDescent="0.25">
      <c r="A1" s="1"/>
      <c r="B1" s="2"/>
      <c r="C1" s="2"/>
      <c r="D1" s="2"/>
      <c r="E1" s="2"/>
      <c r="F1" s="2"/>
      <c r="G1" s="1"/>
      <c r="H1" s="1"/>
      <c r="I1" s="1"/>
      <c r="J1" s="68"/>
      <c r="K1" s="68"/>
      <c r="L1" s="68"/>
      <c r="M1" s="68"/>
      <c r="N1" s="156"/>
      <c r="O1" s="156"/>
      <c r="P1" s="156"/>
      <c r="Q1" s="156"/>
      <c r="R1" s="156"/>
      <c r="S1" s="156"/>
      <c r="T1" s="156"/>
      <c r="U1" s="156"/>
      <c r="V1" s="156"/>
      <c r="W1" s="156"/>
      <c r="X1" s="157"/>
      <c r="Y1" s="156"/>
      <c r="Z1" s="156"/>
      <c r="AA1" s="156"/>
      <c r="AB1" s="156"/>
      <c r="AC1" s="156"/>
      <c r="AD1" s="156"/>
      <c r="AE1" s="156"/>
      <c r="AF1" s="156"/>
      <c r="AG1" s="156"/>
      <c r="AH1" s="156"/>
      <c r="AI1" s="156"/>
      <c r="AJ1" s="156"/>
      <c r="AK1" s="156"/>
      <c r="AL1" s="156"/>
      <c r="AM1" s="156"/>
      <c r="AN1" s="156"/>
    </row>
    <row r="2" spans="1:256" ht="24.75" customHeight="1" x14ac:dyDescent="0.25">
      <c r="A2" s="1"/>
      <c r="B2" s="150" t="s">
        <v>0</v>
      </c>
      <c r="C2" s="150"/>
      <c r="D2" s="158" t="s">
        <v>1</v>
      </c>
      <c r="E2" s="158"/>
      <c r="F2" s="158"/>
      <c r="G2" s="4"/>
      <c r="H2" s="4"/>
      <c r="I2" s="4"/>
      <c r="J2" s="69"/>
      <c r="K2" s="69"/>
      <c r="L2" s="69"/>
      <c r="M2" s="69"/>
      <c r="N2" s="156"/>
      <c r="O2" s="156"/>
      <c r="P2" s="156"/>
      <c r="Q2" s="156"/>
      <c r="R2" s="156"/>
      <c r="S2" s="156"/>
      <c r="T2" s="156"/>
      <c r="U2" s="156"/>
      <c r="V2" s="156"/>
      <c r="W2" s="156"/>
      <c r="X2" s="157"/>
      <c r="Y2" s="156"/>
      <c r="Z2" s="156"/>
      <c r="AA2" s="156"/>
      <c r="AB2" s="156"/>
      <c r="AC2" s="156"/>
      <c r="AD2" s="156"/>
      <c r="AE2" s="156"/>
      <c r="AF2" s="156"/>
      <c r="AG2" s="156"/>
      <c r="AH2" s="156"/>
      <c r="AI2" s="156"/>
      <c r="AJ2" s="156"/>
      <c r="AK2" s="156"/>
      <c r="AL2" s="156"/>
      <c r="AM2" s="156"/>
      <c r="AN2" s="156"/>
    </row>
    <row r="3" spans="1:256" ht="27" customHeight="1" x14ac:dyDescent="0.25">
      <c r="A3" s="1"/>
      <c r="B3" s="150" t="s">
        <v>2</v>
      </c>
      <c r="C3" s="151"/>
      <c r="D3" s="159" t="s">
        <v>3</v>
      </c>
      <c r="E3" s="159"/>
      <c r="F3" s="159"/>
      <c r="G3" s="5"/>
      <c r="H3" s="5"/>
      <c r="I3" s="5"/>
      <c r="J3" s="70"/>
      <c r="K3" s="70"/>
      <c r="L3" s="70"/>
      <c r="M3" s="70"/>
      <c r="N3" s="156"/>
      <c r="O3" s="156"/>
      <c r="P3" s="156"/>
      <c r="Q3" s="156"/>
      <c r="R3" s="156"/>
      <c r="S3" s="156"/>
      <c r="T3" s="156"/>
      <c r="U3" s="156"/>
      <c r="V3" s="156"/>
      <c r="W3" s="156"/>
      <c r="X3" s="157"/>
      <c r="Y3" s="156"/>
      <c r="Z3" s="156"/>
      <c r="AA3" s="156"/>
      <c r="AB3" s="156"/>
      <c r="AC3" s="156"/>
      <c r="AD3" s="156"/>
      <c r="AE3" s="156"/>
      <c r="AF3" s="156"/>
      <c r="AG3" s="156"/>
      <c r="AH3" s="156"/>
      <c r="AI3" s="156"/>
      <c r="AJ3" s="156"/>
      <c r="AK3" s="156"/>
      <c r="AL3" s="156"/>
      <c r="AM3" s="156"/>
      <c r="AN3" s="156"/>
    </row>
    <row r="4" spans="1:256" ht="21.75" customHeight="1" x14ac:dyDescent="0.25">
      <c r="A4" s="1"/>
      <c r="B4" s="150" t="s">
        <v>4</v>
      </c>
      <c r="C4" s="151"/>
      <c r="D4" s="159" t="s">
        <v>5</v>
      </c>
      <c r="E4" s="159"/>
      <c r="F4" s="159"/>
      <c r="G4" s="5"/>
      <c r="H4" s="5"/>
      <c r="I4" s="5"/>
      <c r="J4" s="70"/>
      <c r="K4" s="70"/>
      <c r="L4" s="70"/>
      <c r="M4" s="70"/>
      <c r="N4" s="156"/>
      <c r="O4" s="156"/>
      <c r="P4" s="156"/>
      <c r="Q4" s="156"/>
      <c r="R4" s="156"/>
      <c r="S4" s="156"/>
      <c r="T4" s="156"/>
      <c r="U4" s="156"/>
      <c r="V4" s="156"/>
      <c r="W4" s="156"/>
      <c r="X4" s="157"/>
      <c r="Y4" s="156"/>
      <c r="Z4" s="156"/>
      <c r="AA4" s="156"/>
      <c r="AB4" s="156"/>
      <c r="AC4" s="156"/>
      <c r="AD4" s="156"/>
      <c r="AE4" s="156"/>
      <c r="AF4" s="156"/>
      <c r="AG4" s="156"/>
      <c r="AH4" s="156"/>
      <c r="AI4" s="156"/>
      <c r="AJ4" s="156"/>
      <c r="AK4" s="156"/>
      <c r="AL4" s="156"/>
      <c r="AM4" s="156"/>
      <c r="AN4" s="156"/>
    </row>
    <row r="5" spans="1:256" ht="27" customHeight="1" x14ac:dyDescent="0.25">
      <c r="A5" s="1"/>
      <c r="B5" s="160" t="s">
        <v>6</v>
      </c>
      <c r="C5" s="160"/>
      <c r="D5" s="152">
        <v>43607</v>
      </c>
      <c r="E5" s="153" t="s">
        <v>7</v>
      </c>
      <c r="F5" s="154">
        <v>2018</v>
      </c>
      <c r="G5" s="6"/>
      <c r="H5" s="6"/>
      <c r="I5" s="6"/>
      <c r="J5" s="71"/>
      <c r="K5" s="71"/>
      <c r="L5" s="71"/>
      <c r="M5" s="71"/>
      <c r="N5" s="156"/>
      <c r="O5" s="156"/>
      <c r="P5" s="156"/>
      <c r="Q5" s="156"/>
      <c r="R5" s="156"/>
      <c r="S5" s="156"/>
      <c r="T5" s="156"/>
      <c r="U5" s="156"/>
      <c r="V5" s="156"/>
      <c r="W5" s="156"/>
      <c r="X5" s="157"/>
      <c r="Y5" s="156"/>
      <c r="Z5" s="156"/>
      <c r="AA5" s="156"/>
      <c r="AB5" s="156"/>
      <c r="AC5" s="156"/>
      <c r="AD5" s="156"/>
      <c r="AE5" s="156"/>
      <c r="AF5" s="156"/>
      <c r="AG5" s="156"/>
      <c r="AH5" s="156"/>
      <c r="AI5" s="156"/>
      <c r="AJ5" s="156"/>
      <c r="AK5" s="156"/>
      <c r="AL5" s="156"/>
      <c r="AM5" s="156"/>
      <c r="AN5" s="156"/>
    </row>
    <row r="6" spans="1:256" x14ac:dyDescent="0.25">
      <c r="A6" s="1"/>
      <c r="B6" s="7"/>
      <c r="C6" s="7"/>
      <c r="D6" s="7"/>
      <c r="E6" s="7"/>
      <c r="F6" s="7"/>
      <c r="G6" s="1"/>
      <c r="H6" s="1"/>
      <c r="I6" s="1"/>
      <c r="J6" s="68"/>
      <c r="K6" s="68"/>
      <c r="L6" s="68"/>
      <c r="M6" s="68"/>
      <c r="N6" s="156"/>
      <c r="O6" s="156"/>
      <c r="P6" s="156"/>
      <c r="Q6" s="156"/>
      <c r="R6" s="156"/>
      <c r="S6" s="156"/>
      <c r="T6" s="156"/>
      <c r="U6" s="156"/>
      <c r="V6" s="156"/>
      <c r="W6" s="156"/>
      <c r="X6" s="157"/>
      <c r="Y6" s="156"/>
      <c r="Z6" s="156"/>
      <c r="AA6" s="156"/>
      <c r="AB6" s="156"/>
      <c r="AC6" s="156"/>
      <c r="AD6" s="156"/>
      <c r="AE6" s="156"/>
      <c r="AF6" s="156"/>
      <c r="AG6" s="156"/>
      <c r="AH6" s="156"/>
      <c r="AI6" s="156"/>
      <c r="AJ6" s="156"/>
      <c r="AK6" s="156"/>
      <c r="AL6" s="156"/>
      <c r="AM6" s="156"/>
      <c r="AN6" s="156"/>
    </row>
    <row r="7" spans="1:256" x14ac:dyDescent="0.25">
      <c r="A7" s="8"/>
      <c r="B7" s="164" t="s">
        <v>8</v>
      </c>
      <c r="C7" s="164"/>
      <c r="D7" s="164"/>
      <c r="E7" s="164"/>
      <c r="F7" s="164"/>
      <c r="G7" s="164"/>
      <c r="H7" s="164"/>
      <c r="I7" s="164"/>
      <c r="J7" s="165"/>
      <c r="K7" s="165"/>
      <c r="L7" s="165"/>
      <c r="M7" s="165"/>
      <c r="N7" s="164"/>
      <c r="O7" s="164"/>
      <c r="P7" s="164"/>
      <c r="Q7" s="164"/>
      <c r="R7" s="164"/>
      <c r="S7" s="164"/>
      <c r="T7" s="164"/>
      <c r="U7" s="164"/>
      <c r="V7" s="164"/>
      <c r="W7" s="164"/>
      <c r="X7" s="166"/>
      <c r="Y7" s="164"/>
      <c r="Z7" s="164"/>
      <c r="AA7" s="164"/>
      <c r="AB7" s="164"/>
      <c r="AC7" s="164"/>
      <c r="AD7" s="163" t="s">
        <v>9</v>
      </c>
      <c r="AE7" s="163"/>
      <c r="AF7" s="163"/>
      <c r="AG7" s="167" t="s">
        <v>10</v>
      </c>
      <c r="AH7" s="167"/>
      <c r="AI7" s="167"/>
      <c r="AJ7" s="167"/>
      <c r="AK7" s="167"/>
      <c r="AL7" s="167"/>
      <c r="AM7" s="167"/>
      <c r="AN7" s="9"/>
    </row>
    <row r="8" spans="1:256" x14ac:dyDescent="0.25">
      <c r="A8" s="8"/>
      <c r="B8" s="164"/>
      <c r="C8" s="164"/>
      <c r="D8" s="164"/>
      <c r="E8" s="164"/>
      <c r="F8" s="164"/>
      <c r="G8" s="164"/>
      <c r="H8" s="164"/>
      <c r="I8" s="164"/>
      <c r="J8" s="165"/>
      <c r="K8" s="165"/>
      <c r="L8" s="165"/>
      <c r="M8" s="165"/>
      <c r="N8" s="164"/>
      <c r="O8" s="164"/>
      <c r="P8" s="164"/>
      <c r="Q8" s="164"/>
      <c r="R8" s="164"/>
      <c r="S8" s="164"/>
      <c r="T8" s="164"/>
      <c r="U8" s="164"/>
      <c r="V8" s="164"/>
      <c r="W8" s="164"/>
      <c r="X8" s="166"/>
      <c r="Y8" s="164"/>
      <c r="Z8" s="164"/>
      <c r="AA8" s="164"/>
      <c r="AB8" s="164"/>
      <c r="AC8" s="164"/>
      <c r="AD8" s="163"/>
      <c r="AE8" s="163"/>
      <c r="AF8" s="163"/>
      <c r="AG8" s="167"/>
      <c r="AH8" s="167"/>
      <c r="AI8" s="167"/>
      <c r="AJ8" s="167"/>
      <c r="AK8" s="167"/>
      <c r="AL8" s="167"/>
      <c r="AM8" s="167"/>
      <c r="AN8" s="10"/>
    </row>
    <row r="9" spans="1:256" ht="27" customHeight="1" thickBot="1" x14ac:dyDescent="0.3">
      <c r="A9" s="8"/>
      <c r="B9" s="11" t="s">
        <v>11</v>
      </c>
      <c r="C9" s="11"/>
      <c r="D9" s="11"/>
      <c r="E9" s="12"/>
      <c r="F9" s="12"/>
      <c r="G9" s="12"/>
      <c r="H9" s="12"/>
      <c r="I9" s="12"/>
      <c r="J9" s="72"/>
      <c r="K9" s="72"/>
      <c r="L9" s="72"/>
      <c r="M9" s="72"/>
      <c r="N9" s="161" t="s">
        <v>12</v>
      </c>
      <c r="O9" s="161"/>
      <c r="P9" s="161" t="s">
        <v>13</v>
      </c>
      <c r="Q9" s="161"/>
      <c r="R9" s="161"/>
      <c r="S9" s="161"/>
      <c r="T9" s="161"/>
      <c r="U9" s="161"/>
      <c r="V9" s="161"/>
      <c r="W9" s="161"/>
      <c r="X9" s="162"/>
      <c r="Y9" s="161"/>
      <c r="Z9" s="161"/>
      <c r="AA9" s="161"/>
      <c r="AB9" s="161"/>
      <c r="AC9" s="161"/>
      <c r="AD9" s="163"/>
      <c r="AE9" s="163"/>
      <c r="AF9" s="163"/>
      <c r="AG9" s="163" t="s">
        <v>14</v>
      </c>
      <c r="AH9" s="163"/>
      <c r="AI9" s="163"/>
      <c r="AJ9" s="163"/>
      <c r="AK9" s="163"/>
      <c r="AL9" s="163"/>
      <c r="AM9" s="163"/>
      <c r="AN9" s="13"/>
    </row>
    <row r="10" spans="1:256" s="20" customFormat="1" ht="92.25" customHeight="1" x14ac:dyDescent="0.2">
      <c r="A10" s="63" t="s">
        <v>15</v>
      </c>
      <c r="B10" s="14" t="s">
        <v>16</v>
      </c>
      <c r="C10" s="14" t="s">
        <v>17</v>
      </c>
      <c r="D10" s="14" t="s">
        <v>18</v>
      </c>
      <c r="E10" s="14" t="s">
        <v>19</v>
      </c>
      <c r="F10" s="14" t="s">
        <v>20</v>
      </c>
      <c r="G10" s="14" t="s">
        <v>21</v>
      </c>
      <c r="H10" s="14" t="s">
        <v>22</v>
      </c>
      <c r="I10" s="14" t="s">
        <v>23</v>
      </c>
      <c r="J10" s="73" t="s">
        <v>24</v>
      </c>
      <c r="K10" s="14" t="s">
        <v>612</v>
      </c>
      <c r="L10" s="14" t="s">
        <v>613</v>
      </c>
      <c r="M10" s="14" t="s">
        <v>614</v>
      </c>
      <c r="N10" s="14" t="s">
        <v>25</v>
      </c>
      <c r="O10" s="14" t="s">
        <v>26</v>
      </c>
      <c r="P10" s="14" t="s">
        <v>27</v>
      </c>
      <c r="Q10" s="14" t="s">
        <v>28</v>
      </c>
      <c r="R10" s="15" t="s">
        <v>29</v>
      </c>
      <c r="S10" s="15" t="s">
        <v>30</v>
      </c>
      <c r="T10" s="15" t="s">
        <v>31</v>
      </c>
      <c r="U10" s="15" t="s">
        <v>32</v>
      </c>
      <c r="V10" s="15" t="s">
        <v>33</v>
      </c>
      <c r="W10" s="16" t="s">
        <v>34</v>
      </c>
      <c r="X10" s="16" t="s">
        <v>611</v>
      </c>
      <c r="Y10" s="15" t="s">
        <v>35</v>
      </c>
      <c r="Z10" s="15" t="s">
        <v>36</v>
      </c>
      <c r="AA10" s="15" t="s">
        <v>37</v>
      </c>
      <c r="AB10" s="15" t="s">
        <v>38</v>
      </c>
      <c r="AC10" s="15" t="s">
        <v>39</v>
      </c>
      <c r="AD10" s="17" t="s">
        <v>40</v>
      </c>
      <c r="AE10" s="17" t="s">
        <v>41</v>
      </c>
      <c r="AF10" s="17" t="s">
        <v>42</v>
      </c>
      <c r="AG10" s="17" t="s">
        <v>43</v>
      </c>
      <c r="AH10" s="18" t="s">
        <v>44</v>
      </c>
      <c r="AI10" s="18" t="s">
        <v>45</v>
      </c>
      <c r="AJ10" s="18" t="s">
        <v>679</v>
      </c>
      <c r="AK10" s="19" t="s">
        <v>46</v>
      </c>
      <c r="AL10" s="119" t="s">
        <v>694</v>
      </c>
      <c r="AM10" s="18" t="s">
        <v>676</v>
      </c>
      <c r="AN10" s="18" t="s">
        <v>47</v>
      </c>
    </row>
    <row r="11" spans="1:256" s="76" customFormat="1" ht="275.25" customHeight="1" x14ac:dyDescent="0.25">
      <c r="A11" s="155" t="s">
        <v>48</v>
      </c>
      <c r="B11" s="21" t="s">
        <v>49</v>
      </c>
      <c r="C11" s="21" t="s">
        <v>50</v>
      </c>
      <c r="D11" s="21" t="s">
        <v>51</v>
      </c>
      <c r="E11" s="21" t="s">
        <v>52</v>
      </c>
      <c r="F11" s="21" t="s">
        <v>53</v>
      </c>
      <c r="G11" s="30">
        <f>1/93</f>
        <v>1.0752688172043012E-2</v>
      </c>
      <c r="H11" s="21" t="s">
        <v>54</v>
      </c>
      <c r="I11" s="21" t="s">
        <v>55</v>
      </c>
      <c r="J11" s="21" t="s">
        <v>56</v>
      </c>
      <c r="K11" s="61" t="s">
        <v>834</v>
      </c>
      <c r="L11" s="61" t="s">
        <v>835</v>
      </c>
      <c r="M11" s="172" t="s">
        <v>836</v>
      </c>
      <c r="N11" s="22">
        <v>42736</v>
      </c>
      <c r="O11" s="22">
        <v>44012</v>
      </c>
      <c r="P11" s="23" t="s">
        <v>57</v>
      </c>
      <c r="Q11" s="21" t="s">
        <v>58</v>
      </c>
      <c r="R11" s="24">
        <v>0.59</v>
      </c>
      <c r="S11" s="24">
        <v>0.68</v>
      </c>
      <c r="T11" s="24">
        <v>0.77</v>
      </c>
      <c r="U11" s="24">
        <v>0.84</v>
      </c>
      <c r="V11" s="27">
        <v>0.5897</v>
      </c>
      <c r="W11" s="96">
        <f>+R11*100/59</f>
        <v>1</v>
      </c>
      <c r="X11" s="145">
        <v>0.873</v>
      </c>
      <c r="Y11" s="21">
        <f>+X11*100/S11</f>
        <v>128.38235294117646</v>
      </c>
      <c r="Z11" s="21"/>
      <c r="AA11" s="21"/>
      <c r="AB11" s="21"/>
      <c r="AC11" s="21"/>
      <c r="AD11" s="21" t="s">
        <v>59</v>
      </c>
      <c r="AE11" s="21" t="s">
        <v>60</v>
      </c>
      <c r="AF11" s="21" t="s">
        <v>61</v>
      </c>
      <c r="AG11" s="21">
        <v>1186</v>
      </c>
      <c r="AH11" s="21" t="s">
        <v>62</v>
      </c>
      <c r="AI11" s="25" t="s">
        <v>63</v>
      </c>
      <c r="AJ11" s="26">
        <v>593083608</v>
      </c>
      <c r="AK11" s="27">
        <v>0.32192724166471987</v>
      </c>
      <c r="AL11" s="26">
        <v>172499444</v>
      </c>
      <c r="AM11" s="125" t="s">
        <v>744</v>
      </c>
      <c r="AN11" s="173" t="s">
        <v>743</v>
      </c>
      <c r="AO11" s="57"/>
      <c r="AP11" s="174"/>
      <c r="AQ11" s="174"/>
      <c r="AR11" s="174"/>
      <c r="AS11" s="174"/>
      <c r="AT11" s="174"/>
      <c r="AU11" s="174"/>
      <c r="AV11" s="174"/>
      <c r="AW11" s="174"/>
      <c r="AX11" s="174"/>
      <c r="AY11" s="174"/>
      <c r="AZ11" s="174"/>
      <c r="BA11" s="174"/>
      <c r="BB11" s="174"/>
      <c r="BC11" s="174"/>
      <c r="BD11" s="174"/>
      <c r="BE11" s="174"/>
      <c r="BF11" s="174"/>
      <c r="BG11" s="174"/>
      <c r="BH11" s="174"/>
      <c r="BI11" s="174"/>
      <c r="BJ11" s="174"/>
      <c r="BK11" s="174"/>
      <c r="BL11" s="174"/>
      <c r="BM11" s="174"/>
      <c r="BN11" s="174"/>
      <c r="BO11" s="174"/>
      <c r="BP11" s="174"/>
      <c r="BQ11" s="174"/>
      <c r="BR11" s="174"/>
      <c r="BS11" s="174"/>
      <c r="BT11" s="174"/>
      <c r="BU11" s="174"/>
      <c r="BV11" s="174"/>
      <c r="BW11" s="174"/>
      <c r="BX11" s="174"/>
      <c r="BY11" s="174"/>
      <c r="BZ11" s="174"/>
      <c r="CA11" s="174"/>
      <c r="CB11" s="174"/>
      <c r="CC11" s="174"/>
      <c r="CD11" s="174"/>
      <c r="CE11" s="174"/>
      <c r="CF11" s="174"/>
      <c r="CG11" s="174"/>
      <c r="CH11" s="174"/>
      <c r="CI11" s="174"/>
      <c r="CJ11" s="174"/>
      <c r="CK11" s="174"/>
      <c r="CL11" s="174"/>
      <c r="CM11" s="174"/>
      <c r="CN11" s="174"/>
      <c r="CO11" s="174"/>
      <c r="CP11" s="174"/>
      <c r="CQ11" s="174"/>
      <c r="CR11" s="174"/>
      <c r="CS11" s="174"/>
      <c r="CT11" s="174"/>
      <c r="CU11" s="174"/>
      <c r="CV11" s="174"/>
      <c r="CW11" s="174"/>
      <c r="CX11" s="174"/>
      <c r="CY11" s="174"/>
      <c r="CZ11" s="174"/>
      <c r="DA11" s="174"/>
      <c r="DB11" s="174"/>
      <c r="DC11" s="174"/>
      <c r="DD11" s="174"/>
      <c r="DE11" s="174"/>
      <c r="DF11" s="174"/>
      <c r="DG11" s="174"/>
      <c r="DH11" s="174"/>
      <c r="DI11" s="174"/>
      <c r="DJ11" s="174"/>
      <c r="DK11" s="174"/>
      <c r="DL11" s="174"/>
      <c r="DM11" s="174"/>
      <c r="DN11" s="174"/>
      <c r="DO11" s="174"/>
      <c r="DP11" s="174"/>
      <c r="DQ11" s="174"/>
      <c r="DR11" s="174"/>
      <c r="DS11" s="174"/>
      <c r="DT11" s="174"/>
      <c r="DU11" s="174"/>
      <c r="DV11" s="174"/>
      <c r="DW11" s="174"/>
      <c r="DX11" s="174"/>
      <c r="DY11" s="174"/>
      <c r="DZ11" s="174"/>
      <c r="EA11" s="174"/>
      <c r="EB11" s="174"/>
      <c r="EC11" s="174"/>
      <c r="ED11" s="174"/>
      <c r="EE11" s="174"/>
      <c r="EF11" s="174"/>
      <c r="EG11" s="174"/>
      <c r="EH11" s="174"/>
      <c r="EI11" s="174"/>
      <c r="EJ11" s="174"/>
      <c r="EK11" s="174"/>
      <c r="EL11" s="174"/>
      <c r="EM11" s="174"/>
      <c r="EN11" s="174"/>
      <c r="EO11" s="174"/>
      <c r="EP11" s="174"/>
      <c r="EQ11" s="174"/>
      <c r="ER11" s="174"/>
      <c r="ES11" s="174"/>
      <c r="ET11" s="174"/>
      <c r="EU11" s="174"/>
      <c r="EV11" s="174"/>
      <c r="EW11" s="174"/>
      <c r="EX11" s="174"/>
      <c r="EY11" s="174"/>
      <c r="EZ11" s="174"/>
      <c r="FA11" s="174"/>
      <c r="FB11" s="174"/>
      <c r="FC11" s="174"/>
      <c r="FD11" s="174"/>
      <c r="FE11" s="174"/>
      <c r="FF11" s="174"/>
      <c r="FG11" s="174"/>
      <c r="FH11" s="174"/>
      <c r="FI11" s="174"/>
      <c r="FJ11" s="174"/>
      <c r="FK11" s="174"/>
      <c r="FL11" s="174"/>
      <c r="FM11" s="174"/>
      <c r="FN11" s="174"/>
      <c r="FO11" s="174"/>
      <c r="FP11" s="174"/>
      <c r="FQ11" s="174"/>
      <c r="FR11" s="174"/>
      <c r="FS11" s="174"/>
      <c r="FT11" s="174"/>
      <c r="FU11" s="174"/>
      <c r="FV11" s="174"/>
      <c r="FW11" s="174"/>
      <c r="FX11" s="174"/>
      <c r="FY11" s="174"/>
      <c r="FZ11" s="174"/>
      <c r="GA11" s="174"/>
      <c r="GB11" s="174"/>
      <c r="GC11" s="174"/>
      <c r="GD11" s="174"/>
      <c r="GE11" s="174"/>
      <c r="GF11" s="174"/>
      <c r="GG11" s="174"/>
      <c r="GH11" s="174"/>
      <c r="GI11" s="174"/>
      <c r="GJ11" s="174"/>
      <c r="GK11" s="174"/>
      <c r="GL11" s="174"/>
      <c r="GM11" s="174"/>
      <c r="GN11" s="174"/>
      <c r="GO11" s="174"/>
      <c r="GP11" s="174"/>
      <c r="GQ11" s="174"/>
      <c r="GR11" s="174"/>
      <c r="GS11" s="174"/>
      <c r="GT11" s="174"/>
      <c r="GU11" s="174"/>
      <c r="GV11" s="174"/>
      <c r="GW11" s="174"/>
      <c r="GX11" s="174"/>
      <c r="GY11" s="174"/>
      <c r="GZ11" s="174"/>
      <c r="HA11" s="174"/>
      <c r="HB11" s="174"/>
      <c r="HC11" s="174"/>
      <c r="HD11" s="174"/>
      <c r="HE11" s="174"/>
      <c r="HF11" s="174"/>
      <c r="HG11" s="174"/>
      <c r="HH11" s="174"/>
      <c r="HI11" s="174"/>
      <c r="HJ11" s="174"/>
      <c r="HK11" s="174"/>
      <c r="HL11" s="174"/>
      <c r="HM11" s="174"/>
      <c r="HN11" s="174"/>
      <c r="HO11" s="174"/>
      <c r="HP11" s="174"/>
      <c r="HQ11" s="174"/>
      <c r="HR11" s="174"/>
      <c r="HS11" s="174"/>
      <c r="HT11" s="174"/>
      <c r="HU11" s="174"/>
      <c r="HV11" s="174"/>
      <c r="HW11" s="174"/>
      <c r="HX11" s="174"/>
      <c r="HY11" s="174"/>
      <c r="HZ11" s="174"/>
      <c r="IA11" s="174"/>
      <c r="IB11" s="174"/>
      <c r="IC11" s="174"/>
      <c r="ID11" s="174"/>
      <c r="IE11" s="174"/>
      <c r="IF11" s="174"/>
      <c r="IG11" s="174"/>
      <c r="IH11" s="174"/>
      <c r="II11" s="174"/>
      <c r="IJ11" s="174"/>
      <c r="IK11" s="174"/>
      <c r="IL11" s="174"/>
      <c r="IM11" s="174"/>
      <c r="IN11" s="174"/>
      <c r="IO11" s="174"/>
      <c r="IP11" s="174"/>
      <c r="IQ11" s="174"/>
      <c r="IR11" s="174"/>
      <c r="IS11" s="174"/>
      <c r="IT11" s="174"/>
      <c r="IU11" s="174"/>
      <c r="IV11" s="174"/>
    </row>
    <row r="12" spans="1:256" s="76" customFormat="1" ht="210" customHeight="1" x14ac:dyDescent="0.25">
      <c r="A12" s="155" t="s">
        <v>64</v>
      </c>
      <c r="B12" s="21" t="s">
        <v>49</v>
      </c>
      <c r="C12" s="21" t="s">
        <v>65</v>
      </c>
      <c r="D12" s="21" t="s">
        <v>51</v>
      </c>
      <c r="E12" s="21" t="s">
        <v>52</v>
      </c>
      <c r="F12" s="21" t="s">
        <v>66</v>
      </c>
      <c r="G12" s="30">
        <f t="shared" ref="G12:G23" si="0">1/93</f>
        <v>1.0752688172043012E-2</v>
      </c>
      <c r="H12" s="21" t="s">
        <v>54</v>
      </c>
      <c r="I12" s="21" t="s">
        <v>55</v>
      </c>
      <c r="J12" s="21" t="s">
        <v>56</v>
      </c>
      <c r="K12" s="61" t="s">
        <v>834</v>
      </c>
      <c r="L12" s="61" t="s">
        <v>835</v>
      </c>
      <c r="M12" s="172" t="s">
        <v>836</v>
      </c>
      <c r="N12" s="22">
        <v>42736</v>
      </c>
      <c r="O12" s="22">
        <v>44012</v>
      </c>
      <c r="P12" s="23" t="s">
        <v>581</v>
      </c>
      <c r="Q12" s="21" t="s">
        <v>575</v>
      </c>
      <c r="R12" s="28">
        <v>0.4</v>
      </c>
      <c r="S12" s="28">
        <v>0.6</v>
      </c>
      <c r="T12" s="28">
        <v>0.85</v>
      </c>
      <c r="U12" s="28">
        <v>1</v>
      </c>
      <c r="V12" s="24" t="s">
        <v>67</v>
      </c>
      <c r="W12" s="96">
        <f>+R12*100/59</f>
        <v>0.67796610169491522</v>
      </c>
      <c r="X12" s="96" t="s">
        <v>695</v>
      </c>
      <c r="Y12" s="21">
        <f>+X12*100/S12</f>
        <v>57.000000000000007</v>
      </c>
      <c r="Z12" s="21"/>
      <c r="AA12" s="21"/>
      <c r="AB12" s="21"/>
      <c r="AC12" s="21"/>
      <c r="AD12" s="21" t="s">
        <v>59</v>
      </c>
      <c r="AE12" s="21" t="s">
        <v>60</v>
      </c>
      <c r="AF12" s="21" t="s">
        <v>61</v>
      </c>
      <c r="AG12" s="21">
        <v>1186</v>
      </c>
      <c r="AH12" s="25" t="s">
        <v>62</v>
      </c>
      <c r="AI12" s="29" t="s">
        <v>68</v>
      </c>
      <c r="AJ12" s="26">
        <v>2278958245</v>
      </c>
      <c r="AK12" s="55">
        <v>0.99959952930159979</v>
      </c>
      <c r="AL12" s="26">
        <v>2840747131</v>
      </c>
      <c r="AM12" s="125" t="s">
        <v>745</v>
      </c>
      <c r="AN12" s="21" t="s">
        <v>746</v>
      </c>
      <c r="AP12" s="174"/>
      <c r="AQ12" s="174"/>
      <c r="AR12" s="174"/>
      <c r="AS12" s="174"/>
      <c r="AT12" s="174"/>
      <c r="AU12" s="174"/>
      <c r="AV12" s="174"/>
      <c r="AW12" s="174"/>
      <c r="AX12" s="174"/>
      <c r="AY12" s="174"/>
      <c r="AZ12" s="174"/>
      <c r="BA12" s="174"/>
      <c r="BB12" s="174"/>
      <c r="BC12" s="174"/>
      <c r="BD12" s="174"/>
      <c r="BE12" s="174"/>
      <c r="BF12" s="174"/>
      <c r="BG12" s="174"/>
      <c r="BH12" s="174"/>
      <c r="BI12" s="174"/>
      <c r="BJ12" s="174"/>
      <c r="BK12" s="174"/>
      <c r="BL12" s="174"/>
      <c r="BM12" s="174"/>
      <c r="BN12" s="174"/>
      <c r="BO12" s="174"/>
      <c r="BP12" s="174"/>
      <c r="BQ12" s="174"/>
      <c r="BR12" s="174"/>
      <c r="BS12" s="174"/>
      <c r="BT12" s="174"/>
      <c r="BU12" s="174"/>
      <c r="BV12" s="174"/>
      <c r="BW12" s="174"/>
      <c r="BX12" s="174"/>
      <c r="BY12" s="174"/>
      <c r="BZ12" s="174"/>
      <c r="CA12" s="174"/>
      <c r="CB12" s="174"/>
      <c r="CC12" s="174"/>
      <c r="CD12" s="174"/>
      <c r="CE12" s="174"/>
      <c r="CF12" s="174"/>
      <c r="CG12" s="174"/>
      <c r="CH12" s="174"/>
      <c r="CI12" s="174"/>
      <c r="CJ12" s="174"/>
      <c r="CK12" s="174"/>
      <c r="CL12" s="174"/>
      <c r="CM12" s="174"/>
      <c r="CN12" s="174"/>
      <c r="CO12" s="174"/>
      <c r="CP12" s="174"/>
      <c r="CQ12" s="174"/>
      <c r="CR12" s="174"/>
      <c r="CS12" s="174"/>
      <c r="CT12" s="174"/>
      <c r="CU12" s="174"/>
      <c r="CV12" s="174"/>
      <c r="CW12" s="174"/>
      <c r="CX12" s="174"/>
      <c r="CY12" s="174"/>
      <c r="CZ12" s="174"/>
      <c r="DA12" s="174"/>
      <c r="DB12" s="174"/>
      <c r="DC12" s="174"/>
      <c r="DD12" s="174"/>
      <c r="DE12" s="174"/>
      <c r="DF12" s="174"/>
      <c r="DG12" s="174"/>
      <c r="DH12" s="174"/>
      <c r="DI12" s="174"/>
      <c r="DJ12" s="174"/>
      <c r="DK12" s="174"/>
      <c r="DL12" s="174"/>
      <c r="DM12" s="174"/>
      <c r="DN12" s="174"/>
      <c r="DO12" s="174"/>
      <c r="DP12" s="174"/>
      <c r="DQ12" s="174"/>
      <c r="DR12" s="174"/>
      <c r="DS12" s="174"/>
      <c r="DT12" s="174"/>
      <c r="DU12" s="174"/>
      <c r="DV12" s="174"/>
      <c r="DW12" s="174"/>
      <c r="DX12" s="174"/>
      <c r="DY12" s="174"/>
      <c r="DZ12" s="174"/>
      <c r="EA12" s="174"/>
      <c r="EB12" s="174"/>
      <c r="EC12" s="174"/>
      <c r="ED12" s="174"/>
      <c r="EE12" s="174"/>
      <c r="EF12" s="174"/>
      <c r="EG12" s="174"/>
      <c r="EH12" s="174"/>
      <c r="EI12" s="174"/>
      <c r="EJ12" s="174"/>
      <c r="EK12" s="174"/>
      <c r="EL12" s="174"/>
      <c r="EM12" s="174"/>
      <c r="EN12" s="174"/>
      <c r="EO12" s="174"/>
      <c r="EP12" s="174"/>
      <c r="EQ12" s="174"/>
      <c r="ER12" s="174"/>
      <c r="ES12" s="174"/>
      <c r="ET12" s="174"/>
      <c r="EU12" s="174"/>
      <c r="EV12" s="174"/>
      <c r="EW12" s="174"/>
      <c r="EX12" s="174"/>
      <c r="EY12" s="174"/>
      <c r="EZ12" s="174"/>
      <c r="FA12" s="174"/>
      <c r="FB12" s="174"/>
      <c r="FC12" s="174"/>
      <c r="FD12" s="174"/>
      <c r="FE12" s="174"/>
      <c r="FF12" s="174"/>
      <c r="FG12" s="174"/>
      <c r="FH12" s="174"/>
      <c r="FI12" s="174"/>
      <c r="FJ12" s="174"/>
      <c r="FK12" s="174"/>
      <c r="FL12" s="174"/>
      <c r="FM12" s="174"/>
      <c r="FN12" s="174"/>
      <c r="FO12" s="174"/>
      <c r="FP12" s="174"/>
      <c r="FQ12" s="174"/>
      <c r="FR12" s="174"/>
      <c r="FS12" s="174"/>
      <c r="FT12" s="174"/>
      <c r="FU12" s="174"/>
      <c r="FV12" s="174"/>
      <c r="FW12" s="174"/>
      <c r="FX12" s="174"/>
      <c r="FY12" s="174"/>
      <c r="FZ12" s="174"/>
      <c r="GA12" s="174"/>
      <c r="GB12" s="174"/>
      <c r="GC12" s="174"/>
      <c r="GD12" s="174"/>
      <c r="GE12" s="174"/>
      <c r="GF12" s="174"/>
      <c r="GG12" s="174"/>
      <c r="GH12" s="174"/>
      <c r="GI12" s="174"/>
      <c r="GJ12" s="174"/>
      <c r="GK12" s="174"/>
      <c r="GL12" s="174"/>
      <c r="GM12" s="174"/>
      <c r="GN12" s="174"/>
      <c r="GO12" s="174"/>
      <c r="GP12" s="174"/>
      <c r="GQ12" s="174"/>
      <c r="GR12" s="174"/>
      <c r="GS12" s="174"/>
      <c r="GT12" s="174"/>
      <c r="GU12" s="174"/>
      <c r="GV12" s="174"/>
      <c r="GW12" s="174"/>
      <c r="GX12" s="174"/>
      <c r="GY12" s="174"/>
      <c r="GZ12" s="174"/>
      <c r="HA12" s="174"/>
      <c r="HB12" s="174"/>
      <c r="HC12" s="174"/>
      <c r="HD12" s="174"/>
      <c r="HE12" s="174"/>
      <c r="HF12" s="174"/>
      <c r="HG12" s="174"/>
      <c r="HH12" s="174"/>
      <c r="HI12" s="174"/>
      <c r="HJ12" s="174"/>
      <c r="HK12" s="174"/>
      <c r="HL12" s="174"/>
      <c r="HM12" s="174"/>
      <c r="HN12" s="174"/>
      <c r="HO12" s="174"/>
      <c r="HP12" s="174"/>
      <c r="HQ12" s="174"/>
      <c r="HR12" s="174"/>
      <c r="HS12" s="174"/>
      <c r="HT12" s="174"/>
      <c r="HU12" s="174"/>
      <c r="HV12" s="174"/>
      <c r="HW12" s="174"/>
      <c r="HX12" s="174"/>
      <c r="HY12" s="174"/>
      <c r="HZ12" s="174"/>
      <c r="IA12" s="174"/>
      <c r="IB12" s="174"/>
      <c r="IC12" s="174"/>
      <c r="ID12" s="174"/>
      <c r="IE12" s="174"/>
      <c r="IF12" s="174"/>
      <c r="IG12" s="174"/>
      <c r="IH12" s="174"/>
      <c r="II12" s="174"/>
      <c r="IJ12" s="174"/>
      <c r="IK12" s="174"/>
      <c r="IL12" s="174"/>
      <c r="IM12" s="174"/>
      <c r="IN12" s="174"/>
      <c r="IO12" s="174"/>
      <c r="IP12" s="174"/>
      <c r="IQ12" s="174"/>
      <c r="IR12" s="174"/>
      <c r="IS12" s="174"/>
      <c r="IT12" s="174"/>
      <c r="IU12" s="174"/>
      <c r="IV12" s="174"/>
    </row>
    <row r="13" spans="1:256" s="76" customFormat="1" ht="379.5" customHeight="1" x14ac:dyDescent="0.25">
      <c r="A13" s="155" t="s">
        <v>811</v>
      </c>
      <c r="B13" s="21" t="s">
        <v>49</v>
      </c>
      <c r="C13" s="21" t="s">
        <v>69</v>
      </c>
      <c r="D13" s="21" t="s">
        <v>51</v>
      </c>
      <c r="E13" s="21" t="s">
        <v>52</v>
      </c>
      <c r="F13" s="23" t="s">
        <v>683</v>
      </c>
      <c r="G13" s="30">
        <f t="shared" si="0"/>
        <v>1.0752688172043012E-2</v>
      </c>
      <c r="H13" s="21" t="s">
        <v>54</v>
      </c>
      <c r="I13" s="21" t="s">
        <v>55</v>
      </c>
      <c r="J13" s="21" t="s">
        <v>56</v>
      </c>
      <c r="K13" s="61" t="s">
        <v>834</v>
      </c>
      <c r="L13" s="61" t="s">
        <v>835</v>
      </c>
      <c r="M13" s="172" t="s">
        <v>836</v>
      </c>
      <c r="N13" s="22">
        <v>42736</v>
      </c>
      <c r="O13" s="22">
        <v>44012</v>
      </c>
      <c r="P13" s="23" t="s">
        <v>582</v>
      </c>
      <c r="Q13" s="21" t="s">
        <v>70</v>
      </c>
      <c r="R13" s="31">
        <v>0.6</v>
      </c>
      <c r="S13" s="146">
        <v>0.7</v>
      </c>
      <c r="T13" s="28">
        <v>0.9</v>
      </c>
      <c r="U13" s="28">
        <v>1</v>
      </c>
      <c r="V13" s="24">
        <v>0.36</v>
      </c>
      <c r="W13" s="96">
        <f>V13/R13</f>
        <v>0.6</v>
      </c>
      <c r="X13" s="145">
        <v>0.26900000000000002</v>
      </c>
      <c r="Y13" s="21">
        <f>+X13*100/S13</f>
        <v>38.428571428571431</v>
      </c>
      <c r="Z13" s="21"/>
      <c r="AA13" s="21"/>
      <c r="AB13" s="21"/>
      <c r="AC13" s="21"/>
      <c r="AD13" s="21" t="s">
        <v>59</v>
      </c>
      <c r="AE13" s="21" t="s">
        <v>60</v>
      </c>
      <c r="AF13" s="21" t="s">
        <v>61</v>
      </c>
      <c r="AG13" s="21">
        <v>1186</v>
      </c>
      <c r="AH13" s="21" t="s">
        <v>62</v>
      </c>
      <c r="AI13" s="25" t="s">
        <v>71</v>
      </c>
      <c r="AJ13" s="26">
        <v>3263552454</v>
      </c>
      <c r="AK13" s="142">
        <v>0.99</v>
      </c>
      <c r="AL13" s="26" t="s">
        <v>768</v>
      </c>
      <c r="AM13" s="125" t="s">
        <v>710</v>
      </c>
      <c r="AN13" s="173"/>
      <c r="AO13" s="77"/>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6" s="76" customFormat="1" ht="180" customHeight="1" x14ac:dyDescent="0.25">
      <c r="A14" s="155" t="s">
        <v>72</v>
      </c>
      <c r="B14" s="21" t="s">
        <v>49</v>
      </c>
      <c r="C14" s="21" t="s">
        <v>69</v>
      </c>
      <c r="D14" s="21" t="s">
        <v>51</v>
      </c>
      <c r="E14" s="21" t="s">
        <v>52</v>
      </c>
      <c r="F14" s="23" t="s">
        <v>73</v>
      </c>
      <c r="G14" s="30">
        <f t="shared" si="0"/>
        <v>1.0752688172043012E-2</v>
      </c>
      <c r="H14" s="21" t="s">
        <v>54</v>
      </c>
      <c r="I14" s="21" t="s">
        <v>55</v>
      </c>
      <c r="J14" s="21" t="s">
        <v>56</v>
      </c>
      <c r="K14" s="61" t="s">
        <v>834</v>
      </c>
      <c r="L14" s="61" t="s">
        <v>835</v>
      </c>
      <c r="M14" s="172" t="s">
        <v>836</v>
      </c>
      <c r="N14" s="22">
        <v>42736</v>
      </c>
      <c r="O14" s="22">
        <v>44012</v>
      </c>
      <c r="P14" s="23" t="s">
        <v>74</v>
      </c>
      <c r="Q14" s="21" t="s">
        <v>75</v>
      </c>
      <c r="R14" s="31">
        <v>0.4</v>
      </c>
      <c r="S14" s="24">
        <v>0.6</v>
      </c>
      <c r="T14" s="28">
        <v>0.8</v>
      </c>
      <c r="U14" s="31">
        <v>1</v>
      </c>
      <c r="V14" s="24">
        <v>0.35</v>
      </c>
      <c r="W14" s="96">
        <f>V14/R14</f>
        <v>0.87499999999999989</v>
      </c>
      <c r="X14" s="96">
        <v>1</v>
      </c>
      <c r="Y14" s="21">
        <f t="shared" ref="Y14:Y25" si="1">+X14*100/S14</f>
        <v>166.66666666666669</v>
      </c>
      <c r="Z14" s="21"/>
      <c r="AA14" s="21"/>
      <c r="AB14" s="21"/>
      <c r="AC14" s="21"/>
      <c r="AD14" s="21" t="s">
        <v>59</v>
      </c>
      <c r="AE14" s="21" t="s">
        <v>60</v>
      </c>
      <c r="AF14" s="21" t="s">
        <v>61</v>
      </c>
      <c r="AG14" s="21">
        <v>1186</v>
      </c>
      <c r="AH14" s="21" t="s">
        <v>62</v>
      </c>
      <c r="AI14" s="25" t="s">
        <v>76</v>
      </c>
      <c r="AJ14" s="26">
        <v>4011183787</v>
      </c>
      <c r="AK14" s="27">
        <v>0.99915331917732297</v>
      </c>
      <c r="AL14" s="26">
        <v>4766111625</v>
      </c>
      <c r="AM14" s="125" t="s">
        <v>711</v>
      </c>
      <c r="AN14" s="25"/>
      <c r="AO14" s="77"/>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6" s="76" customFormat="1" ht="307.5" customHeight="1" x14ac:dyDescent="0.25">
      <c r="A15" s="155" t="s">
        <v>77</v>
      </c>
      <c r="B15" s="21" t="s">
        <v>49</v>
      </c>
      <c r="C15" s="21" t="s">
        <v>69</v>
      </c>
      <c r="D15" s="21" t="s">
        <v>51</v>
      </c>
      <c r="E15" s="21" t="s">
        <v>52</v>
      </c>
      <c r="F15" s="23" t="s">
        <v>680</v>
      </c>
      <c r="G15" s="30">
        <f t="shared" si="0"/>
        <v>1.0752688172043012E-2</v>
      </c>
      <c r="H15" s="21" t="s">
        <v>54</v>
      </c>
      <c r="I15" s="21" t="s">
        <v>55</v>
      </c>
      <c r="J15" s="21" t="s">
        <v>56</v>
      </c>
      <c r="K15" s="61" t="s">
        <v>834</v>
      </c>
      <c r="L15" s="61" t="s">
        <v>835</v>
      </c>
      <c r="M15" s="172" t="s">
        <v>836</v>
      </c>
      <c r="N15" s="22">
        <v>42736</v>
      </c>
      <c r="O15" s="22">
        <v>44012</v>
      </c>
      <c r="P15" s="23" t="s">
        <v>78</v>
      </c>
      <c r="Q15" s="21" t="s">
        <v>79</v>
      </c>
      <c r="R15" s="24">
        <v>0.4</v>
      </c>
      <c r="S15" s="24">
        <v>0.6</v>
      </c>
      <c r="T15" s="24">
        <v>0.8</v>
      </c>
      <c r="U15" s="24">
        <v>1</v>
      </c>
      <c r="V15" s="33">
        <v>0.38</v>
      </c>
      <c r="W15" s="96">
        <f>V15/R15</f>
        <v>0.95</v>
      </c>
      <c r="X15" s="168">
        <v>0.97099999999999997</v>
      </c>
      <c r="Y15" s="21">
        <f t="shared" si="1"/>
        <v>161.83333333333334</v>
      </c>
      <c r="Z15" s="21"/>
      <c r="AA15" s="21"/>
      <c r="AB15" s="21"/>
      <c r="AC15" s="21"/>
      <c r="AD15" s="21" t="s">
        <v>59</v>
      </c>
      <c r="AE15" s="21" t="s">
        <v>60</v>
      </c>
      <c r="AF15" s="21" t="s">
        <v>61</v>
      </c>
      <c r="AG15" s="21">
        <v>1186</v>
      </c>
      <c r="AH15" s="21" t="s">
        <v>62</v>
      </c>
      <c r="AI15" s="25" t="s">
        <v>80</v>
      </c>
      <c r="AJ15" s="26">
        <v>1786606521</v>
      </c>
      <c r="AK15" s="33">
        <v>0.99815331917732319</v>
      </c>
      <c r="AL15" s="26">
        <v>1798934715</v>
      </c>
      <c r="AM15" s="125" t="s">
        <v>712</v>
      </c>
      <c r="AN15" s="173" t="s">
        <v>696</v>
      </c>
      <c r="AO15" s="77"/>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6" s="76" customFormat="1" ht="351.75" customHeight="1" x14ac:dyDescent="0.25">
      <c r="A16" s="155" t="s">
        <v>81</v>
      </c>
      <c r="B16" s="21" t="s">
        <v>49</v>
      </c>
      <c r="C16" s="21" t="s">
        <v>82</v>
      </c>
      <c r="D16" s="21" t="s">
        <v>51</v>
      </c>
      <c r="E16" s="21" t="s">
        <v>52</v>
      </c>
      <c r="F16" s="23" t="s">
        <v>83</v>
      </c>
      <c r="G16" s="30">
        <f t="shared" si="0"/>
        <v>1.0752688172043012E-2</v>
      </c>
      <c r="H16" s="21" t="s">
        <v>54</v>
      </c>
      <c r="I16" s="21" t="s">
        <v>55</v>
      </c>
      <c r="J16" s="21" t="s">
        <v>56</v>
      </c>
      <c r="K16" s="61" t="s">
        <v>834</v>
      </c>
      <c r="L16" s="61" t="s">
        <v>835</v>
      </c>
      <c r="M16" s="172" t="s">
        <v>836</v>
      </c>
      <c r="N16" s="22">
        <v>42736</v>
      </c>
      <c r="O16" s="22">
        <v>44012</v>
      </c>
      <c r="P16" s="23" t="s">
        <v>84</v>
      </c>
      <c r="Q16" s="23" t="s">
        <v>85</v>
      </c>
      <c r="R16" s="31">
        <v>0.4</v>
      </c>
      <c r="S16" s="24">
        <v>0.6</v>
      </c>
      <c r="T16" s="28">
        <v>0.8</v>
      </c>
      <c r="U16" s="31">
        <v>1</v>
      </c>
      <c r="V16" s="24">
        <v>0.38</v>
      </c>
      <c r="W16" s="96">
        <f t="shared" ref="W16:W23" si="2">V16/R16</f>
        <v>0.95</v>
      </c>
      <c r="X16" s="169">
        <v>0.3</v>
      </c>
      <c r="Y16" s="21">
        <f t="shared" si="1"/>
        <v>50</v>
      </c>
      <c r="Z16" s="21"/>
      <c r="AA16" s="21"/>
      <c r="AB16" s="21"/>
      <c r="AC16" s="21"/>
      <c r="AD16" s="21" t="s">
        <v>59</v>
      </c>
      <c r="AE16" s="21" t="s">
        <v>60</v>
      </c>
      <c r="AF16" s="21" t="s">
        <v>61</v>
      </c>
      <c r="AG16" s="21">
        <v>1186</v>
      </c>
      <c r="AH16" s="21" t="s">
        <v>62</v>
      </c>
      <c r="AI16" s="25" t="s">
        <v>86</v>
      </c>
      <c r="AJ16" s="26">
        <v>711076880</v>
      </c>
      <c r="AK16" s="33">
        <v>0.99815331917732319</v>
      </c>
      <c r="AL16" s="26">
        <v>1499386562</v>
      </c>
      <c r="AM16" s="25" t="s">
        <v>770</v>
      </c>
      <c r="AN16" s="25" t="s">
        <v>769</v>
      </c>
      <c r="AO16" s="77"/>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row>
    <row r="17" spans="1:256" s="76" customFormat="1" ht="409.6" customHeight="1" x14ac:dyDescent="0.25">
      <c r="A17" s="155" t="s">
        <v>87</v>
      </c>
      <c r="B17" s="21" t="s">
        <v>49</v>
      </c>
      <c r="C17" s="21" t="s">
        <v>82</v>
      </c>
      <c r="D17" s="21" t="s">
        <v>51</v>
      </c>
      <c r="E17" s="21" t="s">
        <v>52</v>
      </c>
      <c r="F17" s="21" t="s">
        <v>88</v>
      </c>
      <c r="G17" s="30">
        <f t="shared" si="0"/>
        <v>1.0752688172043012E-2</v>
      </c>
      <c r="H17" s="21" t="s">
        <v>54</v>
      </c>
      <c r="I17" s="21" t="s">
        <v>55</v>
      </c>
      <c r="J17" s="21" t="s">
        <v>56</v>
      </c>
      <c r="K17" s="61" t="s">
        <v>834</v>
      </c>
      <c r="L17" s="61" t="s">
        <v>835</v>
      </c>
      <c r="M17" s="172" t="s">
        <v>836</v>
      </c>
      <c r="N17" s="22">
        <v>42736</v>
      </c>
      <c r="O17" s="22">
        <v>44012</v>
      </c>
      <c r="P17" s="23" t="s">
        <v>89</v>
      </c>
      <c r="Q17" s="23" t="s">
        <v>883</v>
      </c>
      <c r="R17" s="31">
        <v>0.4</v>
      </c>
      <c r="S17" s="24">
        <v>0.6</v>
      </c>
      <c r="T17" s="28">
        <v>0.8</v>
      </c>
      <c r="U17" s="31">
        <v>1</v>
      </c>
      <c r="V17" s="24">
        <v>0.38</v>
      </c>
      <c r="W17" s="96">
        <f t="shared" si="2"/>
        <v>0.95</v>
      </c>
      <c r="X17" s="170">
        <v>-0.26500000000000001</v>
      </c>
      <c r="Y17" s="21">
        <f t="shared" si="1"/>
        <v>-44.166666666666671</v>
      </c>
      <c r="Z17" s="21"/>
      <c r="AA17" s="21"/>
      <c r="AB17" s="21"/>
      <c r="AC17" s="21"/>
      <c r="AD17" s="21" t="s">
        <v>59</v>
      </c>
      <c r="AE17" s="21" t="s">
        <v>60</v>
      </c>
      <c r="AF17" s="21" t="s">
        <v>61</v>
      </c>
      <c r="AG17" s="21">
        <v>1186</v>
      </c>
      <c r="AH17" s="21" t="s">
        <v>62</v>
      </c>
      <c r="AI17" s="25" t="s">
        <v>90</v>
      </c>
      <c r="AJ17" s="26">
        <v>8391920686</v>
      </c>
      <c r="AK17" s="27">
        <v>0.99775331917732302</v>
      </c>
      <c r="AL17" s="175">
        <v>2964766389</v>
      </c>
      <c r="AM17" s="125" t="s">
        <v>884</v>
      </c>
      <c r="AN17" s="120" t="s">
        <v>874</v>
      </c>
      <c r="AO17" s="77"/>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row>
    <row r="18" spans="1:256" s="76" customFormat="1" ht="402" customHeight="1" x14ac:dyDescent="0.25">
      <c r="A18" s="155" t="s">
        <v>91</v>
      </c>
      <c r="B18" s="21" t="s">
        <v>49</v>
      </c>
      <c r="C18" s="21" t="s">
        <v>92</v>
      </c>
      <c r="D18" s="21" t="s">
        <v>51</v>
      </c>
      <c r="E18" s="21" t="s">
        <v>52</v>
      </c>
      <c r="F18" s="21" t="s">
        <v>93</v>
      </c>
      <c r="G18" s="30">
        <f t="shared" si="0"/>
        <v>1.0752688172043012E-2</v>
      </c>
      <c r="H18" s="21" t="s">
        <v>54</v>
      </c>
      <c r="I18" s="21" t="s">
        <v>55</v>
      </c>
      <c r="J18" s="21" t="s">
        <v>56</v>
      </c>
      <c r="K18" s="61" t="s">
        <v>834</v>
      </c>
      <c r="L18" s="61" t="s">
        <v>835</v>
      </c>
      <c r="M18" s="172" t="s">
        <v>836</v>
      </c>
      <c r="N18" s="22">
        <v>42736</v>
      </c>
      <c r="O18" s="22">
        <v>44012</v>
      </c>
      <c r="P18" s="35" t="s">
        <v>94</v>
      </c>
      <c r="Q18" s="21" t="s">
        <v>605</v>
      </c>
      <c r="R18" s="31">
        <v>0.4</v>
      </c>
      <c r="S18" s="24">
        <v>0.6</v>
      </c>
      <c r="T18" s="28">
        <v>0.8</v>
      </c>
      <c r="U18" s="31">
        <v>1</v>
      </c>
      <c r="V18" s="24">
        <v>0.4</v>
      </c>
      <c r="W18" s="96">
        <f t="shared" si="2"/>
        <v>1</v>
      </c>
      <c r="X18" s="168">
        <v>0.70179999999999998</v>
      </c>
      <c r="Y18" s="21">
        <f t="shared" si="1"/>
        <v>116.96666666666665</v>
      </c>
      <c r="Z18" s="21"/>
      <c r="AA18" s="21"/>
      <c r="AB18" s="21"/>
      <c r="AC18" s="21"/>
      <c r="AD18" s="21" t="s">
        <v>59</v>
      </c>
      <c r="AE18" s="21" t="s">
        <v>60</v>
      </c>
      <c r="AF18" s="21" t="s">
        <v>61</v>
      </c>
      <c r="AG18" s="21">
        <v>1186</v>
      </c>
      <c r="AH18" s="21" t="s">
        <v>62</v>
      </c>
      <c r="AI18" s="25" t="s">
        <v>95</v>
      </c>
      <c r="AJ18" s="26">
        <v>924993979</v>
      </c>
      <c r="AK18" s="27">
        <v>1</v>
      </c>
      <c r="AL18" s="32">
        <v>2471294920</v>
      </c>
      <c r="AM18" s="125" t="s">
        <v>713</v>
      </c>
      <c r="AN18" s="25"/>
      <c r="AO18" s="77"/>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row>
    <row r="19" spans="1:256" s="76" customFormat="1" ht="363" customHeight="1" x14ac:dyDescent="0.25">
      <c r="A19" s="155" t="s">
        <v>96</v>
      </c>
      <c r="B19" s="21" t="s">
        <v>49</v>
      </c>
      <c r="C19" s="21" t="s">
        <v>82</v>
      </c>
      <c r="D19" s="21" t="s">
        <v>51</v>
      </c>
      <c r="E19" s="21" t="s">
        <v>52</v>
      </c>
      <c r="F19" s="21" t="s">
        <v>681</v>
      </c>
      <c r="G19" s="30">
        <f t="shared" si="0"/>
        <v>1.0752688172043012E-2</v>
      </c>
      <c r="H19" s="21" t="s">
        <v>54</v>
      </c>
      <c r="I19" s="21" t="s">
        <v>55</v>
      </c>
      <c r="J19" s="21" t="s">
        <v>56</v>
      </c>
      <c r="K19" s="61" t="s">
        <v>834</v>
      </c>
      <c r="L19" s="61" t="s">
        <v>835</v>
      </c>
      <c r="M19" s="172" t="s">
        <v>836</v>
      </c>
      <c r="N19" s="22">
        <v>42736</v>
      </c>
      <c r="O19" s="22">
        <v>44012</v>
      </c>
      <c r="P19" s="35" t="s">
        <v>606</v>
      </c>
      <c r="Q19" s="21" t="s">
        <v>789</v>
      </c>
      <c r="R19" s="31">
        <v>0.3</v>
      </c>
      <c r="S19" s="24">
        <v>0.5</v>
      </c>
      <c r="T19" s="28">
        <v>0.7</v>
      </c>
      <c r="U19" s="31">
        <v>1</v>
      </c>
      <c r="V19" s="24">
        <v>0.28000000000000003</v>
      </c>
      <c r="W19" s="96">
        <f t="shared" si="2"/>
        <v>0.93333333333333346</v>
      </c>
      <c r="X19" s="171">
        <v>1</v>
      </c>
      <c r="Y19" s="21">
        <f t="shared" si="1"/>
        <v>200</v>
      </c>
      <c r="Z19" s="21"/>
      <c r="AA19" s="21"/>
      <c r="AB19" s="21"/>
      <c r="AC19" s="21"/>
      <c r="AD19" s="21" t="s">
        <v>59</v>
      </c>
      <c r="AE19" s="21" t="s">
        <v>60</v>
      </c>
      <c r="AF19" s="21" t="s">
        <v>61</v>
      </c>
      <c r="AG19" s="21">
        <v>1186</v>
      </c>
      <c r="AH19" s="25" t="s">
        <v>62</v>
      </c>
      <c r="AI19" s="29" t="s">
        <v>97</v>
      </c>
      <c r="AJ19" s="26">
        <v>1139732682</v>
      </c>
      <c r="AK19" s="55">
        <v>0.99712338335841455</v>
      </c>
      <c r="AL19" s="32">
        <v>1451999386</v>
      </c>
      <c r="AM19" s="125" t="s">
        <v>714</v>
      </c>
      <c r="AN19" s="25"/>
      <c r="AO19" s="57"/>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row>
    <row r="20" spans="1:256" s="76" customFormat="1" ht="408" customHeight="1" x14ac:dyDescent="0.25">
      <c r="A20" s="155" t="s">
        <v>98</v>
      </c>
      <c r="B20" s="21" t="s">
        <v>49</v>
      </c>
      <c r="C20" s="21" t="s">
        <v>82</v>
      </c>
      <c r="D20" s="21" t="s">
        <v>51</v>
      </c>
      <c r="E20" s="21" t="s">
        <v>52</v>
      </c>
      <c r="F20" s="21" t="s">
        <v>682</v>
      </c>
      <c r="G20" s="30">
        <f t="shared" si="0"/>
        <v>1.0752688172043012E-2</v>
      </c>
      <c r="H20" s="21" t="s">
        <v>54</v>
      </c>
      <c r="I20" s="21" t="s">
        <v>55</v>
      </c>
      <c r="J20" s="21" t="s">
        <v>56</v>
      </c>
      <c r="K20" s="61" t="s">
        <v>834</v>
      </c>
      <c r="L20" s="61" t="s">
        <v>835</v>
      </c>
      <c r="M20" s="172" t="s">
        <v>836</v>
      </c>
      <c r="N20" s="22">
        <v>42736</v>
      </c>
      <c r="O20" s="22">
        <v>44012</v>
      </c>
      <c r="P20" s="35" t="s">
        <v>99</v>
      </c>
      <c r="Q20" s="21" t="s">
        <v>100</v>
      </c>
      <c r="R20" s="23">
        <v>0.3</v>
      </c>
      <c r="S20" s="23">
        <v>0.5</v>
      </c>
      <c r="T20" s="23">
        <v>0.7</v>
      </c>
      <c r="U20" s="23">
        <v>1</v>
      </c>
      <c r="V20" s="21">
        <v>0.28000000000000003</v>
      </c>
      <c r="W20" s="96">
        <f t="shared" si="2"/>
        <v>0.93333333333333346</v>
      </c>
      <c r="X20" s="21">
        <v>0.19</v>
      </c>
      <c r="Y20" s="21">
        <f t="shared" si="1"/>
        <v>38</v>
      </c>
      <c r="Z20" s="21"/>
      <c r="AA20" s="21"/>
      <c r="AB20" s="21"/>
      <c r="AC20" s="21"/>
      <c r="AD20" s="21" t="s">
        <v>59</v>
      </c>
      <c r="AE20" s="21" t="s">
        <v>60</v>
      </c>
      <c r="AF20" s="21" t="s">
        <v>61</v>
      </c>
      <c r="AG20" s="21">
        <v>1186</v>
      </c>
      <c r="AH20" s="25" t="s">
        <v>62</v>
      </c>
      <c r="AI20" s="25" t="s">
        <v>101</v>
      </c>
      <c r="AJ20" s="26">
        <v>2316624468</v>
      </c>
      <c r="AK20" s="55">
        <v>0.99893464476694804</v>
      </c>
      <c r="AL20" s="29">
        <v>1491603701</v>
      </c>
      <c r="AM20" s="125" t="s">
        <v>715</v>
      </c>
      <c r="AN20" s="121" t="s">
        <v>790</v>
      </c>
      <c r="AO20" s="140"/>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row>
    <row r="21" spans="1:256" s="76" customFormat="1" ht="394.5" customHeight="1" x14ac:dyDescent="0.25">
      <c r="A21" s="155" t="s">
        <v>102</v>
      </c>
      <c r="B21" s="21" t="s">
        <v>49</v>
      </c>
      <c r="C21" s="21" t="s">
        <v>82</v>
      </c>
      <c r="D21" s="21" t="s">
        <v>51</v>
      </c>
      <c r="E21" s="21" t="s">
        <v>52</v>
      </c>
      <c r="F21" s="21" t="s">
        <v>103</v>
      </c>
      <c r="G21" s="30">
        <f t="shared" si="0"/>
        <v>1.0752688172043012E-2</v>
      </c>
      <c r="H21" s="21" t="s">
        <v>54</v>
      </c>
      <c r="I21" s="21" t="s">
        <v>55</v>
      </c>
      <c r="J21" s="21" t="s">
        <v>56</v>
      </c>
      <c r="K21" s="61" t="s">
        <v>834</v>
      </c>
      <c r="L21" s="61" t="s">
        <v>835</v>
      </c>
      <c r="M21" s="172" t="s">
        <v>836</v>
      </c>
      <c r="N21" s="22">
        <v>42736</v>
      </c>
      <c r="O21" s="22">
        <v>44012</v>
      </c>
      <c r="P21" s="21" t="s">
        <v>104</v>
      </c>
      <c r="Q21" s="21" t="s">
        <v>105</v>
      </c>
      <c r="R21" s="31">
        <v>0.3</v>
      </c>
      <c r="S21" s="31">
        <v>0.5</v>
      </c>
      <c r="T21" s="31">
        <v>0.75</v>
      </c>
      <c r="U21" s="31">
        <v>1</v>
      </c>
      <c r="V21" s="24">
        <v>0.27</v>
      </c>
      <c r="W21" s="96">
        <f t="shared" si="2"/>
        <v>0.90000000000000013</v>
      </c>
      <c r="X21" s="170">
        <v>0.93700000000000006</v>
      </c>
      <c r="Y21" s="21">
        <f t="shared" si="1"/>
        <v>187.4</v>
      </c>
      <c r="Z21" s="21"/>
      <c r="AA21" s="21"/>
      <c r="AB21" s="21"/>
      <c r="AC21" s="21"/>
      <c r="AD21" s="21" t="s">
        <v>59</v>
      </c>
      <c r="AE21" s="21" t="s">
        <v>60</v>
      </c>
      <c r="AF21" s="21" t="s">
        <v>61</v>
      </c>
      <c r="AG21" s="21">
        <v>1186</v>
      </c>
      <c r="AH21" s="21" t="s">
        <v>62</v>
      </c>
      <c r="AI21" s="25" t="s">
        <v>106</v>
      </c>
      <c r="AJ21" s="26">
        <v>2611303389</v>
      </c>
      <c r="AK21" s="30" t="s">
        <v>872</v>
      </c>
      <c r="AL21" s="32">
        <v>2094703511</v>
      </c>
      <c r="AM21" s="125" t="s">
        <v>716</v>
      </c>
      <c r="AN21" s="121" t="s">
        <v>697</v>
      </c>
      <c r="AO21" s="77"/>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row>
    <row r="22" spans="1:256" s="76" customFormat="1" ht="409.6" customHeight="1" x14ac:dyDescent="0.25">
      <c r="A22" s="155" t="s">
        <v>107</v>
      </c>
      <c r="B22" s="21" t="s">
        <v>49</v>
      </c>
      <c r="C22" s="21" t="s">
        <v>82</v>
      </c>
      <c r="D22" s="21" t="s">
        <v>51</v>
      </c>
      <c r="E22" s="21" t="s">
        <v>52</v>
      </c>
      <c r="F22" s="21" t="s">
        <v>684</v>
      </c>
      <c r="G22" s="30">
        <f t="shared" si="0"/>
        <v>1.0752688172043012E-2</v>
      </c>
      <c r="H22" s="21" t="s">
        <v>54</v>
      </c>
      <c r="I22" s="21" t="s">
        <v>55</v>
      </c>
      <c r="J22" s="21" t="s">
        <v>56</v>
      </c>
      <c r="K22" s="61" t="s">
        <v>834</v>
      </c>
      <c r="L22" s="61" t="s">
        <v>835</v>
      </c>
      <c r="M22" s="172" t="s">
        <v>836</v>
      </c>
      <c r="N22" s="22">
        <v>42736</v>
      </c>
      <c r="O22" s="22">
        <v>44012</v>
      </c>
      <c r="P22" s="35" t="s">
        <v>607</v>
      </c>
      <c r="Q22" s="21" t="s">
        <v>585</v>
      </c>
      <c r="R22" s="31">
        <v>0.3</v>
      </c>
      <c r="S22" s="24">
        <v>0.5</v>
      </c>
      <c r="T22" s="28">
        <v>0.7</v>
      </c>
      <c r="U22" s="31">
        <v>1</v>
      </c>
      <c r="V22" s="24">
        <v>0.28000000000000003</v>
      </c>
      <c r="W22" s="96">
        <f t="shared" si="2"/>
        <v>0.93333333333333346</v>
      </c>
      <c r="X22" s="171">
        <v>1</v>
      </c>
      <c r="Y22" s="21">
        <f t="shared" si="1"/>
        <v>200</v>
      </c>
      <c r="Z22" s="21"/>
      <c r="AA22" s="21"/>
      <c r="AB22" s="21"/>
      <c r="AC22" s="21"/>
      <c r="AD22" s="21" t="s">
        <v>59</v>
      </c>
      <c r="AE22" s="21" t="s">
        <v>60</v>
      </c>
      <c r="AF22" s="21" t="s">
        <v>61</v>
      </c>
      <c r="AG22" s="21">
        <v>1186</v>
      </c>
      <c r="AH22" s="21" t="s">
        <v>62</v>
      </c>
      <c r="AI22" s="25" t="s">
        <v>108</v>
      </c>
      <c r="AJ22" s="26">
        <v>3099435285</v>
      </c>
      <c r="AK22" s="30">
        <v>1</v>
      </c>
      <c r="AL22" s="32">
        <v>1617527607</v>
      </c>
      <c r="AM22" s="125" t="s">
        <v>717</v>
      </c>
      <c r="AN22" s="121" t="s">
        <v>718</v>
      </c>
      <c r="AO22" s="77"/>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row>
    <row r="23" spans="1:256" s="76" customFormat="1" ht="409.6" customHeight="1" x14ac:dyDescent="0.25">
      <c r="A23" s="138" t="s">
        <v>109</v>
      </c>
      <c r="B23" s="132" t="s">
        <v>49</v>
      </c>
      <c r="C23" s="132" t="s">
        <v>82</v>
      </c>
      <c r="D23" s="21" t="s">
        <v>51</v>
      </c>
      <c r="E23" s="131" t="s">
        <v>52</v>
      </c>
      <c r="F23" s="132" t="s">
        <v>110</v>
      </c>
      <c r="G23" s="133">
        <f t="shared" si="0"/>
        <v>1.0752688172043012E-2</v>
      </c>
      <c r="H23" s="132" t="s">
        <v>54</v>
      </c>
      <c r="I23" s="132" t="s">
        <v>55</v>
      </c>
      <c r="J23" s="132" t="s">
        <v>56</v>
      </c>
      <c r="K23" s="61" t="s">
        <v>834</v>
      </c>
      <c r="L23" s="61" t="s">
        <v>835</v>
      </c>
      <c r="M23" s="172" t="s">
        <v>836</v>
      </c>
      <c r="N23" s="134">
        <v>42736</v>
      </c>
      <c r="O23" s="134">
        <v>44012</v>
      </c>
      <c r="P23" s="135" t="s">
        <v>111</v>
      </c>
      <c r="Q23" s="21" t="s">
        <v>791</v>
      </c>
      <c r="R23" s="31">
        <v>1</v>
      </c>
      <c r="S23" s="31">
        <v>1</v>
      </c>
      <c r="T23" s="31">
        <v>1</v>
      </c>
      <c r="U23" s="31">
        <v>1</v>
      </c>
      <c r="V23" s="31">
        <v>1</v>
      </c>
      <c r="W23" s="96">
        <f t="shared" si="2"/>
        <v>1</v>
      </c>
      <c r="X23" s="170">
        <v>0.85699999999999998</v>
      </c>
      <c r="Y23" s="21">
        <f t="shared" si="1"/>
        <v>85.7</v>
      </c>
      <c r="Z23" s="21"/>
      <c r="AA23" s="21"/>
      <c r="AB23" s="21"/>
      <c r="AC23" s="21"/>
      <c r="AD23" s="21" t="s">
        <v>59</v>
      </c>
      <c r="AE23" s="21" t="s">
        <v>60</v>
      </c>
      <c r="AF23" s="21" t="s">
        <v>61</v>
      </c>
      <c r="AG23" s="21">
        <v>1186</v>
      </c>
      <c r="AH23" s="21" t="s">
        <v>62</v>
      </c>
      <c r="AI23" s="25" t="s">
        <v>112</v>
      </c>
      <c r="AJ23" s="26">
        <v>10525996031</v>
      </c>
      <c r="AK23" s="30">
        <v>1</v>
      </c>
      <c r="AL23" s="32">
        <v>10591831936</v>
      </c>
      <c r="AM23" s="125" t="s">
        <v>719</v>
      </c>
      <c r="AN23" s="25"/>
      <c r="AO23" s="77"/>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row>
    <row r="24" spans="1:256" s="76" customFormat="1" ht="409.6" customHeight="1" x14ac:dyDescent="0.25">
      <c r="A24" s="155" t="s">
        <v>586</v>
      </c>
      <c r="B24" s="21" t="s">
        <v>49</v>
      </c>
      <c r="C24" s="21" t="s">
        <v>82</v>
      </c>
      <c r="D24" s="21" t="s">
        <v>51</v>
      </c>
      <c r="E24" s="21" t="s">
        <v>52</v>
      </c>
      <c r="F24" s="21" t="s">
        <v>113</v>
      </c>
      <c r="G24" s="30">
        <f>1/93</f>
        <v>1.0752688172043012E-2</v>
      </c>
      <c r="H24" s="21" t="s">
        <v>54</v>
      </c>
      <c r="I24" s="21" t="s">
        <v>55</v>
      </c>
      <c r="J24" s="21" t="s">
        <v>56</v>
      </c>
      <c r="K24" s="61" t="s">
        <v>834</v>
      </c>
      <c r="L24" s="61" t="s">
        <v>835</v>
      </c>
      <c r="M24" s="172" t="s">
        <v>836</v>
      </c>
      <c r="N24" s="22">
        <v>42736</v>
      </c>
      <c r="O24" s="22">
        <v>44012</v>
      </c>
      <c r="P24" s="21" t="s">
        <v>114</v>
      </c>
      <c r="Q24" s="21" t="s">
        <v>115</v>
      </c>
      <c r="R24" s="28">
        <v>0.3</v>
      </c>
      <c r="S24" s="28">
        <v>0.5</v>
      </c>
      <c r="T24" s="28">
        <v>0.7</v>
      </c>
      <c r="U24" s="31">
        <v>1</v>
      </c>
      <c r="V24" s="27">
        <v>0.26200000000000001</v>
      </c>
      <c r="W24" s="96">
        <f>+V24/R24</f>
        <v>0.87333333333333341</v>
      </c>
      <c r="X24" s="145">
        <v>0.48659999999999998</v>
      </c>
      <c r="Y24" s="21">
        <v>97.32</v>
      </c>
      <c r="Z24" s="21"/>
      <c r="AA24" s="21"/>
      <c r="AB24" s="21"/>
      <c r="AC24" s="21"/>
      <c r="AD24" s="21" t="s">
        <v>59</v>
      </c>
      <c r="AE24" s="21" t="s">
        <v>60</v>
      </c>
      <c r="AF24" s="21" t="s">
        <v>61</v>
      </c>
      <c r="AG24" s="21">
        <v>1186</v>
      </c>
      <c r="AH24" s="21" t="s">
        <v>62</v>
      </c>
      <c r="AI24" s="25" t="s">
        <v>116</v>
      </c>
      <c r="AJ24" s="26">
        <v>2758279009</v>
      </c>
      <c r="AK24" s="30">
        <v>1</v>
      </c>
      <c r="AL24" s="32">
        <v>1855404364</v>
      </c>
      <c r="AM24" s="125" t="s">
        <v>698</v>
      </c>
      <c r="AN24" s="121" t="s">
        <v>699</v>
      </c>
      <c r="AO24" s="77"/>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row>
    <row r="25" spans="1:256" s="76" customFormat="1" ht="243" customHeight="1" x14ac:dyDescent="0.25">
      <c r="A25" s="155" t="s">
        <v>117</v>
      </c>
      <c r="B25" s="21" t="s">
        <v>49</v>
      </c>
      <c r="C25" s="21" t="s">
        <v>50</v>
      </c>
      <c r="D25" s="21" t="s">
        <v>51</v>
      </c>
      <c r="E25" s="21" t="s">
        <v>52</v>
      </c>
      <c r="F25" s="21" t="s">
        <v>118</v>
      </c>
      <c r="G25" s="30">
        <f t="shared" ref="G25:G51" si="3">1/93</f>
        <v>1.0752688172043012E-2</v>
      </c>
      <c r="H25" s="21" t="s">
        <v>54</v>
      </c>
      <c r="I25" s="21" t="s">
        <v>55</v>
      </c>
      <c r="J25" s="21" t="s">
        <v>56</v>
      </c>
      <c r="K25" s="61" t="s">
        <v>834</v>
      </c>
      <c r="L25" s="61" t="s">
        <v>835</v>
      </c>
      <c r="M25" s="172" t="s">
        <v>836</v>
      </c>
      <c r="N25" s="22">
        <v>42736</v>
      </c>
      <c r="O25" s="22">
        <v>44012</v>
      </c>
      <c r="P25" s="35" t="s">
        <v>792</v>
      </c>
      <c r="Q25" s="21" t="s">
        <v>793</v>
      </c>
      <c r="R25" s="36">
        <v>4631</v>
      </c>
      <c r="S25" s="36">
        <f>4400+231</f>
        <v>4631</v>
      </c>
      <c r="T25" s="36">
        <v>4400</v>
      </c>
      <c r="U25" s="36">
        <v>2069</v>
      </c>
      <c r="V25" s="97">
        <v>4353</v>
      </c>
      <c r="W25" s="96">
        <f>+V25/R25</f>
        <v>0.93996976894839124</v>
      </c>
      <c r="X25" s="149">
        <v>4631</v>
      </c>
      <c r="Y25" s="21">
        <f t="shared" si="1"/>
        <v>100</v>
      </c>
      <c r="Z25" s="21"/>
      <c r="AA25" s="21"/>
      <c r="AB25" s="21"/>
      <c r="AC25" s="21"/>
      <c r="AD25" s="21" t="s">
        <v>59</v>
      </c>
      <c r="AE25" s="21" t="s">
        <v>60</v>
      </c>
      <c r="AF25" s="21" t="s">
        <v>61</v>
      </c>
      <c r="AG25" s="21">
        <v>1186</v>
      </c>
      <c r="AH25" s="21" t="s">
        <v>62</v>
      </c>
      <c r="AI25" s="25" t="s">
        <v>119</v>
      </c>
      <c r="AJ25" s="26">
        <v>1572724709</v>
      </c>
      <c r="AK25" s="30">
        <v>1</v>
      </c>
      <c r="AL25" s="29">
        <v>1539759419</v>
      </c>
      <c r="AM25" s="125" t="s">
        <v>879</v>
      </c>
      <c r="AN25" s="25"/>
      <c r="AO25" s="77"/>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row>
    <row r="26" spans="1:256" s="180" customFormat="1" ht="186" customHeight="1" x14ac:dyDescent="0.25">
      <c r="A26" s="155" t="s">
        <v>576</v>
      </c>
      <c r="B26" s="37" t="s">
        <v>49</v>
      </c>
      <c r="C26" s="37" t="s">
        <v>122</v>
      </c>
      <c r="D26" s="21" t="s">
        <v>51</v>
      </c>
      <c r="E26" s="37" t="s">
        <v>52</v>
      </c>
      <c r="F26" s="37" t="s">
        <v>123</v>
      </c>
      <c r="G26" s="30">
        <f t="shared" si="3"/>
        <v>1.0752688172043012E-2</v>
      </c>
      <c r="H26" s="37" t="s">
        <v>124</v>
      </c>
      <c r="I26" s="37" t="s">
        <v>125</v>
      </c>
      <c r="J26" s="37" t="s">
        <v>126</v>
      </c>
      <c r="K26" s="37" t="s">
        <v>794</v>
      </c>
      <c r="L26" s="37">
        <v>3241000</v>
      </c>
      <c r="M26" s="37" t="s">
        <v>668</v>
      </c>
      <c r="N26" s="98">
        <v>42736</v>
      </c>
      <c r="O26" s="22">
        <v>43981</v>
      </c>
      <c r="P26" s="78" t="s">
        <v>127</v>
      </c>
      <c r="Q26" s="37" t="s">
        <v>128</v>
      </c>
      <c r="R26" s="126">
        <v>1</v>
      </c>
      <c r="S26" s="126">
        <v>1</v>
      </c>
      <c r="T26" s="126">
        <v>1</v>
      </c>
      <c r="U26" s="126">
        <v>1</v>
      </c>
      <c r="V26" s="126">
        <v>1</v>
      </c>
      <c r="W26" s="176">
        <v>1</v>
      </c>
      <c r="X26" s="126">
        <v>1</v>
      </c>
      <c r="Y26" s="21">
        <f t="shared" ref="Y26:Y74" si="4">+X26*100/S26</f>
        <v>100</v>
      </c>
      <c r="Z26" s="37"/>
      <c r="AA26" s="37"/>
      <c r="AB26" s="37"/>
      <c r="AC26" s="37"/>
      <c r="AD26" s="37" t="s">
        <v>129</v>
      </c>
      <c r="AE26" s="37" t="s">
        <v>130</v>
      </c>
      <c r="AF26" s="37" t="s">
        <v>131</v>
      </c>
      <c r="AG26" s="38">
        <v>1049</v>
      </c>
      <c r="AH26" s="37" t="s">
        <v>132</v>
      </c>
      <c r="AI26" s="39" t="s">
        <v>133</v>
      </c>
      <c r="AJ26" s="26">
        <v>860603363426</v>
      </c>
      <c r="AK26" s="177">
        <v>0.96404857795953902</v>
      </c>
      <c r="AL26" s="175">
        <v>382158586464.18042</v>
      </c>
      <c r="AM26" s="175" t="s">
        <v>685</v>
      </c>
      <c r="AN26" s="178" t="s">
        <v>686</v>
      </c>
      <c r="AO26" s="79"/>
      <c r="AP26" s="179"/>
      <c r="AQ26" s="179"/>
      <c r="AR26" s="179"/>
      <c r="AS26" s="179"/>
      <c r="AT26" s="179"/>
      <c r="AU26" s="179"/>
      <c r="AV26" s="179"/>
      <c r="AW26" s="179"/>
      <c r="AX26" s="179"/>
      <c r="AY26" s="179"/>
      <c r="AZ26" s="179"/>
      <c r="BA26" s="179"/>
      <c r="BB26" s="179"/>
      <c r="BC26" s="179"/>
      <c r="BD26" s="179"/>
      <c r="BE26" s="179"/>
      <c r="BF26" s="179"/>
      <c r="BG26" s="179"/>
      <c r="BH26" s="179"/>
      <c r="BI26" s="179"/>
      <c r="BJ26" s="179"/>
      <c r="BK26" s="179"/>
      <c r="BL26" s="179"/>
      <c r="BM26" s="179"/>
      <c r="BN26" s="179"/>
      <c r="BO26" s="179"/>
      <c r="BP26" s="179"/>
      <c r="BQ26" s="179"/>
      <c r="BR26" s="179"/>
      <c r="BS26" s="179"/>
      <c r="BT26" s="179"/>
      <c r="BU26" s="179"/>
      <c r="BV26" s="179"/>
      <c r="BW26" s="179"/>
      <c r="BX26" s="179"/>
      <c r="BY26" s="179"/>
      <c r="BZ26" s="179"/>
      <c r="CA26" s="179"/>
      <c r="CB26" s="179"/>
      <c r="CC26" s="179"/>
      <c r="CD26" s="179"/>
      <c r="CE26" s="179"/>
      <c r="CF26" s="179"/>
      <c r="CG26" s="179"/>
      <c r="CH26" s="179"/>
      <c r="CI26" s="179"/>
      <c r="CJ26" s="179"/>
      <c r="CK26" s="179"/>
      <c r="CL26" s="179"/>
      <c r="CM26" s="179"/>
      <c r="CN26" s="179"/>
      <c r="CO26" s="179"/>
      <c r="CP26" s="179"/>
      <c r="CQ26" s="179"/>
      <c r="CR26" s="179"/>
      <c r="CS26" s="179"/>
      <c r="CT26" s="179"/>
      <c r="CU26" s="179"/>
      <c r="CV26" s="179"/>
      <c r="CW26" s="179"/>
      <c r="CX26" s="179"/>
      <c r="CY26" s="179"/>
      <c r="CZ26" s="179"/>
      <c r="DA26" s="179"/>
      <c r="DB26" s="179"/>
      <c r="DC26" s="179"/>
      <c r="DD26" s="179"/>
      <c r="DE26" s="179"/>
      <c r="DF26" s="179"/>
      <c r="DG26" s="179"/>
      <c r="DH26" s="179"/>
      <c r="DI26" s="179"/>
      <c r="DJ26" s="179"/>
      <c r="DK26" s="179"/>
      <c r="DL26" s="179"/>
      <c r="DM26" s="179"/>
      <c r="DN26" s="179"/>
      <c r="DO26" s="179"/>
      <c r="DP26" s="179"/>
      <c r="DQ26" s="179"/>
      <c r="DR26" s="179"/>
      <c r="DS26" s="179"/>
      <c r="DT26" s="179"/>
      <c r="DU26" s="179"/>
      <c r="DV26" s="179"/>
      <c r="DW26" s="179"/>
      <c r="DX26" s="179"/>
      <c r="DY26" s="179"/>
      <c r="DZ26" s="179"/>
      <c r="EA26" s="179"/>
      <c r="EB26" s="179"/>
      <c r="EC26" s="179"/>
      <c r="ED26" s="179"/>
      <c r="EE26" s="179"/>
      <c r="EF26" s="179"/>
      <c r="EG26" s="179"/>
      <c r="EH26" s="179"/>
      <c r="EI26" s="179"/>
      <c r="EJ26" s="179"/>
      <c r="EK26" s="179"/>
      <c r="EL26" s="179"/>
      <c r="EM26" s="179"/>
      <c r="EN26" s="179"/>
      <c r="EO26" s="179"/>
      <c r="EP26" s="179"/>
      <c r="EQ26" s="179"/>
      <c r="ER26" s="179"/>
      <c r="ES26" s="179"/>
      <c r="ET26" s="179"/>
      <c r="EU26" s="179"/>
      <c r="EV26" s="179"/>
      <c r="EW26" s="179"/>
      <c r="EX26" s="179"/>
      <c r="EY26" s="179"/>
      <c r="EZ26" s="179"/>
      <c r="FA26" s="179"/>
      <c r="FB26" s="179"/>
      <c r="FC26" s="179"/>
      <c r="FD26" s="179"/>
      <c r="FE26" s="179"/>
      <c r="FF26" s="179"/>
      <c r="FG26" s="179"/>
      <c r="FH26" s="179"/>
      <c r="FI26" s="179"/>
      <c r="FJ26" s="179"/>
      <c r="FK26" s="179"/>
      <c r="FL26" s="179"/>
      <c r="FM26" s="179"/>
      <c r="FN26" s="179"/>
      <c r="FO26" s="179"/>
      <c r="FP26" s="179"/>
      <c r="FQ26" s="179"/>
      <c r="FR26" s="179"/>
      <c r="FS26" s="179"/>
      <c r="FT26" s="179"/>
      <c r="FU26" s="179"/>
      <c r="FV26" s="179"/>
      <c r="FW26" s="179"/>
      <c r="FX26" s="179"/>
      <c r="FY26" s="179"/>
      <c r="FZ26" s="179"/>
      <c r="GA26" s="179"/>
      <c r="GB26" s="179"/>
      <c r="GC26" s="179"/>
      <c r="GD26" s="179"/>
      <c r="GE26" s="179"/>
      <c r="GF26" s="179"/>
      <c r="GG26" s="179"/>
      <c r="GH26" s="179"/>
      <c r="GI26" s="179"/>
      <c r="GJ26" s="179"/>
      <c r="GK26" s="179"/>
      <c r="GL26" s="179"/>
      <c r="GM26" s="179"/>
      <c r="GN26" s="179"/>
      <c r="GO26" s="179"/>
      <c r="GP26" s="179"/>
      <c r="GQ26" s="179"/>
      <c r="GR26" s="179"/>
      <c r="GS26" s="179"/>
      <c r="GT26" s="179"/>
      <c r="GU26" s="179"/>
      <c r="GV26" s="179"/>
      <c r="GW26" s="179"/>
      <c r="GX26" s="179"/>
      <c r="GY26" s="179"/>
      <c r="GZ26" s="179"/>
      <c r="HA26" s="179"/>
      <c r="HB26" s="179"/>
      <c r="HC26" s="179"/>
      <c r="HD26" s="179"/>
      <c r="HE26" s="179"/>
      <c r="HF26" s="179"/>
      <c r="HG26" s="179"/>
      <c r="HH26" s="179"/>
      <c r="HI26" s="179"/>
      <c r="HJ26" s="179"/>
      <c r="HK26" s="179"/>
      <c r="HL26" s="179"/>
      <c r="HM26" s="179"/>
      <c r="HN26" s="179"/>
      <c r="HO26" s="179"/>
      <c r="HP26" s="179"/>
      <c r="HQ26" s="179"/>
      <c r="HR26" s="179"/>
      <c r="HS26" s="179"/>
      <c r="HT26" s="179"/>
      <c r="HU26" s="179"/>
      <c r="HV26" s="179"/>
      <c r="HW26" s="179"/>
      <c r="HX26" s="179"/>
      <c r="HY26" s="179"/>
      <c r="HZ26" s="179"/>
      <c r="IA26" s="179"/>
      <c r="IB26" s="179"/>
      <c r="IC26" s="179"/>
      <c r="ID26" s="179"/>
      <c r="IE26" s="179"/>
      <c r="IF26" s="179"/>
      <c r="IG26" s="179"/>
      <c r="IH26" s="179"/>
      <c r="II26" s="179"/>
      <c r="IJ26" s="179"/>
      <c r="IK26" s="179"/>
      <c r="IL26" s="179"/>
      <c r="IM26" s="179"/>
      <c r="IN26" s="179"/>
      <c r="IO26" s="179"/>
      <c r="IP26" s="179"/>
      <c r="IQ26" s="179"/>
      <c r="IR26" s="179"/>
      <c r="IS26" s="179"/>
      <c r="IT26" s="179"/>
      <c r="IU26" s="179"/>
      <c r="IV26" s="179"/>
    </row>
    <row r="27" spans="1:256" s="180" customFormat="1" ht="141.75" customHeight="1" x14ac:dyDescent="0.25">
      <c r="A27" s="155" t="s">
        <v>590</v>
      </c>
      <c r="B27" s="37" t="s">
        <v>49</v>
      </c>
      <c r="C27" s="37" t="s">
        <v>122</v>
      </c>
      <c r="D27" s="21" t="s">
        <v>51</v>
      </c>
      <c r="E27" s="37" t="s">
        <v>52</v>
      </c>
      <c r="F27" s="37" t="s">
        <v>134</v>
      </c>
      <c r="G27" s="30">
        <f t="shared" si="3"/>
        <v>1.0752688172043012E-2</v>
      </c>
      <c r="H27" s="37" t="s">
        <v>124</v>
      </c>
      <c r="I27" s="37" t="s">
        <v>125</v>
      </c>
      <c r="J27" s="37" t="s">
        <v>126</v>
      </c>
      <c r="K27" s="37" t="s">
        <v>667</v>
      </c>
      <c r="L27" s="37">
        <v>3241000</v>
      </c>
      <c r="M27" s="37" t="s">
        <v>668</v>
      </c>
      <c r="N27" s="41">
        <v>42736</v>
      </c>
      <c r="O27" s="41">
        <v>43981</v>
      </c>
      <c r="P27" s="78" t="s">
        <v>135</v>
      </c>
      <c r="Q27" s="37" t="s">
        <v>136</v>
      </c>
      <c r="R27" s="126">
        <v>1</v>
      </c>
      <c r="S27" s="126">
        <v>1</v>
      </c>
      <c r="T27" s="126">
        <v>1</v>
      </c>
      <c r="U27" s="126">
        <v>1</v>
      </c>
      <c r="V27" s="126">
        <v>1</v>
      </c>
      <c r="W27" s="181">
        <v>1</v>
      </c>
      <c r="X27" s="126">
        <v>1</v>
      </c>
      <c r="Y27" s="21">
        <f t="shared" si="4"/>
        <v>100</v>
      </c>
      <c r="Z27" s="37"/>
      <c r="AA27" s="37"/>
      <c r="AB27" s="37"/>
      <c r="AC27" s="37"/>
      <c r="AD27" s="37" t="s">
        <v>129</v>
      </c>
      <c r="AE27" s="37" t="s">
        <v>130</v>
      </c>
      <c r="AF27" s="37" t="s">
        <v>131</v>
      </c>
      <c r="AG27" s="38">
        <v>1052</v>
      </c>
      <c r="AH27" s="37" t="s">
        <v>137</v>
      </c>
      <c r="AI27" s="39" t="s">
        <v>138</v>
      </c>
      <c r="AJ27" s="26">
        <v>1508953030924</v>
      </c>
      <c r="AK27" s="40">
        <v>0.96349599598330438</v>
      </c>
      <c r="AL27" s="175">
        <v>725234636265.25586</v>
      </c>
      <c r="AM27" s="175" t="s">
        <v>687</v>
      </c>
      <c r="AN27" s="178" t="s">
        <v>686</v>
      </c>
      <c r="AO27" s="79"/>
      <c r="AP27" s="179"/>
      <c r="AQ27" s="179"/>
      <c r="AR27" s="179"/>
      <c r="AS27" s="179"/>
      <c r="AT27" s="179"/>
      <c r="AU27" s="179"/>
      <c r="AV27" s="179"/>
      <c r="AW27" s="179"/>
      <c r="AX27" s="179"/>
      <c r="AY27" s="179"/>
      <c r="AZ27" s="179"/>
      <c r="BA27" s="179"/>
      <c r="BB27" s="179"/>
      <c r="BC27" s="179"/>
      <c r="BD27" s="179"/>
      <c r="BE27" s="179"/>
      <c r="BF27" s="179"/>
      <c r="BG27" s="179"/>
      <c r="BH27" s="179"/>
      <c r="BI27" s="179"/>
      <c r="BJ27" s="179"/>
      <c r="BK27" s="179"/>
      <c r="BL27" s="179"/>
      <c r="BM27" s="179"/>
      <c r="BN27" s="179"/>
      <c r="BO27" s="179"/>
      <c r="BP27" s="179"/>
      <c r="BQ27" s="179"/>
      <c r="BR27" s="179"/>
      <c r="BS27" s="179"/>
      <c r="BT27" s="179"/>
      <c r="BU27" s="179"/>
      <c r="BV27" s="179"/>
      <c r="BW27" s="179"/>
      <c r="BX27" s="179"/>
      <c r="BY27" s="179"/>
      <c r="BZ27" s="179"/>
      <c r="CA27" s="179"/>
      <c r="CB27" s="179"/>
      <c r="CC27" s="179"/>
      <c r="CD27" s="179"/>
      <c r="CE27" s="179"/>
      <c r="CF27" s="179"/>
      <c r="CG27" s="179"/>
      <c r="CH27" s="179"/>
      <c r="CI27" s="179"/>
      <c r="CJ27" s="179"/>
      <c r="CK27" s="179"/>
      <c r="CL27" s="179"/>
      <c r="CM27" s="179"/>
      <c r="CN27" s="179"/>
      <c r="CO27" s="179"/>
      <c r="CP27" s="179"/>
      <c r="CQ27" s="179"/>
      <c r="CR27" s="179"/>
      <c r="CS27" s="179"/>
      <c r="CT27" s="179"/>
      <c r="CU27" s="179"/>
      <c r="CV27" s="179"/>
      <c r="CW27" s="179"/>
      <c r="CX27" s="179"/>
      <c r="CY27" s="179"/>
      <c r="CZ27" s="179"/>
      <c r="DA27" s="179"/>
      <c r="DB27" s="179"/>
      <c r="DC27" s="179"/>
      <c r="DD27" s="179"/>
      <c r="DE27" s="179"/>
      <c r="DF27" s="179"/>
      <c r="DG27" s="179"/>
      <c r="DH27" s="179"/>
      <c r="DI27" s="179"/>
      <c r="DJ27" s="179"/>
      <c r="DK27" s="179"/>
      <c r="DL27" s="179"/>
      <c r="DM27" s="179"/>
      <c r="DN27" s="179"/>
      <c r="DO27" s="179"/>
      <c r="DP27" s="179"/>
      <c r="DQ27" s="179"/>
      <c r="DR27" s="179"/>
      <c r="DS27" s="179"/>
      <c r="DT27" s="179"/>
      <c r="DU27" s="179"/>
      <c r="DV27" s="179"/>
      <c r="DW27" s="179"/>
      <c r="DX27" s="179"/>
      <c r="DY27" s="179"/>
      <c r="DZ27" s="179"/>
      <c r="EA27" s="179"/>
      <c r="EB27" s="179"/>
      <c r="EC27" s="179"/>
      <c r="ED27" s="179"/>
      <c r="EE27" s="179"/>
      <c r="EF27" s="179"/>
      <c r="EG27" s="179"/>
      <c r="EH27" s="179"/>
      <c r="EI27" s="179"/>
      <c r="EJ27" s="179"/>
      <c r="EK27" s="179"/>
      <c r="EL27" s="179"/>
      <c r="EM27" s="179"/>
      <c r="EN27" s="179"/>
      <c r="EO27" s="179"/>
      <c r="EP27" s="179"/>
      <c r="EQ27" s="179"/>
      <c r="ER27" s="179"/>
      <c r="ES27" s="179"/>
      <c r="ET27" s="179"/>
      <c r="EU27" s="179"/>
      <c r="EV27" s="179"/>
      <c r="EW27" s="179"/>
      <c r="EX27" s="179"/>
      <c r="EY27" s="179"/>
      <c r="EZ27" s="179"/>
      <c r="FA27" s="179"/>
      <c r="FB27" s="179"/>
      <c r="FC27" s="179"/>
      <c r="FD27" s="179"/>
      <c r="FE27" s="179"/>
      <c r="FF27" s="179"/>
      <c r="FG27" s="179"/>
      <c r="FH27" s="179"/>
      <c r="FI27" s="179"/>
      <c r="FJ27" s="179"/>
      <c r="FK27" s="179"/>
      <c r="FL27" s="179"/>
      <c r="FM27" s="179"/>
      <c r="FN27" s="179"/>
      <c r="FO27" s="179"/>
      <c r="FP27" s="179"/>
      <c r="FQ27" s="179"/>
      <c r="FR27" s="179"/>
      <c r="FS27" s="179"/>
      <c r="FT27" s="179"/>
      <c r="FU27" s="179"/>
      <c r="FV27" s="179"/>
      <c r="FW27" s="179"/>
      <c r="FX27" s="179"/>
      <c r="FY27" s="179"/>
      <c r="FZ27" s="179"/>
      <c r="GA27" s="179"/>
      <c r="GB27" s="179"/>
      <c r="GC27" s="179"/>
      <c r="GD27" s="179"/>
      <c r="GE27" s="179"/>
      <c r="GF27" s="179"/>
      <c r="GG27" s="179"/>
      <c r="GH27" s="179"/>
      <c r="GI27" s="179"/>
      <c r="GJ27" s="179"/>
      <c r="GK27" s="179"/>
      <c r="GL27" s="179"/>
      <c r="GM27" s="179"/>
      <c r="GN27" s="179"/>
      <c r="GO27" s="179"/>
      <c r="GP27" s="179"/>
      <c r="GQ27" s="179"/>
      <c r="GR27" s="179"/>
      <c r="GS27" s="179"/>
      <c r="GT27" s="179"/>
      <c r="GU27" s="179"/>
      <c r="GV27" s="179"/>
      <c r="GW27" s="179"/>
      <c r="GX27" s="179"/>
      <c r="GY27" s="179"/>
      <c r="GZ27" s="179"/>
      <c r="HA27" s="179"/>
      <c r="HB27" s="179"/>
      <c r="HC27" s="179"/>
      <c r="HD27" s="179"/>
      <c r="HE27" s="179"/>
      <c r="HF27" s="179"/>
      <c r="HG27" s="179"/>
      <c r="HH27" s="179"/>
      <c r="HI27" s="179"/>
      <c r="HJ27" s="179"/>
      <c r="HK27" s="179"/>
      <c r="HL27" s="179"/>
      <c r="HM27" s="179"/>
      <c r="HN27" s="179"/>
      <c r="HO27" s="179"/>
      <c r="HP27" s="179"/>
      <c r="HQ27" s="179"/>
      <c r="HR27" s="179"/>
      <c r="HS27" s="179"/>
      <c r="HT27" s="179"/>
      <c r="HU27" s="179"/>
      <c r="HV27" s="179"/>
      <c r="HW27" s="179"/>
      <c r="HX27" s="179"/>
      <c r="HY27" s="179"/>
      <c r="HZ27" s="179"/>
      <c r="IA27" s="179"/>
      <c r="IB27" s="179"/>
      <c r="IC27" s="179"/>
      <c r="ID27" s="179"/>
      <c r="IE27" s="179"/>
      <c r="IF27" s="179"/>
      <c r="IG27" s="179"/>
      <c r="IH27" s="179"/>
      <c r="II27" s="179"/>
      <c r="IJ27" s="179"/>
      <c r="IK27" s="179"/>
      <c r="IL27" s="179"/>
      <c r="IM27" s="179"/>
      <c r="IN27" s="179"/>
      <c r="IO27" s="179"/>
      <c r="IP27" s="179"/>
      <c r="IQ27" s="179"/>
      <c r="IR27" s="179"/>
      <c r="IS27" s="179"/>
      <c r="IT27" s="179"/>
      <c r="IU27" s="179"/>
      <c r="IV27" s="179"/>
    </row>
    <row r="28" spans="1:256" s="180" customFormat="1" ht="118.5" customHeight="1" x14ac:dyDescent="0.25">
      <c r="A28" s="155" t="s">
        <v>591</v>
      </c>
      <c r="B28" s="37" t="s">
        <v>49</v>
      </c>
      <c r="C28" s="37" t="s">
        <v>122</v>
      </c>
      <c r="D28" s="21" t="s">
        <v>51</v>
      </c>
      <c r="E28" s="37" t="s">
        <v>52</v>
      </c>
      <c r="F28" s="37" t="s">
        <v>139</v>
      </c>
      <c r="G28" s="30">
        <f t="shared" si="3"/>
        <v>1.0752688172043012E-2</v>
      </c>
      <c r="H28" s="37" t="s">
        <v>124</v>
      </c>
      <c r="I28" s="37" t="s">
        <v>125</v>
      </c>
      <c r="J28" s="37" t="s">
        <v>126</v>
      </c>
      <c r="K28" s="37" t="s">
        <v>667</v>
      </c>
      <c r="L28" s="37">
        <v>3241000</v>
      </c>
      <c r="M28" s="37" t="s">
        <v>668</v>
      </c>
      <c r="N28" s="98">
        <v>42736</v>
      </c>
      <c r="O28" s="22">
        <v>43981</v>
      </c>
      <c r="P28" s="78" t="s">
        <v>140</v>
      </c>
      <c r="Q28" s="37" t="s">
        <v>141</v>
      </c>
      <c r="R28" s="126">
        <v>1</v>
      </c>
      <c r="S28" s="126">
        <v>1</v>
      </c>
      <c r="T28" s="126">
        <v>1</v>
      </c>
      <c r="U28" s="126">
        <v>1</v>
      </c>
      <c r="V28" s="126">
        <v>1</v>
      </c>
      <c r="W28" s="181">
        <v>1</v>
      </c>
      <c r="X28" s="126">
        <v>1</v>
      </c>
      <c r="Y28" s="21">
        <f t="shared" si="4"/>
        <v>100</v>
      </c>
      <c r="Z28" s="37"/>
      <c r="AA28" s="37"/>
      <c r="AB28" s="37"/>
      <c r="AC28" s="37"/>
      <c r="AD28" s="37" t="s">
        <v>129</v>
      </c>
      <c r="AE28" s="37" t="s">
        <v>130</v>
      </c>
      <c r="AF28" s="37" t="s">
        <v>131</v>
      </c>
      <c r="AG28" s="38">
        <v>1052</v>
      </c>
      <c r="AH28" s="37" t="s">
        <v>137</v>
      </c>
      <c r="AI28" s="39" t="s">
        <v>142</v>
      </c>
      <c r="AJ28" s="26">
        <v>531233694307</v>
      </c>
      <c r="AK28" s="40">
        <v>0.96894695838555811</v>
      </c>
      <c r="AL28" s="175">
        <v>256230610785.36697</v>
      </c>
      <c r="AM28" s="175" t="s">
        <v>688</v>
      </c>
      <c r="AN28" s="178" t="s">
        <v>686</v>
      </c>
      <c r="AO28" s="79"/>
      <c r="AP28" s="179"/>
      <c r="AQ28" s="179"/>
      <c r="AR28" s="179"/>
      <c r="AS28" s="179"/>
      <c r="AT28" s="179"/>
      <c r="AU28" s="179"/>
      <c r="AV28" s="179"/>
      <c r="AW28" s="179"/>
      <c r="AX28" s="179"/>
      <c r="AY28" s="179"/>
      <c r="AZ28" s="179"/>
      <c r="BA28" s="179"/>
      <c r="BB28" s="179"/>
      <c r="BC28" s="179"/>
      <c r="BD28" s="179"/>
      <c r="BE28" s="179"/>
      <c r="BF28" s="179"/>
      <c r="BG28" s="179"/>
      <c r="BH28" s="179"/>
      <c r="BI28" s="179"/>
      <c r="BJ28" s="179"/>
      <c r="BK28" s="179"/>
      <c r="BL28" s="179"/>
      <c r="BM28" s="179"/>
      <c r="BN28" s="179"/>
      <c r="BO28" s="179"/>
      <c r="BP28" s="179"/>
      <c r="BQ28" s="179"/>
      <c r="BR28" s="179"/>
      <c r="BS28" s="179"/>
      <c r="BT28" s="179"/>
      <c r="BU28" s="179"/>
      <c r="BV28" s="179"/>
      <c r="BW28" s="179"/>
      <c r="BX28" s="179"/>
      <c r="BY28" s="179"/>
      <c r="BZ28" s="179"/>
      <c r="CA28" s="179"/>
      <c r="CB28" s="179"/>
      <c r="CC28" s="179"/>
      <c r="CD28" s="179"/>
      <c r="CE28" s="179"/>
      <c r="CF28" s="179"/>
      <c r="CG28" s="179"/>
      <c r="CH28" s="179"/>
      <c r="CI28" s="179"/>
      <c r="CJ28" s="179"/>
      <c r="CK28" s="179"/>
      <c r="CL28" s="179"/>
      <c r="CM28" s="179"/>
      <c r="CN28" s="179"/>
      <c r="CO28" s="179"/>
      <c r="CP28" s="179"/>
      <c r="CQ28" s="179"/>
      <c r="CR28" s="179"/>
      <c r="CS28" s="179"/>
      <c r="CT28" s="179"/>
      <c r="CU28" s="179"/>
      <c r="CV28" s="179"/>
      <c r="CW28" s="179"/>
      <c r="CX28" s="179"/>
      <c r="CY28" s="179"/>
      <c r="CZ28" s="179"/>
      <c r="DA28" s="179"/>
      <c r="DB28" s="179"/>
      <c r="DC28" s="179"/>
      <c r="DD28" s="179"/>
      <c r="DE28" s="179"/>
      <c r="DF28" s="179"/>
      <c r="DG28" s="179"/>
      <c r="DH28" s="179"/>
      <c r="DI28" s="179"/>
      <c r="DJ28" s="179"/>
      <c r="DK28" s="179"/>
      <c r="DL28" s="179"/>
      <c r="DM28" s="179"/>
      <c r="DN28" s="179"/>
      <c r="DO28" s="179"/>
      <c r="DP28" s="179"/>
      <c r="DQ28" s="179"/>
      <c r="DR28" s="179"/>
      <c r="DS28" s="179"/>
      <c r="DT28" s="179"/>
      <c r="DU28" s="179"/>
      <c r="DV28" s="179"/>
      <c r="DW28" s="179"/>
      <c r="DX28" s="179"/>
      <c r="DY28" s="179"/>
      <c r="DZ28" s="179"/>
      <c r="EA28" s="179"/>
      <c r="EB28" s="179"/>
      <c r="EC28" s="179"/>
      <c r="ED28" s="179"/>
      <c r="EE28" s="179"/>
      <c r="EF28" s="179"/>
      <c r="EG28" s="179"/>
      <c r="EH28" s="179"/>
      <c r="EI28" s="179"/>
      <c r="EJ28" s="179"/>
      <c r="EK28" s="179"/>
      <c r="EL28" s="179"/>
      <c r="EM28" s="179"/>
      <c r="EN28" s="179"/>
      <c r="EO28" s="179"/>
      <c r="EP28" s="179"/>
      <c r="EQ28" s="179"/>
      <c r="ER28" s="179"/>
      <c r="ES28" s="179"/>
      <c r="ET28" s="179"/>
      <c r="EU28" s="179"/>
      <c r="EV28" s="179"/>
      <c r="EW28" s="179"/>
      <c r="EX28" s="179"/>
      <c r="EY28" s="179"/>
      <c r="EZ28" s="179"/>
      <c r="FA28" s="179"/>
      <c r="FB28" s="179"/>
      <c r="FC28" s="179"/>
      <c r="FD28" s="179"/>
      <c r="FE28" s="179"/>
      <c r="FF28" s="179"/>
      <c r="FG28" s="179"/>
      <c r="FH28" s="179"/>
      <c r="FI28" s="179"/>
      <c r="FJ28" s="179"/>
      <c r="FK28" s="179"/>
      <c r="FL28" s="179"/>
      <c r="FM28" s="179"/>
      <c r="FN28" s="179"/>
      <c r="FO28" s="179"/>
      <c r="FP28" s="179"/>
      <c r="FQ28" s="179"/>
      <c r="FR28" s="179"/>
      <c r="FS28" s="179"/>
      <c r="FT28" s="179"/>
      <c r="FU28" s="179"/>
      <c r="FV28" s="179"/>
      <c r="FW28" s="179"/>
      <c r="FX28" s="179"/>
      <c r="FY28" s="179"/>
      <c r="FZ28" s="179"/>
      <c r="GA28" s="179"/>
      <c r="GB28" s="179"/>
      <c r="GC28" s="179"/>
      <c r="GD28" s="179"/>
      <c r="GE28" s="179"/>
      <c r="GF28" s="179"/>
      <c r="GG28" s="179"/>
      <c r="GH28" s="179"/>
      <c r="GI28" s="179"/>
      <c r="GJ28" s="179"/>
      <c r="GK28" s="179"/>
      <c r="GL28" s="179"/>
      <c r="GM28" s="179"/>
      <c r="GN28" s="179"/>
      <c r="GO28" s="179"/>
      <c r="GP28" s="179"/>
      <c r="GQ28" s="179"/>
      <c r="GR28" s="179"/>
      <c r="GS28" s="179"/>
      <c r="GT28" s="179"/>
      <c r="GU28" s="179"/>
      <c r="GV28" s="179"/>
      <c r="GW28" s="179"/>
      <c r="GX28" s="179"/>
      <c r="GY28" s="179"/>
      <c r="GZ28" s="179"/>
      <c r="HA28" s="179"/>
      <c r="HB28" s="179"/>
      <c r="HC28" s="179"/>
      <c r="HD28" s="179"/>
      <c r="HE28" s="179"/>
      <c r="HF28" s="179"/>
      <c r="HG28" s="179"/>
      <c r="HH28" s="179"/>
      <c r="HI28" s="179"/>
      <c r="HJ28" s="179"/>
      <c r="HK28" s="179"/>
      <c r="HL28" s="179"/>
      <c r="HM28" s="179"/>
      <c r="HN28" s="179"/>
      <c r="HO28" s="179"/>
      <c r="HP28" s="179"/>
      <c r="HQ28" s="179"/>
      <c r="HR28" s="179"/>
      <c r="HS28" s="179"/>
      <c r="HT28" s="179"/>
      <c r="HU28" s="179"/>
      <c r="HV28" s="179"/>
      <c r="HW28" s="179"/>
      <c r="HX28" s="179"/>
      <c r="HY28" s="179"/>
      <c r="HZ28" s="179"/>
      <c r="IA28" s="179"/>
      <c r="IB28" s="179"/>
      <c r="IC28" s="179"/>
      <c r="ID28" s="179"/>
      <c r="IE28" s="179"/>
      <c r="IF28" s="179"/>
      <c r="IG28" s="179"/>
      <c r="IH28" s="179"/>
      <c r="II28" s="179"/>
      <c r="IJ28" s="179"/>
      <c r="IK28" s="179"/>
      <c r="IL28" s="179"/>
      <c r="IM28" s="179"/>
      <c r="IN28" s="179"/>
      <c r="IO28" s="179"/>
      <c r="IP28" s="179"/>
      <c r="IQ28" s="179"/>
      <c r="IR28" s="179"/>
      <c r="IS28" s="179"/>
      <c r="IT28" s="179"/>
      <c r="IU28" s="179"/>
      <c r="IV28" s="179"/>
    </row>
    <row r="29" spans="1:256" s="8" customFormat="1" ht="189.75" customHeight="1" x14ac:dyDescent="0.2">
      <c r="A29" s="155" t="s">
        <v>592</v>
      </c>
      <c r="B29" s="21" t="s">
        <v>49</v>
      </c>
      <c r="C29" s="21" t="s">
        <v>122</v>
      </c>
      <c r="D29" s="21" t="s">
        <v>51</v>
      </c>
      <c r="E29" s="21" t="s">
        <v>52</v>
      </c>
      <c r="F29" s="42" t="s">
        <v>143</v>
      </c>
      <c r="G29" s="30">
        <f t="shared" si="3"/>
        <v>1.0752688172043012E-2</v>
      </c>
      <c r="H29" s="42" t="s">
        <v>124</v>
      </c>
      <c r="I29" s="42" t="s">
        <v>125</v>
      </c>
      <c r="J29" s="42" t="s">
        <v>126</v>
      </c>
      <c r="K29" s="37" t="s">
        <v>667</v>
      </c>
      <c r="L29" s="37">
        <v>3241000</v>
      </c>
      <c r="M29" s="37" t="s">
        <v>668</v>
      </c>
      <c r="N29" s="41">
        <v>42736</v>
      </c>
      <c r="O29" s="41">
        <v>43981</v>
      </c>
      <c r="P29" s="42" t="s">
        <v>144</v>
      </c>
      <c r="Q29" s="42" t="s">
        <v>145</v>
      </c>
      <c r="R29" s="126">
        <v>1</v>
      </c>
      <c r="S29" s="126">
        <v>1</v>
      </c>
      <c r="T29" s="126">
        <v>1</v>
      </c>
      <c r="U29" s="126">
        <v>1</v>
      </c>
      <c r="V29" s="126">
        <v>1</v>
      </c>
      <c r="W29" s="181">
        <v>1</v>
      </c>
      <c r="X29" s="126">
        <v>1</v>
      </c>
      <c r="Y29" s="21">
        <f t="shared" si="4"/>
        <v>100</v>
      </c>
      <c r="Z29" s="21"/>
      <c r="AA29" s="21"/>
      <c r="AB29" s="21"/>
      <c r="AC29" s="21"/>
      <c r="AD29" s="42" t="s">
        <v>129</v>
      </c>
      <c r="AE29" s="42" t="s">
        <v>146</v>
      </c>
      <c r="AF29" s="42" t="s">
        <v>147</v>
      </c>
      <c r="AG29" s="42">
        <v>1053</v>
      </c>
      <c r="AH29" s="42" t="s">
        <v>148</v>
      </c>
      <c r="AI29" s="80" t="s">
        <v>149</v>
      </c>
      <c r="AJ29" s="26">
        <v>55521102966</v>
      </c>
      <c r="AK29" s="33">
        <v>1</v>
      </c>
      <c r="AL29" s="175">
        <v>28350826214.757732</v>
      </c>
      <c r="AM29" s="175" t="s">
        <v>689</v>
      </c>
      <c r="AN29" s="178" t="s">
        <v>686</v>
      </c>
      <c r="AO29" s="77"/>
      <c r="AP29" s="182"/>
      <c r="AQ29" s="182"/>
      <c r="AR29" s="182"/>
      <c r="AS29" s="182"/>
      <c r="AT29" s="182"/>
      <c r="AU29" s="182"/>
      <c r="AV29" s="182"/>
      <c r="AW29" s="182"/>
      <c r="AX29" s="182"/>
      <c r="AY29" s="182"/>
      <c r="AZ29" s="182"/>
      <c r="BA29" s="182"/>
      <c r="BB29" s="182"/>
      <c r="BC29" s="182"/>
      <c r="BD29" s="182"/>
    </row>
    <row r="30" spans="1:256" s="8" customFormat="1" ht="171" customHeight="1" x14ac:dyDescent="0.2">
      <c r="A30" s="155" t="s">
        <v>593</v>
      </c>
      <c r="B30" s="21" t="s">
        <v>49</v>
      </c>
      <c r="C30" s="21" t="s">
        <v>122</v>
      </c>
      <c r="D30" s="21" t="s">
        <v>51</v>
      </c>
      <c r="E30" s="21" t="s">
        <v>52</v>
      </c>
      <c r="F30" s="42" t="s">
        <v>151</v>
      </c>
      <c r="G30" s="30">
        <f t="shared" si="3"/>
        <v>1.0752688172043012E-2</v>
      </c>
      <c r="H30" s="42" t="s">
        <v>124</v>
      </c>
      <c r="I30" s="42" t="s">
        <v>125</v>
      </c>
      <c r="J30" s="42" t="s">
        <v>126</v>
      </c>
      <c r="K30" s="37" t="s">
        <v>667</v>
      </c>
      <c r="L30" s="37">
        <v>3241000</v>
      </c>
      <c r="M30" s="37" t="s">
        <v>668</v>
      </c>
      <c r="N30" s="41">
        <v>42552</v>
      </c>
      <c r="O30" s="41">
        <v>43981</v>
      </c>
      <c r="P30" s="42" t="s">
        <v>152</v>
      </c>
      <c r="Q30" s="42" t="s">
        <v>153</v>
      </c>
      <c r="R30" s="126">
        <v>1</v>
      </c>
      <c r="S30" s="126">
        <v>1</v>
      </c>
      <c r="T30" s="126">
        <v>1</v>
      </c>
      <c r="U30" s="126">
        <v>1</v>
      </c>
      <c r="V30" s="126">
        <v>1</v>
      </c>
      <c r="W30" s="181">
        <v>1</v>
      </c>
      <c r="X30" s="126">
        <v>1</v>
      </c>
      <c r="Y30" s="21">
        <f t="shared" si="4"/>
        <v>100</v>
      </c>
      <c r="Z30" s="21"/>
      <c r="AA30" s="21"/>
      <c r="AB30" s="21"/>
      <c r="AC30" s="21"/>
      <c r="AD30" s="42" t="s">
        <v>129</v>
      </c>
      <c r="AE30" s="42" t="s">
        <v>154</v>
      </c>
      <c r="AF30" s="42" t="s">
        <v>155</v>
      </c>
      <c r="AG30" s="42">
        <v>1050</v>
      </c>
      <c r="AH30" s="42" t="s">
        <v>156</v>
      </c>
      <c r="AI30" s="80" t="s">
        <v>157</v>
      </c>
      <c r="AJ30" s="26">
        <v>125988453304</v>
      </c>
      <c r="AK30" s="33">
        <v>1</v>
      </c>
      <c r="AL30" s="175">
        <v>43486787591</v>
      </c>
      <c r="AM30" s="175" t="s">
        <v>690</v>
      </c>
      <c r="AN30" s="178" t="s">
        <v>686</v>
      </c>
      <c r="AO30" s="77"/>
      <c r="AP30" s="182"/>
      <c r="AQ30" s="182"/>
      <c r="AR30" s="182"/>
      <c r="AS30" s="182"/>
      <c r="AT30" s="182"/>
      <c r="AU30" s="182"/>
      <c r="AV30" s="182"/>
      <c r="AW30" s="182"/>
      <c r="AX30" s="182"/>
      <c r="AY30" s="182"/>
      <c r="AZ30" s="182"/>
      <c r="BA30" s="182"/>
      <c r="BB30" s="182"/>
      <c r="BC30" s="182"/>
      <c r="BD30" s="182"/>
    </row>
    <row r="31" spans="1:256" s="8" customFormat="1" ht="184.5" customHeight="1" x14ac:dyDescent="0.2">
      <c r="A31" s="155" t="s">
        <v>150</v>
      </c>
      <c r="B31" s="21" t="s">
        <v>49</v>
      </c>
      <c r="C31" s="21" t="s">
        <v>122</v>
      </c>
      <c r="D31" s="21" t="s">
        <v>51</v>
      </c>
      <c r="E31" s="21" t="s">
        <v>52</v>
      </c>
      <c r="F31" s="42" t="s">
        <v>158</v>
      </c>
      <c r="G31" s="30">
        <f t="shared" si="3"/>
        <v>1.0752688172043012E-2</v>
      </c>
      <c r="H31" s="42" t="s">
        <v>124</v>
      </c>
      <c r="I31" s="42" t="s">
        <v>125</v>
      </c>
      <c r="J31" s="42" t="s">
        <v>126</v>
      </c>
      <c r="K31" s="37" t="s">
        <v>667</v>
      </c>
      <c r="L31" s="37">
        <v>3241000</v>
      </c>
      <c r="M31" s="37" t="s">
        <v>668</v>
      </c>
      <c r="N31" s="41">
        <v>42736</v>
      </c>
      <c r="O31" s="41">
        <v>43981</v>
      </c>
      <c r="P31" s="42" t="s">
        <v>159</v>
      </c>
      <c r="Q31" s="42" t="s">
        <v>160</v>
      </c>
      <c r="R31" s="126">
        <v>1</v>
      </c>
      <c r="S31" s="126">
        <v>1</v>
      </c>
      <c r="T31" s="126">
        <v>1</v>
      </c>
      <c r="U31" s="126">
        <v>1</v>
      </c>
      <c r="V31" s="126">
        <v>1</v>
      </c>
      <c r="W31" s="181">
        <v>1</v>
      </c>
      <c r="X31" s="126">
        <v>1</v>
      </c>
      <c r="Y31" s="21">
        <f t="shared" si="4"/>
        <v>100</v>
      </c>
      <c r="Z31" s="21"/>
      <c r="AA31" s="21"/>
      <c r="AB31" s="21"/>
      <c r="AC31" s="21"/>
      <c r="AD31" s="42" t="s">
        <v>129</v>
      </c>
      <c r="AE31" s="42" t="s">
        <v>146</v>
      </c>
      <c r="AF31" s="42" t="s">
        <v>161</v>
      </c>
      <c r="AG31" s="42">
        <v>1056</v>
      </c>
      <c r="AH31" s="42" t="s">
        <v>162</v>
      </c>
      <c r="AI31" s="80" t="s">
        <v>163</v>
      </c>
      <c r="AJ31" s="26">
        <v>90530663191.596298</v>
      </c>
      <c r="AK31" s="27">
        <v>0.96404857795953913</v>
      </c>
      <c r="AL31" s="175">
        <v>33713406459.581978</v>
      </c>
      <c r="AM31" s="175" t="s">
        <v>691</v>
      </c>
      <c r="AN31" s="178" t="s">
        <v>686</v>
      </c>
      <c r="AO31" s="77"/>
      <c r="AP31" s="182"/>
      <c r="AQ31" s="182"/>
      <c r="AR31" s="182"/>
      <c r="AS31" s="182"/>
      <c r="AT31" s="182"/>
      <c r="AU31" s="182"/>
      <c r="AV31" s="182"/>
      <c r="AW31" s="182"/>
      <c r="AX31" s="182"/>
      <c r="AY31" s="182"/>
      <c r="AZ31" s="182"/>
      <c r="BA31" s="182"/>
      <c r="BB31" s="182"/>
      <c r="BC31" s="182"/>
      <c r="BD31" s="182"/>
    </row>
    <row r="32" spans="1:256" s="8" customFormat="1" ht="209.25" customHeight="1" x14ac:dyDescent="0.2">
      <c r="A32" s="155" t="s">
        <v>594</v>
      </c>
      <c r="B32" s="99" t="s">
        <v>49</v>
      </c>
      <c r="C32" s="99" t="s">
        <v>122</v>
      </c>
      <c r="D32" s="21" t="s">
        <v>51</v>
      </c>
      <c r="E32" s="21" t="s">
        <v>52</v>
      </c>
      <c r="F32" s="42" t="s">
        <v>164</v>
      </c>
      <c r="G32" s="30">
        <f t="shared" si="3"/>
        <v>1.0752688172043012E-2</v>
      </c>
      <c r="H32" s="42" t="s">
        <v>124</v>
      </c>
      <c r="I32" s="42" t="s">
        <v>125</v>
      </c>
      <c r="J32" s="42" t="s">
        <v>126</v>
      </c>
      <c r="K32" s="37" t="s">
        <v>667</v>
      </c>
      <c r="L32" s="37">
        <v>3241000</v>
      </c>
      <c r="M32" s="37" t="s">
        <v>668</v>
      </c>
      <c r="N32" s="41">
        <v>42736</v>
      </c>
      <c r="O32" s="41">
        <v>43981</v>
      </c>
      <c r="P32" s="42" t="s">
        <v>165</v>
      </c>
      <c r="Q32" s="42" t="s">
        <v>166</v>
      </c>
      <c r="R32" s="126">
        <v>1</v>
      </c>
      <c r="S32" s="126">
        <v>1</v>
      </c>
      <c r="T32" s="126">
        <v>1</v>
      </c>
      <c r="U32" s="126">
        <v>1</v>
      </c>
      <c r="V32" s="126">
        <v>1</v>
      </c>
      <c r="W32" s="181">
        <v>1</v>
      </c>
      <c r="X32" s="126">
        <v>1</v>
      </c>
      <c r="Y32" s="21">
        <f t="shared" si="4"/>
        <v>100</v>
      </c>
      <c r="Z32" s="21"/>
      <c r="AA32" s="21"/>
      <c r="AB32" s="21"/>
      <c r="AC32" s="21"/>
      <c r="AD32" s="42" t="s">
        <v>129</v>
      </c>
      <c r="AE32" s="42" t="s">
        <v>146</v>
      </c>
      <c r="AF32" s="42" t="s">
        <v>161</v>
      </c>
      <c r="AG32" s="42">
        <v>1056</v>
      </c>
      <c r="AH32" s="42" t="s">
        <v>162</v>
      </c>
      <c r="AI32" s="80" t="s">
        <v>167</v>
      </c>
      <c r="AJ32" s="26">
        <v>65476602736</v>
      </c>
      <c r="AK32" s="27">
        <v>0.96298035034932117</v>
      </c>
      <c r="AL32" s="175">
        <v>31881706787.259781</v>
      </c>
      <c r="AM32" s="175" t="s">
        <v>168</v>
      </c>
      <c r="AN32" s="178" t="s">
        <v>686</v>
      </c>
      <c r="AO32" s="77"/>
      <c r="AP32" s="182"/>
      <c r="AQ32" s="182"/>
      <c r="AR32" s="182"/>
      <c r="AS32" s="182"/>
      <c r="AT32" s="182"/>
      <c r="AU32" s="182"/>
      <c r="AV32" s="182"/>
      <c r="AW32" s="182"/>
      <c r="AX32" s="182"/>
      <c r="AY32" s="182"/>
      <c r="AZ32" s="182"/>
      <c r="BA32" s="182"/>
      <c r="BB32" s="182"/>
      <c r="BC32" s="182"/>
      <c r="BD32" s="182"/>
    </row>
    <row r="33" spans="1:56" s="8" customFormat="1" ht="216.75" customHeight="1" x14ac:dyDescent="0.2">
      <c r="A33" s="155" t="s">
        <v>595</v>
      </c>
      <c r="B33" s="21" t="s">
        <v>49</v>
      </c>
      <c r="C33" s="21" t="s">
        <v>122</v>
      </c>
      <c r="D33" s="21" t="s">
        <v>51</v>
      </c>
      <c r="E33" s="21" t="s">
        <v>52</v>
      </c>
      <c r="F33" s="42" t="s">
        <v>169</v>
      </c>
      <c r="G33" s="30">
        <f t="shared" si="3"/>
        <v>1.0752688172043012E-2</v>
      </c>
      <c r="H33" s="42" t="s">
        <v>124</v>
      </c>
      <c r="I33" s="42" t="s">
        <v>125</v>
      </c>
      <c r="J33" s="42" t="s">
        <v>126</v>
      </c>
      <c r="K33" s="37" t="s">
        <v>667</v>
      </c>
      <c r="L33" s="37">
        <v>3241000</v>
      </c>
      <c r="M33" s="37" t="s">
        <v>668</v>
      </c>
      <c r="N33" s="41">
        <v>42736</v>
      </c>
      <c r="O33" s="41">
        <v>43981</v>
      </c>
      <c r="P33" s="42" t="s">
        <v>170</v>
      </c>
      <c r="Q33" s="42" t="s">
        <v>171</v>
      </c>
      <c r="R33" s="126">
        <v>1</v>
      </c>
      <c r="S33" s="126">
        <v>1</v>
      </c>
      <c r="T33" s="126">
        <v>1</v>
      </c>
      <c r="U33" s="126">
        <v>1</v>
      </c>
      <c r="V33" s="126">
        <v>1</v>
      </c>
      <c r="W33" s="181">
        <v>1</v>
      </c>
      <c r="X33" s="126">
        <v>1</v>
      </c>
      <c r="Y33" s="21">
        <f t="shared" si="4"/>
        <v>100</v>
      </c>
      <c r="Z33" s="21"/>
      <c r="AA33" s="21"/>
      <c r="AB33" s="21"/>
      <c r="AC33" s="21"/>
      <c r="AD33" s="42" t="s">
        <v>129</v>
      </c>
      <c r="AE33" s="42" t="s">
        <v>146</v>
      </c>
      <c r="AF33" s="42" t="s">
        <v>172</v>
      </c>
      <c r="AG33" s="42">
        <v>1073</v>
      </c>
      <c r="AH33" s="42" t="s">
        <v>173</v>
      </c>
      <c r="AI33" s="80" t="s">
        <v>174</v>
      </c>
      <c r="AJ33" s="26">
        <v>75263226145</v>
      </c>
      <c r="AK33" s="33">
        <v>0.90069204850392426</v>
      </c>
      <c r="AL33" s="175">
        <v>34613862590.399399</v>
      </c>
      <c r="AM33" s="175" t="s">
        <v>692</v>
      </c>
      <c r="AN33" s="178" t="s">
        <v>686</v>
      </c>
      <c r="AO33" s="77"/>
      <c r="AP33" s="182"/>
      <c r="AQ33" s="182"/>
      <c r="AR33" s="182"/>
      <c r="AS33" s="182"/>
      <c r="AT33" s="182"/>
      <c r="AU33" s="182"/>
      <c r="AV33" s="182"/>
      <c r="AW33" s="182"/>
      <c r="AX33" s="182"/>
      <c r="AY33" s="182"/>
      <c r="AZ33" s="182"/>
      <c r="BA33" s="182"/>
      <c r="BB33" s="182"/>
      <c r="BC33" s="182"/>
      <c r="BD33" s="182"/>
    </row>
    <row r="34" spans="1:56" s="8" customFormat="1" ht="243" customHeight="1" x14ac:dyDescent="0.2">
      <c r="A34" s="155" t="s">
        <v>596</v>
      </c>
      <c r="B34" s="21" t="s">
        <v>49</v>
      </c>
      <c r="C34" s="21" t="s">
        <v>122</v>
      </c>
      <c r="D34" s="21" t="s">
        <v>51</v>
      </c>
      <c r="E34" s="21" t="s">
        <v>52</v>
      </c>
      <c r="F34" s="42" t="s">
        <v>175</v>
      </c>
      <c r="G34" s="30">
        <f t="shared" si="3"/>
        <v>1.0752688172043012E-2</v>
      </c>
      <c r="H34" s="42" t="s">
        <v>124</v>
      </c>
      <c r="I34" s="42" t="s">
        <v>125</v>
      </c>
      <c r="J34" s="42" t="s">
        <v>126</v>
      </c>
      <c r="K34" s="37" t="s">
        <v>667</v>
      </c>
      <c r="L34" s="37">
        <v>3241000</v>
      </c>
      <c r="M34" s="37" t="s">
        <v>668</v>
      </c>
      <c r="N34" s="41">
        <v>42736</v>
      </c>
      <c r="O34" s="41">
        <v>43981</v>
      </c>
      <c r="P34" s="42" t="s">
        <v>176</v>
      </c>
      <c r="Q34" s="42" t="s">
        <v>177</v>
      </c>
      <c r="R34" s="43">
        <v>1</v>
      </c>
      <c r="S34" s="43">
        <v>1</v>
      </c>
      <c r="T34" s="43">
        <v>1</v>
      </c>
      <c r="U34" s="43">
        <v>1</v>
      </c>
      <c r="V34" s="40">
        <v>1</v>
      </c>
      <c r="W34" s="100">
        <v>1</v>
      </c>
      <c r="X34" s="100">
        <v>1</v>
      </c>
      <c r="Y34" s="21">
        <f t="shared" si="4"/>
        <v>100</v>
      </c>
      <c r="Z34" s="21"/>
      <c r="AA34" s="21"/>
      <c r="AB34" s="21"/>
      <c r="AC34" s="21"/>
      <c r="AD34" s="21" t="s">
        <v>178</v>
      </c>
      <c r="AE34" s="42" t="s">
        <v>179</v>
      </c>
      <c r="AF34" s="42" t="s">
        <v>180</v>
      </c>
      <c r="AG34" s="42"/>
      <c r="AH34" s="42" t="s">
        <v>181</v>
      </c>
      <c r="AI34" s="80" t="s">
        <v>182</v>
      </c>
      <c r="AJ34" s="26">
        <v>10762136003583</v>
      </c>
      <c r="AK34" s="81">
        <v>0.96262810815263</v>
      </c>
      <c r="AL34" s="175">
        <v>5174648426521.9961</v>
      </c>
      <c r="AM34" s="175" t="s">
        <v>693</v>
      </c>
      <c r="AN34" s="178" t="s">
        <v>686</v>
      </c>
      <c r="AO34" s="77"/>
      <c r="AP34" s="182"/>
      <c r="AQ34" s="182"/>
      <c r="AR34" s="182"/>
      <c r="AS34" s="182"/>
      <c r="AT34" s="182"/>
      <c r="AU34" s="182"/>
      <c r="AV34" s="182"/>
      <c r="AW34" s="182"/>
      <c r="AX34" s="182"/>
      <c r="AY34" s="182"/>
      <c r="AZ34" s="182"/>
      <c r="BA34" s="182"/>
      <c r="BB34" s="182"/>
      <c r="BC34" s="182"/>
      <c r="BD34" s="182"/>
    </row>
    <row r="35" spans="1:56" s="8" customFormat="1" ht="113.25" customHeight="1" x14ac:dyDescent="0.2">
      <c r="A35" s="155" t="s">
        <v>577</v>
      </c>
      <c r="B35" s="21" t="s">
        <v>49</v>
      </c>
      <c r="C35" s="21" t="s">
        <v>50</v>
      </c>
      <c r="D35" s="21" t="s">
        <v>51</v>
      </c>
      <c r="E35" s="21" t="s">
        <v>52</v>
      </c>
      <c r="F35" s="21" t="s">
        <v>52</v>
      </c>
      <c r="G35" s="30">
        <f t="shared" si="3"/>
        <v>1.0752688172043012E-2</v>
      </c>
      <c r="H35" s="21" t="s">
        <v>184</v>
      </c>
      <c r="I35" s="21" t="s">
        <v>184</v>
      </c>
      <c r="J35" s="21"/>
      <c r="K35" s="21" t="s">
        <v>673</v>
      </c>
      <c r="L35" s="21" t="s">
        <v>669</v>
      </c>
      <c r="M35" s="21" t="s">
        <v>670</v>
      </c>
      <c r="N35" s="22">
        <v>43830</v>
      </c>
      <c r="O35" s="183">
        <v>43981</v>
      </c>
      <c r="P35" s="44" t="s">
        <v>185</v>
      </c>
      <c r="Q35" s="21" t="s">
        <v>186</v>
      </c>
      <c r="R35" s="101">
        <v>900</v>
      </c>
      <c r="S35" s="101">
        <v>900</v>
      </c>
      <c r="T35" s="43">
        <v>0</v>
      </c>
      <c r="U35" s="62">
        <v>700</v>
      </c>
      <c r="V35" s="21">
        <v>1004</v>
      </c>
      <c r="W35" s="136">
        <f>+V35*100/900</f>
        <v>111.55555555555556</v>
      </c>
      <c r="X35" s="89">
        <v>4006</v>
      </c>
      <c r="Y35" s="21">
        <f t="shared" si="4"/>
        <v>445.11111111111109</v>
      </c>
      <c r="Z35" s="21"/>
      <c r="AA35" s="33"/>
      <c r="AB35" s="21"/>
      <c r="AC35" s="21"/>
      <c r="AD35" s="21" t="s">
        <v>187</v>
      </c>
      <c r="AE35" s="21" t="s">
        <v>188</v>
      </c>
      <c r="AF35" s="21" t="s">
        <v>189</v>
      </c>
      <c r="AG35" s="21">
        <v>1131</v>
      </c>
      <c r="AH35" s="21" t="s">
        <v>190</v>
      </c>
      <c r="AI35" s="25" t="s">
        <v>191</v>
      </c>
      <c r="AJ35" s="26">
        <v>2070566076</v>
      </c>
      <c r="AK35" s="33">
        <v>6.8719130313810856E-2</v>
      </c>
      <c r="AL35" s="56">
        <f>(28268*3351)+(76262*655)</f>
        <v>144677678</v>
      </c>
      <c r="AM35" s="123" t="s">
        <v>747</v>
      </c>
      <c r="AN35" s="25" t="s">
        <v>746</v>
      </c>
      <c r="AO35" s="77"/>
      <c r="AP35" s="182"/>
      <c r="AQ35" s="182"/>
      <c r="AR35" s="182"/>
      <c r="AS35" s="182"/>
      <c r="AT35" s="182"/>
      <c r="AU35" s="182"/>
      <c r="AV35" s="182"/>
      <c r="AW35" s="182"/>
      <c r="AX35" s="182"/>
      <c r="AY35" s="182"/>
      <c r="AZ35" s="182"/>
      <c r="BA35" s="182"/>
      <c r="BB35" s="182"/>
      <c r="BC35" s="182"/>
      <c r="BD35" s="182"/>
    </row>
    <row r="36" spans="1:56" s="8" customFormat="1" ht="199.5" customHeight="1" x14ac:dyDescent="0.2">
      <c r="A36" s="155" t="s">
        <v>597</v>
      </c>
      <c r="B36" s="21" t="s">
        <v>49</v>
      </c>
      <c r="C36" s="21" t="s">
        <v>50</v>
      </c>
      <c r="D36" s="21" t="s">
        <v>51</v>
      </c>
      <c r="E36" s="21" t="s">
        <v>52</v>
      </c>
      <c r="F36" s="21" t="s">
        <v>192</v>
      </c>
      <c r="G36" s="30">
        <f t="shared" si="3"/>
        <v>1.0752688172043012E-2</v>
      </c>
      <c r="H36" s="21" t="s">
        <v>193</v>
      </c>
      <c r="I36" s="21" t="s">
        <v>194</v>
      </c>
      <c r="J36" s="21" t="s">
        <v>56</v>
      </c>
      <c r="K36" s="21" t="s">
        <v>661</v>
      </c>
      <c r="L36" s="21">
        <v>3114453832</v>
      </c>
      <c r="M36" s="184" t="s">
        <v>662</v>
      </c>
      <c r="N36" s="44">
        <v>42522</v>
      </c>
      <c r="O36" s="44">
        <v>44012</v>
      </c>
      <c r="P36" s="21" t="s">
        <v>195</v>
      </c>
      <c r="Q36" s="21" t="s">
        <v>196</v>
      </c>
      <c r="R36" s="21">
        <v>8479</v>
      </c>
      <c r="S36" s="21">
        <v>10030</v>
      </c>
      <c r="T36" s="21">
        <v>11072</v>
      </c>
      <c r="U36" s="21">
        <v>11072</v>
      </c>
      <c r="V36" s="21">
        <v>8938</v>
      </c>
      <c r="W36" s="102">
        <f>V36/R36</f>
        <v>1.0541337421865786</v>
      </c>
      <c r="X36" s="21">
        <v>10525</v>
      </c>
      <c r="Y36" s="21">
        <f t="shared" si="4"/>
        <v>104.93519441674975</v>
      </c>
      <c r="Z36" s="21"/>
      <c r="AA36" s="21"/>
      <c r="AB36" s="21"/>
      <c r="AC36" s="21"/>
      <c r="AD36" s="21" t="s">
        <v>59</v>
      </c>
      <c r="AE36" s="21" t="s">
        <v>197</v>
      </c>
      <c r="AF36" s="21" t="s">
        <v>198</v>
      </c>
      <c r="AG36" s="21">
        <v>971</v>
      </c>
      <c r="AH36" s="21" t="s">
        <v>199</v>
      </c>
      <c r="AI36" s="25" t="s">
        <v>200</v>
      </c>
      <c r="AJ36" s="26">
        <v>37024131850.343079</v>
      </c>
      <c r="AK36" s="33">
        <v>1</v>
      </c>
      <c r="AL36" s="185">
        <v>9447462845.8362007</v>
      </c>
      <c r="AM36" s="49" t="s">
        <v>748</v>
      </c>
      <c r="AN36" s="186" t="s">
        <v>706</v>
      </c>
      <c r="AO36" s="57"/>
      <c r="AP36" s="182"/>
      <c r="AQ36" s="182"/>
      <c r="AR36" s="182"/>
      <c r="AS36" s="182"/>
      <c r="AT36" s="182"/>
      <c r="AU36" s="182"/>
      <c r="AV36" s="182"/>
      <c r="AW36" s="182"/>
      <c r="AX36" s="182"/>
      <c r="AY36" s="182"/>
      <c r="AZ36" s="182"/>
      <c r="BA36" s="182"/>
      <c r="BB36" s="182"/>
      <c r="BC36" s="182"/>
      <c r="BD36" s="182"/>
    </row>
    <row r="37" spans="1:56" s="8" customFormat="1" ht="149.25" customHeight="1" x14ac:dyDescent="0.2">
      <c r="A37" s="155" t="s">
        <v>578</v>
      </c>
      <c r="B37" s="21" t="s">
        <v>49</v>
      </c>
      <c r="C37" s="21" t="s">
        <v>50</v>
      </c>
      <c r="D37" s="21" t="s">
        <v>51</v>
      </c>
      <c r="E37" s="21" t="s">
        <v>52</v>
      </c>
      <c r="F37" s="21" t="s">
        <v>201</v>
      </c>
      <c r="G37" s="30">
        <f t="shared" si="3"/>
        <v>1.0752688172043012E-2</v>
      </c>
      <c r="H37" s="21" t="s">
        <v>193</v>
      </c>
      <c r="I37" s="21" t="s">
        <v>194</v>
      </c>
      <c r="J37" s="21" t="s">
        <v>56</v>
      </c>
      <c r="K37" s="21" t="s">
        <v>661</v>
      </c>
      <c r="L37" s="21">
        <v>3114453832</v>
      </c>
      <c r="M37" s="184" t="s">
        <v>662</v>
      </c>
      <c r="N37" s="44">
        <v>42522</v>
      </c>
      <c r="O37" s="44">
        <v>44012</v>
      </c>
      <c r="P37" s="21" t="s">
        <v>837</v>
      </c>
      <c r="Q37" s="21" t="s">
        <v>202</v>
      </c>
      <c r="R37" s="33">
        <v>1</v>
      </c>
      <c r="S37" s="33">
        <v>1</v>
      </c>
      <c r="T37" s="33">
        <v>1</v>
      </c>
      <c r="U37" s="33">
        <v>1</v>
      </c>
      <c r="V37" s="33">
        <v>1</v>
      </c>
      <c r="W37" s="102">
        <f>+V37/R37</f>
        <v>1</v>
      </c>
      <c r="X37" s="102">
        <v>1</v>
      </c>
      <c r="Y37" s="21">
        <f t="shared" si="4"/>
        <v>100</v>
      </c>
      <c r="Z37" s="21"/>
      <c r="AA37" s="21"/>
      <c r="AB37" s="21"/>
      <c r="AC37" s="21"/>
      <c r="AD37" s="21" t="s">
        <v>59</v>
      </c>
      <c r="AE37" s="21" t="s">
        <v>203</v>
      </c>
      <c r="AF37" s="21" t="s">
        <v>204</v>
      </c>
      <c r="AG37" s="21">
        <v>971</v>
      </c>
      <c r="AH37" s="21" t="s">
        <v>199</v>
      </c>
      <c r="AI37" s="25" t="s">
        <v>205</v>
      </c>
      <c r="AJ37" s="26">
        <v>2033825000</v>
      </c>
      <c r="AK37" s="33">
        <v>1</v>
      </c>
      <c r="AL37" s="185">
        <v>612895247</v>
      </c>
      <c r="AM37" s="49" t="s">
        <v>749</v>
      </c>
      <c r="AN37" s="186" t="s">
        <v>707</v>
      </c>
      <c r="AO37" s="77"/>
      <c r="AP37" s="182"/>
      <c r="AQ37" s="182"/>
      <c r="AR37" s="182"/>
      <c r="AS37" s="182"/>
      <c r="AT37" s="182"/>
      <c r="AU37" s="182"/>
      <c r="AV37" s="182"/>
      <c r="AW37" s="182"/>
      <c r="AX37" s="182"/>
      <c r="AY37" s="182"/>
      <c r="AZ37" s="182"/>
      <c r="BA37" s="182"/>
      <c r="BB37" s="182"/>
      <c r="BC37" s="182"/>
      <c r="BD37" s="182"/>
    </row>
    <row r="38" spans="1:56" s="8" customFormat="1" ht="166.5" customHeight="1" x14ac:dyDescent="0.2">
      <c r="A38" s="155" t="s">
        <v>598</v>
      </c>
      <c r="B38" s="21" t="s">
        <v>49</v>
      </c>
      <c r="C38" s="21" t="s">
        <v>50</v>
      </c>
      <c r="D38" s="21" t="s">
        <v>51</v>
      </c>
      <c r="E38" s="21" t="s">
        <v>52</v>
      </c>
      <c r="F38" s="21" t="s">
        <v>206</v>
      </c>
      <c r="G38" s="30">
        <f t="shared" si="3"/>
        <v>1.0752688172043012E-2</v>
      </c>
      <c r="H38" s="21" t="s">
        <v>193</v>
      </c>
      <c r="I38" s="21" t="s">
        <v>194</v>
      </c>
      <c r="J38" s="21" t="s">
        <v>56</v>
      </c>
      <c r="K38" s="21" t="s">
        <v>661</v>
      </c>
      <c r="L38" s="21">
        <v>3114453832</v>
      </c>
      <c r="M38" s="184" t="s">
        <v>662</v>
      </c>
      <c r="N38" s="44">
        <v>42522</v>
      </c>
      <c r="O38" s="44">
        <v>44012</v>
      </c>
      <c r="P38" s="21" t="s">
        <v>207</v>
      </c>
      <c r="Q38" s="21" t="s">
        <v>208</v>
      </c>
      <c r="R38" s="21">
        <v>576</v>
      </c>
      <c r="S38" s="21">
        <v>803</v>
      </c>
      <c r="T38" s="21">
        <v>900</v>
      </c>
      <c r="U38" s="21">
        <v>900</v>
      </c>
      <c r="V38" s="21">
        <v>621</v>
      </c>
      <c r="W38" s="102">
        <f>+V38/R38</f>
        <v>1.078125</v>
      </c>
      <c r="X38" s="21">
        <v>864</v>
      </c>
      <c r="Y38" s="21">
        <f t="shared" si="4"/>
        <v>107.59651307596513</v>
      </c>
      <c r="Z38" s="21"/>
      <c r="AA38" s="21"/>
      <c r="AB38" s="21"/>
      <c r="AC38" s="21"/>
      <c r="AD38" s="21" t="s">
        <v>59</v>
      </c>
      <c r="AE38" s="21" t="s">
        <v>197</v>
      </c>
      <c r="AF38" s="21" t="s">
        <v>198</v>
      </c>
      <c r="AG38" s="21">
        <v>971</v>
      </c>
      <c r="AH38" s="21" t="s">
        <v>199</v>
      </c>
      <c r="AI38" s="25" t="s">
        <v>209</v>
      </c>
      <c r="AJ38" s="26">
        <v>7031925000</v>
      </c>
      <c r="AK38" s="33">
        <v>1</v>
      </c>
      <c r="AL38" s="185">
        <v>990498338</v>
      </c>
      <c r="AM38" s="49" t="s">
        <v>750</v>
      </c>
      <c r="AN38" s="186" t="s">
        <v>707</v>
      </c>
      <c r="AO38" s="77"/>
      <c r="AP38" s="182"/>
      <c r="AQ38" s="182"/>
      <c r="AR38" s="182"/>
      <c r="AS38" s="182"/>
      <c r="AT38" s="182"/>
      <c r="AU38" s="182"/>
      <c r="AV38" s="182"/>
      <c r="AW38" s="182"/>
      <c r="AX38" s="182"/>
      <c r="AY38" s="182"/>
      <c r="AZ38" s="182"/>
      <c r="BA38" s="182"/>
      <c r="BB38" s="182"/>
      <c r="BC38" s="182"/>
      <c r="BD38" s="182"/>
    </row>
    <row r="39" spans="1:56" s="8" customFormat="1" ht="166.5" customHeight="1" x14ac:dyDescent="0.2">
      <c r="A39" s="155" t="s">
        <v>599</v>
      </c>
      <c r="B39" s="21" t="s">
        <v>49</v>
      </c>
      <c r="C39" s="21" t="s">
        <v>50</v>
      </c>
      <c r="D39" s="21" t="s">
        <v>51</v>
      </c>
      <c r="E39" s="21" t="s">
        <v>52</v>
      </c>
      <c r="F39" s="21" t="s">
        <v>210</v>
      </c>
      <c r="G39" s="30">
        <f t="shared" si="3"/>
        <v>1.0752688172043012E-2</v>
      </c>
      <c r="H39" s="21" t="s">
        <v>193</v>
      </c>
      <c r="I39" s="21" t="s">
        <v>194</v>
      </c>
      <c r="J39" s="21" t="s">
        <v>56</v>
      </c>
      <c r="K39" s="21" t="s">
        <v>661</v>
      </c>
      <c r="L39" s="21">
        <v>3114453832</v>
      </c>
      <c r="M39" s="184" t="s">
        <v>662</v>
      </c>
      <c r="N39" s="44">
        <v>42522</v>
      </c>
      <c r="O39" s="44">
        <v>44012</v>
      </c>
      <c r="P39" s="21" t="s">
        <v>211</v>
      </c>
      <c r="Q39" s="21" t="s">
        <v>212</v>
      </c>
      <c r="R39" s="21">
        <v>807</v>
      </c>
      <c r="S39" s="21">
        <v>1123</v>
      </c>
      <c r="T39" s="21">
        <v>1440</v>
      </c>
      <c r="U39" s="21">
        <v>1440</v>
      </c>
      <c r="V39" s="21">
        <v>813</v>
      </c>
      <c r="W39" s="102">
        <f>+V39/R39</f>
        <v>1.0074349442379182</v>
      </c>
      <c r="X39" s="21">
        <v>1343</v>
      </c>
      <c r="Y39" s="21">
        <f t="shared" si="4"/>
        <v>119.59038290293856</v>
      </c>
      <c r="Z39" s="21"/>
      <c r="AA39" s="21"/>
      <c r="AB39" s="21"/>
      <c r="AC39" s="21"/>
      <c r="AD39" s="21" t="s">
        <v>59</v>
      </c>
      <c r="AE39" s="21" t="s">
        <v>197</v>
      </c>
      <c r="AF39" s="21" t="s">
        <v>198</v>
      </c>
      <c r="AG39" s="21">
        <v>971</v>
      </c>
      <c r="AH39" s="21" t="s">
        <v>199</v>
      </c>
      <c r="AI39" s="25" t="s">
        <v>213</v>
      </c>
      <c r="AJ39" s="26">
        <v>6199568300</v>
      </c>
      <c r="AK39" s="33">
        <v>1</v>
      </c>
      <c r="AL39" s="185">
        <v>1346154410</v>
      </c>
      <c r="AM39" s="49" t="s">
        <v>751</v>
      </c>
      <c r="AN39" s="186" t="s">
        <v>707</v>
      </c>
      <c r="AO39" s="77"/>
      <c r="AP39" s="182"/>
      <c r="AQ39" s="182"/>
      <c r="AR39" s="182"/>
      <c r="AS39" s="182"/>
      <c r="AT39" s="182"/>
      <c r="AU39" s="182"/>
      <c r="AV39" s="182"/>
      <c r="AW39" s="182"/>
      <c r="AX39" s="182"/>
      <c r="AY39" s="182"/>
      <c r="AZ39" s="182"/>
      <c r="BA39" s="182"/>
      <c r="BB39" s="182"/>
      <c r="BC39" s="182"/>
      <c r="BD39" s="182"/>
    </row>
    <row r="40" spans="1:56" s="8" customFormat="1" ht="141" customHeight="1" x14ac:dyDescent="0.2">
      <c r="A40" s="155" t="s">
        <v>600</v>
      </c>
      <c r="B40" s="21" t="s">
        <v>49</v>
      </c>
      <c r="C40" s="21" t="s">
        <v>50</v>
      </c>
      <c r="D40" s="21" t="s">
        <v>51</v>
      </c>
      <c r="E40" s="21" t="s">
        <v>52</v>
      </c>
      <c r="F40" s="21" t="s">
        <v>214</v>
      </c>
      <c r="G40" s="30">
        <f t="shared" si="3"/>
        <v>1.0752688172043012E-2</v>
      </c>
      <c r="H40" s="21" t="s">
        <v>193</v>
      </c>
      <c r="I40" s="21" t="s">
        <v>194</v>
      </c>
      <c r="J40" s="21" t="s">
        <v>56</v>
      </c>
      <c r="K40" s="21" t="s">
        <v>661</v>
      </c>
      <c r="L40" s="21">
        <v>3114453832</v>
      </c>
      <c r="M40" s="184" t="s">
        <v>662</v>
      </c>
      <c r="N40" s="44">
        <v>42522</v>
      </c>
      <c r="O40" s="44">
        <v>44012</v>
      </c>
      <c r="P40" s="21" t="s">
        <v>215</v>
      </c>
      <c r="Q40" s="21" t="s">
        <v>583</v>
      </c>
      <c r="R40" s="21">
        <v>19</v>
      </c>
      <c r="S40" s="21">
        <v>19</v>
      </c>
      <c r="T40" s="21">
        <v>19</v>
      </c>
      <c r="U40" s="21">
        <v>19</v>
      </c>
      <c r="V40" s="21" t="s">
        <v>881</v>
      </c>
      <c r="W40" s="21" t="s">
        <v>881</v>
      </c>
      <c r="X40" s="103">
        <v>19</v>
      </c>
      <c r="Y40" s="21">
        <f t="shared" si="4"/>
        <v>100</v>
      </c>
      <c r="Z40" s="21"/>
      <c r="AA40" s="21"/>
      <c r="AB40" s="21"/>
      <c r="AC40" s="21"/>
      <c r="AD40" s="21" t="s">
        <v>216</v>
      </c>
      <c r="AE40" s="21" t="s">
        <v>217</v>
      </c>
      <c r="AF40" s="21" t="s">
        <v>218</v>
      </c>
      <c r="AG40" s="21">
        <v>1106</v>
      </c>
      <c r="AH40" s="21" t="s">
        <v>219</v>
      </c>
      <c r="AI40" s="25" t="s">
        <v>220</v>
      </c>
      <c r="AJ40" s="26">
        <v>42485739456.993896</v>
      </c>
      <c r="AK40" s="33">
        <v>1</v>
      </c>
      <c r="AL40" s="185">
        <v>12124998046.783199</v>
      </c>
      <c r="AM40" s="49" t="s">
        <v>752</v>
      </c>
      <c r="AN40" s="186" t="s">
        <v>708</v>
      </c>
      <c r="AO40" s="77"/>
      <c r="AP40" s="182"/>
      <c r="AQ40" s="182"/>
      <c r="AR40" s="182"/>
      <c r="AS40" s="182"/>
      <c r="AT40" s="182"/>
      <c r="AU40" s="182"/>
      <c r="AV40" s="182"/>
      <c r="AW40" s="182"/>
      <c r="AX40" s="182"/>
      <c r="AY40" s="182"/>
      <c r="AZ40" s="182"/>
      <c r="BA40" s="182"/>
      <c r="BB40" s="182"/>
      <c r="BC40" s="182"/>
      <c r="BD40" s="182"/>
    </row>
    <row r="41" spans="1:56" s="8" customFormat="1" ht="76.5" x14ac:dyDescent="0.2">
      <c r="A41" s="155" t="s">
        <v>601</v>
      </c>
      <c r="B41" s="21" t="s">
        <v>49</v>
      </c>
      <c r="C41" s="21" t="s">
        <v>65</v>
      </c>
      <c r="D41" s="21" t="s">
        <v>51</v>
      </c>
      <c r="E41" s="21" t="s">
        <v>52</v>
      </c>
      <c r="F41" s="21" t="s">
        <v>221</v>
      </c>
      <c r="G41" s="30">
        <f t="shared" si="3"/>
        <v>1.0752688172043012E-2</v>
      </c>
      <c r="H41" s="21" t="s">
        <v>222</v>
      </c>
      <c r="I41" s="21" t="s">
        <v>223</v>
      </c>
      <c r="J41" s="21" t="s">
        <v>56</v>
      </c>
      <c r="K41" s="21" t="s">
        <v>663</v>
      </c>
      <c r="L41" s="21">
        <v>3166234777</v>
      </c>
      <c r="M41" s="129" t="s">
        <v>664</v>
      </c>
      <c r="N41" s="22">
        <v>42736</v>
      </c>
      <c r="O41" s="22">
        <v>44012</v>
      </c>
      <c r="P41" s="21" t="s">
        <v>224</v>
      </c>
      <c r="Q41" s="21" t="s">
        <v>225</v>
      </c>
      <c r="R41" s="21">
        <v>317500</v>
      </c>
      <c r="S41" s="29">
        <v>337500</v>
      </c>
      <c r="T41" s="21">
        <v>357500</v>
      </c>
      <c r="U41" s="21">
        <v>37200</v>
      </c>
      <c r="V41" s="29">
        <v>262098</v>
      </c>
      <c r="W41" s="102">
        <f>V41/R41</f>
        <v>0.82550551181102361</v>
      </c>
      <c r="X41" s="82">
        <v>257675</v>
      </c>
      <c r="Y41" s="102">
        <f>+X41/S41</f>
        <v>0.76348148148148143</v>
      </c>
      <c r="Z41" s="21"/>
      <c r="AA41" s="21"/>
      <c r="AB41" s="21"/>
      <c r="AC41" s="21"/>
      <c r="AD41" s="21" t="s">
        <v>226</v>
      </c>
      <c r="AE41" s="21" t="s">
        <v>227</v>
      </c>
      <c r="AF41" s="21" t="s">
        <v>228</v>
      </c>
      <c r="AG41" s="21">
        <v>981</v>
      </c>
      <c r="AH41" s="21" t="s">
        <v>229</v>
      </c>
      <c r="AI41" s="25" t="s">
        <v>230</v>
      </c>
      <c r="AJ41" s="26">
        <v>10284301429</v>
      </c>
      <c r="AK41" s="33">
        <v>1</v>
      </c>
      <c r="AL41" s="21" t="s">
        <v>746</v>
      </c>
      <c r="AM41" s="25" t="s">
        <v>746</v>
      </c>
      <c r="AN41" s="25"/>
      <c r="AO41" s="77"/>
      <c r="AP41" s="182"/>
      <c r="AQ41" s="182"/>
      <c r="AR41" s="182"/>
      <c r="AS41" s="182"/>
      <c r="AT41" s="182"/>
      <c r="AU41" s="182"/>
      <c r="AV41" s="182"/>
      <c r="AW41" s="182"/>
      <c r="AX41" s="182"/>
      <c r="AY41" s="182"/>
      <c r="AZ41" s="182"/>
      <c r="BA41" s="182"/>
      <c r="BB41" s="182"/>
      <c r="BC41" s="182"/>
      <c r="BD41" s="182"/>
    </row>
    <row r="42" spans="1:56" s="8" customFormat="1" ht="76.5" x14ac:dyDescent="0.2">
      <c r="A42" s="155" t="s">
        <v>579</v>
      </c>
      <c r="B42" s="21" t="s">
        <v>49</v>
      </c>
      <c r="C42" s="21" t="s">
        <v>65</v>
      </c>
      <c r="D42" s="21" t="s">
        <v>51</v>
      </c>
      <c r="E42" s="21" t="s">
        <v>52</v>
      </c>
      <c r="F42" s="21" t="s">
        <v>232</v>
      </c>
      <c r="G42" s="30">
        <f t="shared" si="3"/>
        <v>1.0752688172043012E-2</v>
      </c>
      <c r="H42" s="21" t="s">
        <v>222</v>
      </c>
      <c r="I42" s="21" t="s">
        <v>233</v>
      </c>
      <c r="J42" s="21" t="s">
        <v>56</v>
      </c>
      <c r="K42" s="21" t="s">
        <v>663</v>
      </c>
      <c r="L42" s="21">
        <v>3166234778</v>
      </c>
      <c r="M42" s="129" t="s">
        <v>664</v>
      </c>
      <c r="N42" s="22">
        <v>42736</v>
      </c>
      <c r="O42" s="22">
        <v>44012</v>
      </c>
      <c r="P42" s="21" t="s">
        <v>234</v>
      </c>
      <c r="Q42" s="21" t="s">
        <v>235</v>
      </c>
      <c r="R42" s="21">
        <v>1009</v>
      </c>
      <c r="S42" s="21">
        <v>1000</v>
      </c>
      <c r="T42" s="21">
        <v>1000</v>
      </c>
      <c r="U42" s="21">
        <v>491</v>
      </c>
      <c r="V42" s="21">
        <v>1009</v>
      </c>
      <c r="W42" s="102">
        <f>+V42/R42</f>
        <v>1</v>
      </c>
      <c r="X42" s="21">
        <v>1058</v>
      </c>
      <c r="Y42" s="55">
        <f>+X42/S42</f>
        <v>1.0580000000000001</v>
      </c>
      <c r="Z42" s="21">
        <v>419</v>
      </c>
      <c r="AA42" s="30">
        <f>+Z42/T42</f>
        <v>0.41899999999999998</v>
      </c>
      <c r="AB42" s="21"/>
      <c r="AC42" s="30"/>
      <c r="AD42" s="21" t="s">
        <v>226</v>
      </c>
      <c r="AE42" s="21" t="s">
        <v>227</v>
      </c>
      <c r="AF42" s="21" t="s">
        <v>228</v>
      </c>
      <c r="AG42" s="21">
        <v>1124</v>
      </c>
      <c r="AH42" s="21" t="s">
        <v>236</v>
      </c>
      <c r="AI42" s="25" t="s">
        <v>237</v>
      </c>
      <c r="AJ42" s="26">
        <v>1772709326.4727139</v>
      </c>
      <c r="AK42" s="33">
        <v>1</v>
      </c>
      <c r="AL42" s="48" t="s">
        <v>746</v>
      </c>
      <c r="AM42" s="25" t="s">
        <v>746</v>
      </c>
      <c r="AN42" s="25"/>
      <c r="AO42" s="77"/>
      <c r="AP42" s="182"/>
      <c r="AQ42" s="182"/>
      <c r="AR42" s="182"/>
      <c r="AS42" s="182"/>
      <c r="AT42" s="182"/>
      <c r="AU42" s="182"/>
      <c r="AV42" s="182"/>
      <c r="AW42" s="182"/>
      <c r="AX42" s="182"/>
      <c r="AY42" s="182"/>
      <c r="AZ42" s="182"/>
      <c r="BA42" s="182"/>
      <c r="BB42" s="182"/>
      <c r="BC42" s="182"/>
      <c r="BD42" s="182"/>
    </row>
    <row r="43" spans="1:56" s="8" customFormat="1" ht="246.75" customHeight="1" x14ac:dyDescent="0.2">
      <c r="A43" s="155" t="s">
        <v>602</v>
      </c>
      <c r="B43" s="21" t="s">
        <v>49</v>
      </c>
      <c r="C43" s="21" t="s">
        <v>65</v>
      </c>
      <c r="D43" s="21" t="s">
        <v>51</v>
      </c>
      <c r="E43" s="21" t="s">
        <v>239</v>
      </c>
      <c r="F43" s="21" t="s">
        <v>240</v>
      </c>
      <c r="G43" s="30">
        <f t="shared" si="3"/>
        <v>1.0752688172043012E-2</v>
      </c>
      <c r="H43" s="21" t="s">
        <v>241</v>
      </c>
      <c r="I43" s="21" t="s">
        <v>677</v>
      </c>
      <c r="J43" s="21" t="s">
        <v>56</v>
      </c>
      <c r="K43" s="21" t="s">
        <v>839</v>
      </c>
      <c r="L43" s="21" t="s">
        <v>649</v>
      </c>
      <c r="M43" s="172" t="s">
        <v>838</v>
      </c>
      <c r="N43" s="22">
        <v>42736</v>
      </c>
      <c r="O43" s="22">
        <v>44012</v>
      </c>
      <c r="P43" s="21" t="s">
        <v>242</v>
      </c>
      <c r="Q43" s="21" t="s">
        <v>243</v>
      </c>
      <c r="R43" s="82">
        <v>500000</v>
      </c>
      <c r="S43" s="82">
        <v>650000</v>
      </c>
      <c r="T43" s="82">
        <v>750000</v>
      </c>
      <c r="U43" s="82">
        <v>350000</v>
      </c>
      <c r="V43" s="83">
        <v>562191</v>
      </c>
      <c r="W43" s="33">
        <f>V43/R43</f>
        <v>1.124382</v>
      </c>
      <c r="X43" s="82">
        <v>222301</v>
      </c>
      <c r="Y43" s="21">
        <f t="shared" si="4"/>
        <v>34.200153846153846</v>
      </c>
      <c r="Z43" s="21"/>
      <c r="AA43" s="21"/>
      <c r="AB43" s="21"/>
      <c r="AC43" s="21"/>
      <c r="AD43" s="21" t="s">
        <v>244</v>
      </c>
      <c r="AE43" s="21" t="s">
        <v>245</v>
      </c>
      <c r="AF43" s="21" t="s">
        <v>245</v>
      </c>
      <c r="AG43" s="21">
        <v>1032</v>
      </c>
      <c r="AH43" s="21" t="s">
        <v>246</v>
      </c>
      <c r="AI43" s="84" t="s">
        <v>247</v>
      </c>
      <c r="AJ43" s="26">
        <v>3604203379</v>
      </c>
      <c r="AK43" s="33">
        <v>1</v>
      </c>
      <c r="AL43" s="29">
        <v>3593756988</v>
      </c>
      <c r="AM43" s="25" t="s">
        <v>720</v>
      </c>
      <c r="AN43" s="25" t="s">
        <v>721</v>
      </c>
      <c r="AO43" s="77"/>
      <c r="AP43" s="182"/>
      <c r="AQ43" s="182"/>
      <c r="AR43" s="182"/>
      <c r="AS43" s="182"/>
      <c r="AT43" s="182"/>
      <c r="AU43" s="182"/>
      <c r="AV43" s="182"/>
      <c r="AW43" s="182"/>
      <c r="AX43" s="182"/>
      <c r="AY43" s="182"/>
      <c r="AZ43" s="182"/>
      <c r="BA43" s="182"/>
      <c r="BB43" s="182"/>
      <c r="BC43" s="182"/>
      <c r="BD43" s="182"/>
    </row>
    <row r="44" spans="1:56" s="8" customFormat="1" ht="136.5" customHeight="1" x14ac:dyDescent="0.2">
      <c r="A44" s="155" t="s">
        <v>231</v>
      </c>
      <c r="B44" s="21" t="s">
        <v>49</v>
      </c>
      <c r="C44" s="21" t="s">
        <v>65</v>
      </c>
      <c r="D44" s="21" t="s">
        <v>51</v>
      </c>
      <c r="E44" s="21" t="s">
        <v>239</v>
      </c>
      <c r="F44" s="21" t="s">
        <v>757</v>
      </c>
      <c r="G44" s="30">
        <f t="shared" si="3"/>
        <v>1.0752688172043012E-2</v>
      </c>
      <c r="H44" s="21" t="s">
        <v>241</v>
      </c>
      <c r="I44" s="21" t="s">
        <v>677</v>
      </c>
      <c r="J44" s="21" t="s">
        <v>56</v>
      </c>
      <c r="K44" s="21" t="s">
        <v>839</v>
      </c>
      <c r="L44" s="21" t="s">
        <v>649</v>
      </c>
      <c r="M44" s="172" t="s">
        <v>838</v>
      </c>
      <c r="N44" s="22">
        <v>42736</v>
      </c>
      <c r="O44" s="22">
        <v>44012</v>
      </c>
      <c r="P44" s="21" t="s">
        <v>249</v>
      </c>
      <c r="Q44" s="21" t="s">
        <v>584</v>
      </c>
      <c r="R44" s="100">
        <v>1</v>
      </c>
      <c r="S44" s="100">
        <v>1</v>
      </c>
      <c r="T44" s="100">
        <v>1</v>
      </c>
      <c r="U44" s="100">
        <v>1</v>
      </c>
      <c r="V44" s="100">
        <v>1</v>
      </c>
      <c r="W44" s="100">
        <v>1</v>
      </c>
      <c r="X44" s="100">
        <v>1</v>
      </c>
      <c r="Y44" s="21">
        <f t="shared" si="4"/>
        <v>100</v>
      </c>
      <c r="Z44" s="21"/>
      <c r="AA44" s="21"/>
      <c r="AB44" s="21"/>
      <c r="AC44" s="21"/>
      <c r="AD44" s="21" t="s">
        <v>244</v>
      </c>
      <c r="AE44" s="21" t="s">
        <v>245</v>
      </c>
      <c r="AF44" s="21" t="s">
        <v>245</v>
      </c>
      <c r="AG44" s="21">
        <v>1004</v>
      </c>
      <c r="AH44" s="21" t="s">
        <v>250</v>
      </c>
      <c r="AI44" s="84" t="s">
        <v>251</v>
      </c>
      <c r="AJ44" s="26">
        <v>1980449383</v>
      </c>
      <c r="AK44" s="33">
        <v>1</v>
      </c>
      <c r="AL44" s="56">
        <v>1980449383</v>
      </c>
      <c r="AM44" s="25" t="s">
        <v>754</v>
      </c>
      <c r="AN44" s="25" t="s">
        <v>753</v>
      </c>
      <c r="AO44" s="77"/>
      <c r="AP44" s="182"/>
      <c r="AQ44" s="182"/>
      <c r="AR44" s="182"/>
      <c r="AS44" s="182"/>
      <c r="AT44" s="182"/>
      <c r="AU44" s="182"/>
      <c r="AV44" s="182"/>
      <c r="AW44" s="182"/>
      <c r="AX44" s="182"/>
      <c r="AY44" s="182"/>
      <c r="AZ44" s="182"/>
      <c r="BA44" s="182"/>
      <c r="BB44" s="182"/>
      <c r="BC44" s="182"/>
      <c r="BD44" s="182"/>
    </row>
    <row r="45" spans="1:56" s="8" customFormat="1" ht="76.5" x14ac:dyDescent="0.2">
      <c r="A45" s="155" t="s">
        <v>238</v>
      </c>
      <c r="B45" s="21" t="s">
        <v>49</v>
      </c>
      <c r="C45" s="21" t="s">
        <v>65</v>
      </c>
      <c r="D45" s="21" t="s">
        <v>51</v>
      </c>
      <c r="E45" s="21" t="s">
        <v>239</v>
      </c>
      <c r="F45" s="21" t="s">
        <v>678</v>
      </c>
      <c r="G45" s="30">
        <f t="shared" si="3"/>
        <v>1.0752688172043012E-2</v>
      </c>
      <c r="H45" s="21" t="s">
        <v>241</v>
      </c>
      <c r="I45" s="21" t="s">
        <v>677</v>
      </c>
      <c r="J45" s="21" t="s">
        <v>56</v>
      </c>
      <c r="K45" s="21" t="s">
        <v>839</v>
      </c>
      <c r="L45" s="21" t="s">
        <v>649</v>
      </c>
      <c r="M45" s="172" t="s">
        <v>838</v>
      </c>
      <c r="N45" s="22">
        <v>42736</v>
      </c>
      <c r="O45" s="22">
        <v>44012</v>
      </c>
      <c r="P45" s="21" t="s">
        <v>253</v>
      </c>
      <c r="Q45" s="21" t="s">
        <v>795</v>
      </c>
      <c r="R45" s="29">
        <v>7000</v>
      </c>
      <c r="S45" s="29">
        <v>7000</v>
      </c>
      <c r="T45" s="21" t="s">
        <v>254</v>
      </c>
      <c r="U45" s="21" t="s">
        <v>255</v>
      </c>
      <c r="V45" s="104">
        <v>8069</v>
      </c>
      <c r="W45" s="105">
        <f t="shared" ref="W45:W50" si="5">V45/R45</f>
        <v>1.1527142857142858</v>
      </c>
      <c r="X45" s="21">
        <v>8036</v>
      </c>
      <c r="Y45" s="21">
        <f t="shared" si="4"/>
        <v>114.8</v>
      </c>
      <c r="Z45" s="21"/>
      <c r="AA45" s="21"/>
      <c r="AB45" s="21"/>
      <c r="AC45" s="21"/>
      <c r="AD45" s="21" t="s">
        <v>244</v>
      </c>
      <c r="AE45" s="21" t="s">
        <v>245</v>
      </c>
      <c r="AF45" s="21" t="s">
        <v>245</v>
      </c>
      <c r="AG45" s="21">
        <v>1032</v>
      </c>
      <c r="AH45" s="21" t="s">
        <v>246</v>
      </c>
      <c r="AI45" s="84" t="s">
        <v>256</v>
      </c>
      <c r="AJ45" s="26">
        <v>1054702000</v>
      </c>
      <c r="AK45" s="33">
        <v>0.94</v>
      </c>
      <c r="AL45" s="56">
        <v>995392000</v>
      </c>
      <c r="AM45" s="25" t="s">
        <v>755</v>
      </c>
      <c r="AN45" s="85"/>
      <c r="AO45" s="77"/>
      <c r="AP45" s="182"/>
      <c r="AQ45" s="182"/>
      <c r="AR45" s="182"/>
      <c r="AS45" s="182"/>
      <c r="AT45" s="182"/>
      <c r="AU45" s="182"/>
      <c r="AV45" s="182"/>
      <c r="AW45" s="182"/>
      <c r="AX45" s="182"/>
      <c r="AY45" s="182"/>
      <c r="AZ45" s="182"/>
      <c r="BA45" s="182"/>
      <c r="BB45" s="182"/>
      <c r="BC45" s="182"/>
      <c r="BD45" s="182"/>
    </row>
    <row r="46" spans="1:56" s="191" customFormat="1" ht="229.5" x14ac:dyDescent="0.25">
      <c r="A46" s="155" t="s">
        <v>248</v>
      </c>
      <c r="B46" s="21" t="s">
        <v>49</v>
      </c>
      <c r="C46" s="21" t="s">
        <v>257</v>
      </c>
      <c r="D46" s="21" t="s">
        <v>51</v>
      </c>
      <c r="E46" s="21" t="s">
        <v>239</v>
      </c>
      <c r="F46" s="21" t="s">
        <v>258</v>
      </c>
      <c r="G46" s="30">
        <f t="shared" si="3"/>
        <v>1.0752688172043012E-2</v>
      </c>
      <c r="H46" s="21" t="s">
        <v>259</v>
      </c>
      <c r="I46" s="21" t="s">
        <v>260</v>
      </c>
      <c r="J46" s="21" t="s">
        <v>56</v>
      </c>
      <c r="K46" s="122" t="s">
        <v>656</v>
      </c>
      <c r="L46" s="124" t="s">
        <v>657</v>
      </c>
      <c r="M46" s="187" t="s">
        <v>658</v>
      </c>
      <c r="N46" s="22">
        <v>42736</v>
      </c>
      <c r="O46" s="22">
        <v>44012</v>
      </c>
      <c r="P46" s="21" t="s">
        <v>261</v>
      </c>
      <c r="Q46" s="21" t="s">
        <v>262</v>
      </c>
      <c r="R46" s="29">
        <v>61900</v>
      </c>
      <c r="S46" s="29">
        <v>52900</v>
      </c>
      <c r="T46" s="29" t="s">
        <v>263</v>
      </c>
      <c r="U46" s="29" t="s">
        <v>264</v>
      </c>
      <c r="V46" s="89">
        <v>66074</v>
      </c>
      <c r="W46" s="33">
        <f t="shared" si="5"/>
        <v>1.0674313408723748</v>
      </c>
      <c r="X46" s="127">
        <v>53459</v>
      </c>
      <c r="Y46" s="21">
        <f t="shared" si="4"/>
        <v>101.05671077504726</v>
      </c>
      <c r="Z46" s="21"/>
      <c r="AA46" s="21"/>
      <c r="AB46" s="21"/>
      <c r="AC46" s="21"/>
      <c r="AD46" s="21" t="s">
        <v>59</v>
      </c>
      <c r="AE46" s="21" t="s">
        <v>265</v>
      </c>
      <c r="AF46" s="21" t="s">
        <v>265</v>
      </c>
      <c r="AG46" s="21">
        <v>982</v>
      </c>
      <c r="AH46" s="21" t="s">
        <v>266</v>
      </c>
      <c r="AI46" s="86" t="s">
        <v>267</v>
      </c>
      <c r="AJ46" s="56">
        <v>35133</v>
      </c>
      <c r="AK46" s="33">
        <v>1</v>
      </c>
      <c r="AL46" s="56">
        <v>27954000000</v>
      </c>
      <c r="AM46" s="188" t="s">
        <v>796</v>
      </c>
      <c r="AN46" s="189" t="s">
        <v>700</v>
      </c>
      <c r="AO46" s="77"/>
      <c r="AP46" s="190"/>
      <c r="AQ46" s="190"/>
      <c r="AR46" s="190"/>
      <c r="AS46" s="190"/>
      <c r="AT46" s="190"/>
      <c r="AU46" s="190"/>
      <c r="AV46" s="190"/>
      <c r="AW46" s="190"/>
      <c r="AX46" s="190"/>
      <c r="AY46" s="190"/>
      <c r="AZ46" s="190"/>
      <c r="BA46" s="190"/>
      <c r="BB46" s="190"/>
      <c r="BC46" s="190"/>
      <c r="BD46" s="190"/>
    </row>
    <row r="47" spans="1:56" s="191" customFormat="1" ht="267.75" x14ac:dyDescent="0.25">
      <c r="A47" s="155" t="s">
        <v>252</v>
      </c>
      <c r="B47" s="21" t="s">
        <v>49</v>
      </c>
      <c r="C47" s="21" t="s">
        <v>257</v>
      </c>
      <c r="D47" s="21" t="s">
        <v>51</v>
      </c>
      <c r="E47" s="21" t="s">
        <v>239</v>
      </c>
      <c r="F47" s="21" t="s">
        <v>269</v>
      </c>
      <c r="G47" s="30">
        <f t="shared" si="3"/>
        <v>1.0752688172043012E-2</v>
      </c>
      <c r="H47" s="21" t="s">
        <v>259</v>
      </c>
      <c r="I47" s="21" t="s">
        <v>260</v>
      </c>
      <c r="J47" s="21" t="s">
        <v>56</v>
      </c>
      <c r="K47" s="122" t="s">
        <v>840</v>
      </c>
      <c r="L47" s="124" t="s">
        <v>657</v>
      </c>
      <c r="M47" s="187" t="s">
        <v>658</v>
      </c>
      <c r="N47" s="22">
        <v>42736</v>
      </c>
      <c r="O47" s="22">
        <v>44012</v>
      </c>
      <c r="P47" s="21" t="s">
        <v>270</v>
      </c>
      <c r="Q47" s="21" t="s">
        <v>271</v>
      </c>
      <c r="R47" s="29">
        <v>70000</v>
      </c>
      <c r="S47" s="29">
        <v>71000</v>
      </c>
      <c r="T47" s="29" t="s">
        <v>272</v>
      </c>
      <c r="U47" s="29" t="s">
        <v>273</v>
      </c>
      <c r="V47" s="83">
        <v>102900</v>
      </c>
      <c r="W47" s="33">
        <f t="shared" si="5"/>
        <v>1.47</v>
      </c>
      <c r="X47" s="127">
        <v>83903</v>
      </c>
      <c r="Y47" s="21">
        <f t="shared" si="4"/>
        <v>118.17323943661972</v>
      </c>
      <c r="Z47" s="21"/>
      <c r="AA47" s="21"/>
      <c r="AB47" s="21"/>
      <c r="AC47" s="21"/>
      <c r="AD47" s="21" t="s">
        <v>59</v>
      </c>
      <c r="AE47" s="21" t="s">
        <v>265</v>
      </c>
      <c r="AF47" s="21" t="s">
        <v>265</v>
      </c>
      <c r="AG47" s="21">
        <v>993</v>
      </c>
      <c r="AH47" s="21" t="s">
        <v>274</v>
      </c>
      <c r="AI47" s="88" t="s">
        <v>275</v>
      </c>
      <c r="AJ47" s="26">
        <v>6691</v>
      </c>
      <c r="AK47" s="33">
        <v>1</v>
      </c>
      <c r="AL47" s="192">
        <v>6704000000</v>
      </c>
      <c r="AM47" s="188" t="s">
        <v>722</v>
      </c>
      <c r="AN47" s="189" t="s">
        <v>701</v>
      </c>
      <c r="AO47" s="77"/>
      <c r="AP47" s="190"/>
      <c r="AQ47" s="190"/>
      <c r="AR47" s="190"/>
      <c r="AS47" s="190"/>
      <c r="AT47" s="190"/>
      <c r="AU47" s="190"/>
      <c r="AV47" s="190"/>
      <c r="AW47" s="190"/>
      <c r="AX47" s="190"/>
      <c r="AY47" s="190"/>
      <c r="AZ47" s="190"/>
      <c r="BA47" s="190"/>
      <c r="BB47" s="190"/>
      <c r="BC47" s="190"/>
      <c r="BD47" s="190"/>
    </row>
    <row r="48" spans="1:56" s="191" customFormat="1" ht="130.5" customHeight="1" x14ac:dyDescent="0.25">
      <c r="A48" s="155" t="s">
        <v>603</v>
      </c>
      <c r="B48" s="21" t="s">
        <v>49</v>
      </c>
      <c r="C48" s="21" t="s">
        <v>257</v>
      </c>
      <c r="D48" s="21" t="s">
        <v>51</v>
      </c>
      <c r="E48" s="21" t="s">
        <v>239</v>
      </c>
      <c r="F48" s="21" t="s">
        <v>277</v>
      </c>
      <c r="G48" s="30">
        <f t="shared" si="3"/>
        <v>1.0752688172043012E-2</v>
      </c>
      <c r="H48" s="21" t="s">
        <v>259</v>
      </c>
      <c r="I48" s="21" t="s">
        <v>278</v>
      </c>
      <c r="J48" s="21" t="s">
        <v>56</v>
      </c>
      <c r="K48" s="124" t="s">
        <v>652</v>
      </c>
      <c r="L48" s="124">
        <v>6605400</v>
      </c>
      <c r="M48" s="187" t="s">
        <v>653</v>
      </c>
      <c r="N48" s="22">
        <v>42736</v>
      </c>
      <c r="O48" s="22">
        <v>44012</v>
      </c>
      <c r="P48" s="21" t="s">
        <v>261</v>
      </c>
      <c r="Q48" s="21" t="s">
        <v>262</v>
      </c>
      <c r="R48" s="29">
        <v>69109</v>
      </c>
      <c r="S48" s="29">
        <v>70000</v>
      </c>
      <c r="T48" s="29" t="s">
        <v>279</v>
      </c>
      <c r="U48" s="29" t="s">
        <v>280</v>
      </c>
      <c r="V48" s="38">
        <v>69109</v>
      </c>
      <c r="W48" s="100">
        <f t="shared" si="5"/>
        <v>1</v>
      </c>
      <c r="X48" s="127">
        <v>71369</v>
      </c>
      <c r="Y48" s="21">
        <f t="shared" si="4"/>
        <v>101.95571428571428</v>
      </c>
      <c r="Z48" s="21"/>
      <c r="AA48" s="21"/>
      <c r="AB48" s="21"/>
      <c r="AC48" s="21"/>
      <c r="AD48" s="21" t="s">
        <v>59</v>
      </c>
      <c r="AE48" s="21" t="s">
        <v>265</v>
      </c>
      <c r="AF48" s="21" t="s">
        <v>265</v>
      </c>
      <c r="AG48" s="21">
        <v>1077</v>
      </c>
      <c r="AH48" s="21" t="s">
        <v>281</v>
      </c>
      <c r="AI48" s="86" t="s">
        <v>277</v>
      </c>
      <c r="AJ48" s="26">
        <v>25849</v>
      </c>
      <c r="AK48" s="33">
        <v>1</v>
      </c>
      <c r="AL48" s="192">
        <v>27142000000</v>
      </c>
      <c r="AM48" s="188" t="s">
        <v>723</v>
      </c>
      <c r="AN48" s="189" t="s">
        <v>702</v>
      </c>
      <c r="AO48" s="77"/>
      <c r="AP48" s="190"/>
      <c r="AQ48" s="190"/>
      <c r="AR48" s="190"/>
      <c r="AS48" s="190"/>
      <c r="AT48" s="190"/>
      <c r="AU48" s="190"/>
      <c r="AV48" s="190"/>
      <c r="AW48" s="190"/>
      <c r="AX48" s="190"/>
      <c r="AY48" s="190"/>
      <c r="AZ48" s="190"/>
      <c r="BA48" s="190"/>
      <c r="BB48" s="190"/>
      <c r="BC48" s="190"/>
      <c r="BD48" s="190"/>
    </row>
    <row r="49" spans="1:56" s="191" customFormat="1" ht="129.75" customHeight="1" x14ac:dyDescent="0.25">
      <c r="A49" s="155" t="s">
        <v>268</v>
      </c>
      <c r="B49" s="21" t="s">
        <v>49</v>
      </c>
      <c r="C49" s="21" t="s">
        <v>257</v>
      </c>
      <c r="D49" s="21" t="s">
        <v>51</v>
      </c>
      <c r="E49" s="21" t="s">
        <v>239</v>
      </c>
      <c r="F49" s="21" t="s">
        <v>283</v>
      </c>
      <c r="G49" s="30">
        <f t="shared" si="3"/>
        <v>1.0752688172043012E-2</v>
      </c>
      <c r="H49" s="21" t="s">
        <v>259</v>
      </c>
      <c r="I49" s="21" t="s">
        <v>284</v>
      </c>
      <c r="J49" s="21" t="s">
        <v>56</v>
      </c>
      <c r="K49" s="124" t="s">
        <v>650</v>
      </c>
      <c r="L49" s="124">
        <v>3550800</v>
      </c>
      <c r="M49" s="187" t="s">
        <v>651</v>
      </c>
      <c r="N49" s="22">
        <v>42736</v>
      </c>
      <c r="O49" s="22">
        <v>44012</v>
      </c>
      <c r="P49" s="21" t="s">
        <v>261</v>
      </c>
      <c r="Q49" s="21" t="s">
        <v>262</v>
      </c>
      <c r="R49" s="29">
        <v>1179</v>
      </c>
      <c r="S49" s="106">
        <v>1179</v>
      </c>
      <c r="T49" s="29" t="s">
        <v>285</v>
      </c>
      <c r="U49" s="21" t="s">
        <v>286</v>
      </c>
      <c r="V49" s="83">
        <v>1221</v>
      </c>
      <c r="W49" s="107">
        <f t="shared" si="5"/>
        <v>1.0356234096692112</v>
      </c>
      <c r="X49" s="127">
        <v>2718</v>
      </c>
      <c r="Y49" s="21">
        <f t="shared" si="4"/>
        <v>230.53435114503816</v>
      </c>
      <c r="Z49" s="21"/>
      <c r="AA49" s="21"/>
      <c r="AB49" s="21"/>
      <c r="AC49" s="21"/>
      <c r="AD49" s="21" t="s">
        <v>59</v>
      </c>
      <c r="AE49" s="21" t="s">
        <v>265</v>
      </c>
      <c r="AF49" s="21" t="s">
        <v>265</v>
      </c>
      <c r="AG49" s="21">
        <v>1024</v>
      </c>
      <c r="AH49" s="21" t="s">
        <v>287</v>
      </c>
      <c r="AI49" s="86" t="s">
        <v>288</v>
      </c>
      <c r="AJ49" s="26">
        <v>450</v>
      </c>
      <c r="AK49" s="33">
        <v>1</v>
      </c>
      <c r="AL49" s="192">
        <v>530000000</v>
      </c>
      <c r="AM49" s="188" t="s">
        <v>724</v>
      </c>
      <c r="AN49" s="189" t="s">
        <v>703</v>
      </c>
      <c r="AO49" s="77"/>
      <c r="AP49" s="190"/>
      <c r="AQ49" s="190"/>
      <c r="AR49" s="190"/>
      <c r="AS49" s="190"/>
      <c r="AT49" s="190"/>
      <c r="AU49" s="190"/>
      <c r="AV49" s="190"/>
      <c r="AW49" s="190"/>
      <c r="AX49" s="190"/>
      <c r="AY49" s="190"/>
      <c r="AZ49" s="190"/>
      <c r="BA49" s="190"/>
      <c r="BB49" s="190"/>
      <c r="BC49" s="190"/>
      <c r="BD49" s="190"/>
    </row>
    <row r="50" spans="1:56" s="191" customFormat="1" ht="159" customHeight="1" x14ac:dyDescent="0.25">
      <c r="A50" s="155" t="s">
        <v>276</v>
      </c>
      <c r="B50" s="21" t="s">
        <v>49</v>
      </c>
      <c r="C50" s="21" t="s">
        <v>257</v>
      </c>
      <c r="D50" s="21" t="s">
        <v>51</v>
      </c>
      <c r="E50" s="21" t="s">
        <v>239</v>
      </c>
      <c r="F50" s="21" t="s">
        <v>290</v>
      </c>
      <c r="G50" s="30">
        <f t="shared" si="3"/>
        <v>1.0752688172043012E-2</v>
      </c>
      <c r="H50" s="21" t="s">
        <v>259</v>
      </c>
      <c r="I50" s="21" t="s">
        <v>291</v>
      </c>
      <c r="J50" s="21" t="s">
        <v>56</v>
      </c>
      <c r="K50" s="124" t="s">
        <v>665</v>
      </c>
      <c r="L50" s="124"/>
      <c r="M50" s="187" t="s">
        <v>666</v>
      </c>
      <c r="N50" s="22">
        <v>42736</v>
      </c>
      <c r="O50" s="22">
        <v>44012</v>
      </c>
      <c r="P50" s="21" t="s">
        <v>261</v>
      </c>
      <c r="Q50" s="21" t="s">
        <v>262</v>
      </c>
      <c r="R50" s="29">
        <v>17600</v>
      </c>
      <c r="S50" s="29">
        <v>17600</v>
      </c>
      <c r="T50" s="29" t="s">
        <v>292</v>
      </c>
      <c r="U50" s="29" t="s">
        <v>293</v>
      </c>
      <c r="V50" s="89">
        <v>20213</v>
      </c>
      <c r="W50" s="107">
        <f t="shared" si="5"/>
        <v>1.1484659090909091</v>
      </c>
      <c r="X50" s="127">
        <v>22067</v>
      </c>
      <c r="Y50" s="21">
        <f t="shared" si="4"/>
        <v>125.38068181818181</v>
      </c>
      <c r="Z50" s="21"/>
      <c r="AA50" s="21"/>
      <c r="AB50" s="21"/>
      <c r="AC50" s="21"/>
      <c r="AD50" s="21" t="s">
        <v>59</v>
      </c>
      <c r="AE50" s="21" t="s">
        <v>265</v>
      </c>
      <c r="AF50" s="21" t="s">
        <v>265</v>
      </c>
      <c r="AG50" s="21">
        <v>1003</v>
      </c>
      <c r="AH50" s="21" t="s">
        <v>294</v>
      </c>
      <c r="AI50" s="86" t="s">
        <v>295</v>
      </c>
      <c r="AJ50" s="26">
        <v>13734</v>
      </c>
      <c r="AK50" s="33">
        <v>1</v>
      </c>
      <c r="AL50" s="192">
        <v>14417000000</v>
      </c>
      <c r="AM50" s="188" t="s">
        <v>704</v>
      </c>
      <c r="AN50" s="189" t="s">
        <v>705</v>
      </c>
      <c r="AO50" s="77"/>
      <c r="AP50" s="190"/>
      <c r="AQ50" s="190"/>
      <c r="AR50" s="190"/>
      <c r="AS50" s="190"/>
      <c r="AT50" s="190"/>
      <c r="AU50" s="190"/>
      <c r="AV50" s="190"/>
      <c r="AW50" s="190"/>
      <c r="AX50" s="190"/>
      <c r="AY50" s="190"/>
      <c r="AZ50" s="190"/>
      <c r="BA50" s="190"/>
      <c r="BB50" s="190"/>
      <c r="BC50" s="190"/>
      <c r="BD50" s="190"/>
    </row>
    <row r="51" spans="1:56" s="8" customFormat="1" ht="210" customHeight="1" x14ac:dyDescent="0.2">
      <c r="A51" s="155" t="s">
        <v>282</v>
      </c>
      <c r="B51" s="45" t="s">
        <v>49</v>
      </c>
      <c r="C51" s="74" t="s">
        <v>92</v>
      </c>
      <c r="D51" s="21" t="s">
        <v>51</v>
      </c>
      <c r="E51" s="34" t="s">
        <v>239</v>
      </c>
      <c r="F51" s="46" t="s">
        <v>589</v>
      </c>
      <c r="G51" s="30">
        <f t="shared" si="3"/>
        <v>1.0752688172043012E-2</v>
      </c>
      <c r="H51" s="34" t="s">
        <v>193</v>
      </c>
      <c r="I51" s="46" t="s">
        <v>297</v>
      </c>
      <c r="J51" s="21" t="s">
        <v>56</v>
      </c>
      <c r="K51" s="34" t="s">
        <v>771</v>
      </c>
      <c r="L51" s="34" t="s">
        <v>772</v>
      </c>
      <c r="M51" s="193" t="s">
        <v>773</v>
      </c>
      <c r="N51" s="47">
        <v>42736</v>
      </c>
      <c r="O51" s="47">
        <v>44012</v>
      </c>
      <c r="P51" s="34" t="s">
        <v>298</v>
      </c>
      <c r="Q51" s="34" t="s">
        <v>848</v>
      </c>
      <c r="R51" s="33">
        <v>0.4</v>
      </c>
      <c r="S51" s="33">
        <v>0.4</v>
      </c>
      <c r="T51" s="33">
        <v>0.3</v>
      </c>
      <c r="U51" s="33">
        <v>0</v>
      </c>
      <c r="V51" s="33">
        <v>0.33</v>
      </c>
      <c r="W51" s="102">
        <f>+V51/R51</f>
        <v>0.82499999999999996</v>
      </c>
      <c r="X51" s="102">
        <v>0.45</v>
      </c>
      <c r="Y51" s="55">
        <f>+X51/S51</f>
        <v>1.125</v>
      </c>
      <c r="Z51" s="34"/>
      <c r="AA51" s="34"/>
      <c r="AB51" s="34"/>
      <c r="AC51" s="34"/>
      <c r="AD51" s="34" t="s">
        <v>59</v>
      </c>
      <c r="AE51" s="34" t="s">
        <v>299</v>
      </c>
      <c r="AF51" s="34" t="s">
        <v>300</v>
      </c>
      <c r="AG51" s="21">
        <v>1096</v>
      </c>
      <c r="AH51" s="34" t="s">
        <v>301</v>
      </c>
      <c r="AI51" s="34" t="s">
        <v>302</v>
      </c>
      <c r="AJ51" s="26">
        <v>833828400</v>
      </c>
      <c r="AK51" s="33">
        <v>1</v>
      </c>
      <c r="AL51" s="48">
        <v>329520067</v>
      </c>
      <c r="AM51" s="34" t="s">
        <v>818</v>
      </c>
      <c r="AN51" s="34" t="s">
        <v>725</v>
      </c>
      <c r="AO51" s="77"/>
      <c r="AP51" s="182"/>
      <c r="AQ51" s="182"/>
      <c r="AR51" s="182"/>
      <c r="AS51" s="182"/>
      <c r="AT51" s="182"/>
      <c r="AU51" s="182"/>
      <c r="AV51" s="182"/>
      <c r="AW51" s="182"/>
      <c r="AX51" s="182"/>
      <c r="AY51" s="182"/>
      <c r="AZ51" s="182"/>
      <c r="BA51" s="182"/>
      <c r="BB51" s="182"/>
      <c r="BC51" s="182"/>
      <c r="BD51" s="182"/>
    </row>
    <row r="52" spans="1:56" s="8" customFormat="1" ht="264.75" customHeight="1" x14ac:dyDescent="0.2">
      <c r="A52" s="155" t="s">
        <v>303</v>
      </c>
      <c r="B52" s="49" t="s">
        <v>304</v>
      </c>
      <c r="C52" s="74" t="s">
        <v>305</v>
      </c>
      <c r="D52" s="21" t="s">
        <v>306</v>
      </c>
      <c r="E52" s="34" t="s">
        <v>239</v>
      </c>
      <c r="F52" s="46" t="s">
        <v>307</v>
      </c>
      <c r="G52" s="34">
        <v>5</v>
      </c>
      <c r="H52" s="34" t="s">
        <v>193</v>
      </c>
      <c r="I52" s="46" t="s">
        <v>297</v>
      </c>
      <c r="J52" s="21" t="s">
        <v>56</v>
      </c>
      <c r="K52" s="34" t="s">
        <v>771</v>
      </c>
      <c r="L52" s="34" t="s">
        <v>772</v>
      </c>
      <c r="M52" s="193" t="s">
        <v>773</v>
      </c>
      <c r="N52" s="47">
        <v>43101</v>
      </c>
      <c r="O52" s="47">
        <v>44012</v>
      </c>
      <c r="P52" s="34" t="s">
        <v>308</v>
      </c>
      <c r="Q52" s="34" t="s">
        <v>309</v>
      </c>
      <c r="R52" s="21">
        <v>0</v>
      </c>
      <c r="S52" s="21">
        <v>10</v>
      </c>
      <c r="T52" s="21">
        <v>20</v>
      </c>
      <c r="U52" s="21">
        <v>28</v>
      </c>
      <c r="V52" s="21">
        <v>0</v>
      </c>
      <c r="W52" s="92" t="s">
        <v>880</v>
      </c>
      <c r="X52" s="92">
        <v>10</v>
      </c>
      <c r="Y52" s="21">
        <f t="shared" si="4"/>
        <v>100</v>
      </c>
      <c r="Z52" s="34"/>
      <c r="AA52" s="34"/>
      <c r="AB52" s="34"/>
      <c r="AC52" s="34"/>
      <c r="AD52" s="34" t="s">
        <v>59</v>
      </c>
      <c r="AE52" s="34" t="s">
        <v>197</v>
      </c>
      <c r="AF52" s="34" t="s">
        <v>300</v>
      </c>
      <c r="AG52" s="21">
        <v>1096</v>
      </c>
      <c r="AH52" s="34" t="s">
        <v>301</v>
      </c>
      <c r="AI52" s="34" t="s">
        <v>310</v>
      </c>
      <c r="AJ52" s="26">
        <v>106159200</v>
      </c>
      <c r="AK52" s="33">
        <v>1</v>
      </c>
      <c r="AL52" s="56">
        <v>50529200</v>
      </c>
      <c r="AM52" s="34" t="s">
        <v>819</v>
      </c>
      <c r="AN52" s="34" t="s">
        <v>774</v>
      </c>
      <c r="AO52" s="77"/>
      <c r="AP52" s="182"/>
      <c r="AQ52" s="182"/>
      <c r="AR52" s="182"/>
      <c r="AS52" s="182"/>
      <c r="AT52" s="182"/>
      <c r="AU52" s="182"/>
      <c r="AV52" s="182"/>
      <c r="AW52" s="182"/>
      <c r="AX52" s="182"/>
      <c r="AY52" s="182"/>
      <c r="AZ52" s="182"/>
      <c r="BA52" s="182"/>
      <c r="BB52" s="182"/>
      <c r="BC52" s="182"/>
      <c r="BD52" s="182"/>
    </row>
    <row r="53" spans="1:56" s="8" customFormat="1" ht="260.25" customHeight="1" x14ac:dyDescent="0.2">
      <c r="A53" s="155" t="s">
        <v>289</v>
      </c>
      <c r="B53" s="45" t="s">
        <v>49</v>
      </c>
      <c r="C53" s="74" t="s">
        <v>122</v>
      </c>
      <c r="D53" s="21" t="s">
        <v>51</v>
      </c>
      <c r="E53" s="34" t="s">
        <v>239</v>
      </c>
      <c r="F53" s="34" t="s">
        <v>313</v>
      </c>
      <c r="G53" s="30">
        <f t="shared" ref="G53:G90" si="6">1/93</f>
        <v>1.0752688172043012E-2</v>
      </c>
      <c r="H53" s="34" t="s">
        <v>193</v>
      </c>
      <c r="I53" s="46" t="s">
        <v>297</v>
      </c>
      <c r="J53" s="21" t="s">
        <v>56</v>
      </c>
      <c r="K53" s="34" t="s">
        <v>775</v>
      </c>
      <c r="L53" s="115">
        <v>3012229440</v>
      </c>
      <c r="M53" s="34" t="s">
        <v>615</v>
      </c>
      <c r="N53" s="47">
        <v>42736</v>
      </c>
      <c r="O53" s="47">
        <v>44012</v>
      </c>
      <c r="P53" s="34" t="s">
        <v>314</v>
      </c>
      <c r="Q53" s="34" t="s">
        <v>315</v>
      </c>
      <c r="R53" s="33">
        <v>1</v>
      </c>
      <c r="S53" s="33">
        <v>1</v>
      </c>
      <c r="T53" s="33">
        <v>1</v>
      </c>
      <c r="U53" s="33">
        <v>1</v>
      </c>
      <c r="V53" s="55">
        <f>51915/58234</f>
        <v>0.89148950784764913</v>
      </c>
      <c r="W53" s="100">
        <f>V53/R53</f>
        <v>0.89148950784764913</v>
      </c>
      <c r="X53" s="100">
        <v>0.88100000000000001</v>
      </c>
      <c r="Y53" s="21">
        <f t="shared" si="4"/>
        <v>88.1</v>
      </c>
      <c r="Z53" s="34"/>
      <c r="AA53" s="34"/>
      <c r="AB53" s="34"/>
      <c r="AC53" s="34"/>
      <c r="AD53" s="34" t="s">
        <v>59</v>
      </c>
      <c r="AE53" s="34" t="s">
        <v>299</v>
      </c>
      <c r="AF53" s="34" t="s">
        <v>300</v>
      </c>
      <c r="AG53" s="21">
        <v>1096</v>
      </c>
      <c r="AH53" s="34" t="s">
        <v>301</v>
      </c>
      <c r="AI53" s="34" t="s">
        <v>316</v>
      </c>
      <c r="AJ53" s="26">
        <v>581338530345</v>
      </c>
      <c r="AK53" s="33">
        <v>1</v>
      </c>
      <c r="AL53" s="56">
        <v>254061458704</v>
      </c>
      <c r="AM53" s="34" t="s">
        <v>820</v>
      </c>
      <c r="AN53" s="34" t="s">
        <v>726</v>
      </c>
      <c r="AO53" s="77"/>
      <c r="AP53" s="182"/>
      <c r="AQ53" s="182"/>
      <c r="AR53" s="182"/>
      <c r="AS53" s="182"/>
      <c r="AT53" s="182"/>
      <c r="AU53" s="182"/>
      <c r="AV53" s="182"/>
      <c r="AW53" s="182"/>
      <c r="AX53" s="182"/>
      <c r="AY53" s="182"/>
      <c r="AZ53" s="182"/>
      <c r="BA53" s="182"/>
      <c r="BB53" s="182"/>
      <c r="BC53" s="182"/>
      <c r="BD53" s="182"/>
    </row>
    <row r="54" spans="1:56" s="8" customFormat="1" ht="409.5" customHeight="1" x14ac:dyDescent="0.2">
      <c r="A54" s="155" t="s">
        <v>296</v>
      </c>
      <c r="B54" s="45" t="s">
        <v>49</v>
      </c>
      <c r="C54" s="74" t="s">
        <v>65</v>
      </c>
      <c r="D54" s="21" t="s">
        <v>51</v>
      </c>
      <c r="E54" s="34" t="s">
        <v>239</v>
      </c>
      <c r="F54" s="46" t="s">
        <v>318</v>
      </c>
      <c r="G54" s="30">
        <f t="shared" si="6"/>
        <v>1.0752688172043012E-2</v>
      </c>
      <c r="H54" s="34" t="s">
        <v>193</v>
      </c>
      <c r="I54" s="46" t="s">
        <v>297</v>
      </c>
      <c r="J54" s="21" t="s">
        <v>56</v>
      </c>
      <c r="K54" s="34" t="s">
        <v>776</v>
      </c>
      <c r="L54" s="34">
        <v>3017596556</v>
      </c>
      <c r="M54" s="114" t="s">
        <v>616</v>
      </c>
      <c r="N54" s="47">
        <v>42736</v>
      </c>
      <c r="O54" s="47">
        <v>44012</v>
      </c>
      <c r="P54" s="34" t="s">
        <v>319</v>
      </c>
      <c r="Q54" s="34" t="s">
        <v>320</v>
      </c>
      <c r="R54" s="48">
        <v>15000</v>
      </c>
      <c r="S54" s="48">
        <v>15000</v>
      </c>
      <c r="T54" s="48">
        <v>15000</v>
      </c>
      <c r="U54" s="48">
        <v>15000</v>
      </c>
      <c r="V54" s="108">
        <v>50900</v>
      </c>
      <c r="W54" s="105">
        <f>V54/R54</f>
        <v>3.3933333333333335</v>
      </c>
      <c r="X54" s="48">
        <v>13594</v>
      </c>
      <c r="Y54" s="21">
        <f t="shared" si="4"/>
        <v>90.626666666666665</v>
      </c>
      <c r="Z54" s="34"/>
      <c r="AA54" s="34"/>
      <c r="AB54" s="34"/>
      <c r="AC54" s="34"/>
      <c r="AD54" s="34" t="s">
        <v>59</v>
      </c>
      <c r="AE54" s="34" t="s">
        <v>197</v>
      </c>
      <c r="AF54" s="34" t="s">
        <v>300</v>
      </c>
      <c r="AG54" s="21">
        <v>1096</v>
      </c>
      <c r="AH54" s="34" t="s">
        <v>301</v>
      </c>
      <c r="AI54" s="34" t="s">
        <v>321</v>
      </c>
      <c r="AJ54" s="26">
        <v>71938457472</v>
      </c>
      <c r="AK54" s="33">
        <v>1</v>
      </c>
      <c r="AL54" s="56">
        <v>40093509544</v>
      </c>
      <c r="AM54" s="34" t="s">
        <v>821</v>
      </c>
      <c r="AN54" s="34" t="s">
        <v>322</v>
      </c>
      <c r="AO54" s="77"/>
      <c r="AP54" s="182"/>
      <c r="AQ54" s="182"/>
      <c r="AR54" s="182"/>
      <c r="AS54" s="182"/>
      <c r="AT54" s="182"/>
      <c r="AU54" s="182"/>
      <c r="AV54" s="182"/>
      <c r="AW54" s="182"/>
      <c r="AX54" s="182"/>
      <c r="AY54" s="182"/>
      <c r="AZ54" s="182"/>
      <c r="BA54" s="182"/>
      <c r="BB54" s="182"/>
      <c r="BC54" s="182"/>
      <c r="BD54" s="182"/>
    </row>
    <row r="55" spans="1:56" s="8" customFormat="1" ht="176.25" customHeight="1" x14ac:dyDescent="0.25">
      <c r="A55" s="155" t="s">
        <v>312</v>
      </c>
      <c r="B55" s="45" t="s">
        <v>49</v>
      </c>
      <c r="C55" s="74" t="s">
        <v>50</v>
      </c>
      <c r="D55" s="21" t="s">
        <v>51</v>
      </c>
      <c r="E55" s="34" t="s">
        <v>324</v>
      </c>
      <c r="F55" s="46" t="s">
        <v>325</v>
      </c>
      <c r="G55" s="30">
        <f t="shared" si="6"/>
        <v>1.0752688172043012E-2</v>
      </c>
      <c r="H55" s="34" t="s">
        <v>193</v>
      </c>
      <c r="I55" s="46" t="s">
        <v>297</v>
      </c>
      <c r="J55" s="21" t="s">
        <v>56</v>
      </c>
      <c r="K55" s="34" t="s">
        <v>841</v>
      </c>
      <c r="L55" s="34">
        <v>3206802181</v>
      </c>
      <c r="M55" s="114" t="s">
        <v>617</v>
      </c>
      <c r="N55" s="47">
        <v>42736</v>
      </c>
      <c r="O55" s="47">
        <v>44012</v>
      </c>
      <c r="P55" s="34" t="s">
        <v>326</v>
      </c>
      <c r="Q55" s="34" t="s">
        <v>327</v>
      </c>
      <c r="R55" s="33">
        <v>1</v>
      </c>
      <c r="S55" s="33">
        <v>1</v>
      </c>
      <c r="T55" s="33">
        <v>1</v>
      </c>
      <c r="U55" s="33">
        <v>1</v>
      </c>
      <c r="V55" s="33">
        <v>1</v>
      </c>
      <c r="W55" s="100">
        <v>1</v>
      </c>
      <c r="X55" s="100">
        <v>1</v>
      </c>
      <c r="Y55" s="21">
        <f t="shared" si="4"/>
        <v>100</v>
      </c>
      <c r="Z55" s="34"/>
      <c r="AA55" s="34"/>
      <c r="AB55" s="34"/>
      <c r="AC55" s="34"/>
      <c r="AD55" s="34" t="s">
        <v>59</v>
      </c>
      <c r="AE55" s="34" t="s">
        <v>299</v>
      </c>
      <c r="AF55" s="34" t="s">
        <v>300</v>
      </c>
      <c r="AG55" s="21">
        <v>1096</v>
      </c>
      <c r="AH55" s="34" t="s">
        <v>301</v>
      </c>
      <c r="AI55" s="34" t="s">
        <v>328</v>
      </c>
      <c r="AJ55" s="26">
        <v>62635734351</v>
      </c>
      <c r="AK55" s="21">
        <v>51</v>
      </c>
      <c r="AL55" s="194">
        <v>31944224519.009998</v>
      </c>
      <c r="AM55" s="34" t="s">
        <v>846</v>
      </c>
      <c r="AN55" s="34" t="s">
        <v>779</v>
      </c>
      <c r="AO55" s="77"/>
      <c r="AP55" s="182"/>
      <c r="AQ55" s="182"/>
      <c r="AR55" s="182"/>
      <c r="AS55" s="182"/>
      <c r="AT55" s="182"/>
      <c r="AU55" s="182"/>
      <c r="AV55" s="182"/>
      <c r="AW55" s="182"/>
      <c r="AX55" s="182"/>
      <c r="AY55" s="182"/>
      <c r="AZ55" s="182"/>
      <c r="BA55" s="182"/>
      <c r="BB55" s="182"/>
      <c r="BC55" s="182"/>
      <c r="BD55" s="182"/>
    </row>
    <row r="56" spans="1:56" s="8" customFormat="1" ht="106.5" customHeight="1" x14ac:dyDescent="0.25">
      <c r="A56" s="155" t="s">
        <v>317</v>
      </c>
      <c r="B56" s="45" t="s">
        <v>49</v>
      </c>
      <c r="C56" s="74" t="s">
        <v>50</v>
      </c>
      <c r="D56" s="21" t="s">
        <v>51</v>
      </c>
      <c r="E56" s="34" t="s">
        <v>239</v>
      </c>
      <c r="F56" s="46" t="s">
        <v>330</v>
      </c>
      <c r="G56" s="30">
        <f t="shared" si="6"/>
        <v>1.0752688172043012E-2</v>
      </c>
      <c r="H56" s="34" t="s">
        <v>193</v>
      </c>
      <c r="I56" s="46" t="s">
        <v>297</v>
      </c>
      <c r="J56" s="21" t="s">
        <v>56</v>
      </c>
      <c r="K56" s="34" t="s">
        <v>841</v>
      </c>
      <c r="L56" s="34">
        <v>3206802181</v>
      </c>
      <c r="M56" s="114" t="s">
        <v>617</v>
      </c>
      <c r="N56" s="47">
        <v>43009</v>
      </c>
      <c r="O56" s="47">
        <v>44012</v>
      </c>
      <c r="P56" s="46" t="s">
        <v>331</v>
      </c>
      <c r="Q56" s="46" t="s">
        <v>332</v>
      </c>
      <c r="R56" s="21">
        <v>1250</v>
      </c>
      <c r="S56" s="21">
        <v>1250</v>
      </c>
      <c r="T56" s="21">
        <v>1250</v>
      </c>
      <c r="U56" s="21">
        <v>1250</v>
      </c>
      <c r="V56" s="33">
        <v>1.08</v>
      </c>
      <c r="W56" s="100">
        <v>1.08</v>
      </c>
      <c r="X56" s="21">
        <v>1745</v>
      </c>
      <c r="Y56" s="21">
        <f t="shared" si="4"/>
        <v>139.6</v>
      </c>
      <c r="Z56" s="34"/>
      <c r="AA56" s="34"/>
      <c r="AB56" s="34"/>
      <c r="AC56" s="34"/>
      <c r="AD56" s="34" t="s">
        <v>59</v>
      </c>
      <c r="AE56" s="34" t="s">
        <v>299</v>
      </c>
      <c r="AF56" s="34" t="s">
        <v>300</v>
      </c>
      <c r="AG56" s="21">
        <v>1096</v>
      </c>
      <c r="AH56" s="34" t="s">
        <v>301</v>
      </c>
      <c r="AI56" s="34" t="s">
        <v>328</v>
      </c>
      <c r="AJ56" s="26">
        <v>62635734351</v>
      </c>
      <c r="AK56" s="21">
        <v>5</v>
      </c>
      <c r="AL56" s="195">
        <v>3131786717.5500002</v>
      </c>
      <c r="AM56" s="34" t="s">
        <v>727</v>
      </c>
      <c r="AN56" s="34" t="s">
        <v>779</v>
      </c>
      <c r="AO56" s="77"/>
      <c r="AP56" s="182"/>
      <c r="AQ56" s="182"/>
      <c r="AR56" s="182"/>
      <c r="AS56" s="182"/>
      <c r="AT56" s="182"/>
      <c r="AU56" s="182"/>
      <c r="AV56" s="182"/>
      <c r="AW56" s="182"/>
      <c r="AX56" s="182"/>
      <c r="AY56" s="182"/>
      <c r="AZ56" s="182"/>
      <c r="BA56" s="182"/>
      <c r="BB56" s="182"/>
      <c r="BC56" s="182"/>
      <c r="BD56" s="182"/>
    </row>
    <row r="57" spans="1:56" s="8" customFormat="1" ht="131.25" customHeight="1" x14ac:dyDescent="0.25">
      <c r="A57" s="155" t="s">
        <v>323</v>
      </c>
      <c r="B57" s="45" t="s">
        <v>49</v>
      </c>
      <c r="C57" s="74" t="s">
        <v>50</v>
      </c>
      <c r="D57" s="21" t="s">
        <v>51</v>
      </c>
      <c r="E57" s="34" t="s">
        <v>239</v>
      </c>
      <c r="F57" s="46" t="s">
        <v>334</v>
      </c>
      <c r="G57" s="30">
        <f t="shared" si="6"/>
        <v>1.0752688172043012E-2</v>
      </c>
      <c r="H57" s="34" t="s">
        <v>193</v>
      </c>
      <c r="I57" s="46" t="s">
        <v>297</v>
      </c>
      <c r="J57" s="21" t="s">
        <v>56</v>
      </c>
      <c r="K57" s="34" t="s">
        <v>841</v>
      </c>
      <c r="L57" s="34">
        <v>3206802181</v>
      </c>
      <c r="M57" s="114" t="s">
        <v>617</v>
      </c>
      <c r="N57" s="47">
        <v>42736</v>
      </c>
      <c r="O57" s="47">
        <v>44012</v>
      </c>
      <c r="P57" s="46" t="s">
        <v>335</v>
      </c>
      <c r="Q57" s="46" t="s">
        <v>336</v>
      </c>
      <c r="R57" s="21">
        <v>1500</v>
      </c>
      <c r="S57" s="21">
        <v>1500</v>
      </c>
      <c r="T57" s="21">
        <v>1500</v>
      </c>
      <c r="U57" s="21">
        <v>1500</v>
      </c>
      <c r="V57" s="109">
        <v>1940</v>
      </c>
      <c r="W57" s="100">
        <f t="shared" ref="W57:W62" si="7">V57/R57</f>
        <v>1.2933333333333332</v>
      </c>
      <c r="X57" s="21">
        <v>1577</v>
      </c>
      <c r="Y57" s="21">
        <f t="shared" si="4"/>
        <v>105.13333333333334</v>
      </c>
      <c r="Z57" s="34"/>
      <c r="AA57" s="34"/>
      <c r="AB57" s="34"/>
      <c r="AC57" s="34"/>
      <c r="AD57" s="34" t="s">
        <v>59</v>
      </c>
      <c r="AE57" s="34" t="s">
        <v>299</v>
      </c>
      <c r="AF57" s="34" t="s">
        <v>300</v>
      </c>
      <c r="AG57" s="21">
        <v>1096</v>
      </c>
      <c r="AH57" s="34" t="s">
        <v>301</v>
      </c>
      <c r="AI57" s="34" t="s">
        <v>328</v>
      </c>
      <c r="AJ57" s="26">
        <v>62635734351</v>
      </c>
      <c r="AK57" s="21">
        <v>26</v>
      </c>
      <c r="AL57" s="195">
        <v>16285290931.26</v>
      </c>
      <c r="AM57" s="34" t="s">
        <v>728</v>
      </c>
      <c r="AN57" s="34" t="s">
        <v>779</v>
      </c>
      <c r="AO57" s="77"/>
      <c r="AP57" s="182"/>
      <c r="AQ57" s="182"/>
      <c r="AR57" s="182"/>
      <c r="AS57" s="182"/>
      <c r="AT57" s="182"/>
      <c r="AU57" s="182"/>
      <c r="AV57" s="182"/>
      <c r="AW57" s="182"/>
      <c r="AX57" s="182"/>
      <c r="AY57" s="182"/>
      <c r="AZ57" s="182"/>
      <c r="BA57" s="182"/>
      <c r="BB57" s="182"/>
      <c r="BC57" s="182"/>
      <c r="BD57" s="182"/>
    </row>
    <row r="58" spans="1:56" s="8" customFormat="1" ht="135" customHeight="1" x14ac:dyDescent="0.25">
      <c r="A58" s="155" t="s">
        <v>329</v>
      </c>
      <c r="B58" s="45" t="s">
        <v>49</v>
      </c>
      <c r="C58" s="74" t="s">
        <v>50</v>
      </c>
      <c r="D58" s="21" t="s">
        <v>51</v>
      </c>
      <c r="E58" s="34" t="s">
        <v>239</v>
      </c>
      <c r="F58" s="46" t="s">
        <v>338</v>
      </c>
      <c r="G58" s="30">
        <f t="shared" si="6"/>
        <v>1.0752688172043012E-2</v>
      </c>
      <c r="H58" s="34" t="s">
        <v>193</v>
      </c>
      <c r="I58" s="46" t="s">
        <v>297</v>
      </c>
      <c r="J58" s="21" t="s">
        <v>56</v>
      </c>
      <c r="K58" s="34" t="s">
        <v>842</v>
      </c>
      <c r="L58" s="34">
        <v>3003678841</v>
      </c>
      <c r="M58" s="114" t="s">
        <v>618</v>
      </c>
      <c r="N58" s="47">
        <v>42736</v>
      </c>
      <c r="O58" s="47">
        <v>44012</v>
      </c>
      <c r="P58" s="46" t="s">
        <v>339</v>
      </c>
      <c r="Q58" s="34" t="s">
        <v>340</v>
      </c>
      <c r="R58" s="21">
        <v>6000</v>
      </c>
      <c r="S58" s="21">
        <v>7000</v>
      </c>
      <c r="T58" s="21">
        <v>8000</v>
      </c>
      <c r="U58" s="21">
        <v>9000</v>
      </c>
      <c r="V58" s="109">
        <v>4774</v>
      </c>
      <c r="W58" s="100">
        <f t="shared" si="7"/>
        <v>0.79566666666666663</v>
      </c>
      <c r="X58" s="21">
        <v>5846</v>
      </c>
      <c r="Y58" s="21">
        <f t="shared" si="4"/>
        <v>83.51428571428572</v>
      </c>
      <c r="Z58" s="34"/>
      <c r="AA58" s="34"/>
      <c r="AB58" s="34"/>
      <c r="AC58" s="34"/>
      <c r="AD58" s="34" t="s">
        <v>59</v>
      </c>
      <c r="AE58" s="34" t="s">
        <v>299</v>
      </c>
      <c r="AF58" s="34" t="s">
        <v>300</v>
      </c>
      <c r="AG58" s="21">
        <v>1096</v>
      </c>
      <c r="AH58" s="34" t="s">
        <v>301</v>
      </c>
      <c r="AI58" s="34" t="s">
        <v>328</v>
      </c>
      <c r="AJ58" s="26">
        <v>62635734351</v>
      </c>
      <c r="AK58" s="21">
        <v>13</v>
      </c>
      <c r="AL58" s="195">
        <v>8142645465.6300001</v>
      </c>
      <c r="AM58" s="34" t="s">
        <v>729</v>
      </c>
      <c r="AN58" s="34" t="s">
        <v>779</v>
      </c>
      <c r="AO58" s="77"/>
      <c r="AP58" s="182"/>
      <c r="AQ58" s="182"/>
      <c r="AR58" s="182"/>
      <c r="AS58" s="182"/>
      <c r="AT58" s="182"/>
      <c r="AU58" s="182"/>
      <c r="AV58" s="182"/>
      <c r="AW58" s="182"/>
      <c r="AX58" s="182"/>
      <c r="AY58" s="182"/>
      <c r="AZ58" s="182"/>
      <c r="BA58" s="182"/>
      <c r="BB58" s="182"/>
      <c r="BC58" s="182"/>
      <c r="BD58" s="182"/>
    </row>
    <row r="59" spans="1:56" s="191" customFormat="1" ht="161.25" customHeight="1" x14ac:dyDescent="0.25">
      <c r="A59" s="155" t="s">
        <v>333</v>
      </c>
      <c r="B59" s="45" t="s">
        <v>49</v>
      </c>
      <c r="C59" s="74" t="s">
        <v>342</v>
      </c>
      <c r="D59" s="21" t="s">
        <v>51</v>
      </c>
      <c r="E59" s="34" t="s">
        <v>239</v>
      </c>
      <c r="F59" s="51" t="s">
        <v>822</v>
      </c>
      <c r="G59" s="30">
        <f t="shared" si="6"/>
        <v>1.0752688172043012E-2</v>
      </c>
      <c r="H59" s="34" t="s">
        <v>193</v>
      </c>
      <c r="I59" s="46" t="s">
        <v>297</v>
      </c>
      <c r="J59" s="21" t="s">
        <v>56</v>
      </c>
      <c r="K59" s="34" t="s">
        <v>843</v>
      </c>
      <c r="L59" s="34">
        <v>3002733973</v>
      </c>
      <c r="M59" s="114" t="s">
        <v>619</v>
      </c>
      <c r="N59" s="52">
        <v>42736</v>
      </c>
      <c r="O59" s="52">
        <v>44012</v>
      </c>
      <c r="P59" s="34" t="s">
        <v>343</v>
      </c>
      <c r="Q59" s="34" t="s">
        <v>344</v>
      </c>
      <c r="R59" s="21">
        <v>230</v>
      </c>
      <c r="S59" s="21">
        <v>330</v>
      </c>
      <c r="T59" s="21">
        <v>430</v>
      </c>
      <c r="U59" s="21">
        <v>530</v>
      </c>
      <c r="V59" s="109">
        <v>308</v>
      </c>
      <c r="W59" s="100">
        <f t="shared" si="7"/>
        <v>1.3391304347826087</v>
      </c>
      <c r="X59" s="21">
        <v>444</v>
      </c>
      <c r="Y59" s="21">
        <f t="shared" si="4"/>
        <v>134.54545454545453</v>
      </c>
      <c r="Z59" s="34"/>
      <c r="AA59" s="34"/>
      <c r="AB59" s="34"/>
      <c r="AC59" s="34"/>
      <c r="AD59" s="34" t="s">
        <v>59</v>
      </c>
      <c r="AE59" s="34" t="s">
        <v>299</v>
      </c>
      <c r="AF59" s="34" t="s">
        <v>300</v>
      </c>
      <c r="AG59" s="21">
        <v>1096</v>
      </c>
      <c r="AH59" s="34" t="s">
        <v>301</v>
      </c>
      <c r="AI59" s="34" t="s">
        <v>328</v>
      </c>
      <c r="AJ59" s="26">
        <v>62635734351</v>
      </c>
      <c r="AK59" s="21">
        <v>5</v>
      </c>
      <c r="AL59" s="195">
        <v>3131786717.5500002</v>
      </c>
      <c r="AM59" s="34" t="s">
        <v>730</v>
      </c>
      <c r="AN59" s="34" t="s">
        <v>779</v>
      </c>
      <c r="AO59" s="77"/>
      <c r="AP59" s="190"/>
      <c r="AQ59" s="190"/>
      <c r="AR59" s="190"/>
      <c r="AS59" s="190"/>
      <c r="AT59" s="190"/>
      <c r="AU59" s="190"/>
      <c r="AV59" s="190"/>
      <c r="AW59" s="190"/>
      <c r="AX59" s="190"/>
      <c r="AY59" s="190"/>
      <c r="AZ59" s="190"/>
      <c r="BA59" s="190"/>
      <c r="BB59" s="190"/>
      <c r="BC59" s="190"/>
      <c r="BD59" s="190"/>
    </row>
    <row r="60" spans="1:56" s="191" customFormat="1" ht="171.75" customHeight="1" x14ac:dyDescent="0.25">
      <c r="A60" s="155" t="s">
        <v>337</v>
      </c>
      <c r="B60" s="45" t="s">
        <v>49</v>
      </c>
      <c r="C60" s="74" t="s">
        <v>65</v>
      </c>
      <c r="D60" s="21" t="s">
        <v>51</v>
      </c>
      <c r="E60" s="34" t="s">
        <v>239</v>
      </c>
      <c r="F60" s="34" t="s">
        <v>346</v>
      </c>
      <c r="G60" s="30">
        <f t="shared" si="6"/>
        <v>1.0752688172043012E-2</v>
      </c>
      <c r="H60" s="34" t="s">
        <v>193</v>
      </c>
      <c r="I60" s="46" t="s">
        <v>297</v>
      </c>
      <c r="J60" s="21" t="s">
        <v>56</v>
      </c>
      <c r="K60" s="34" t="s">
        <v>844</v>
      </c>
      <c r="L60" s="34" t="s">
        <v>777</v>
      </c>
      <c r="M60" s="114" t="s">
        <v>778</v>
      </c>
      <c r="N60" s="52">
        <v>42736</v>
      </c>
      <c r="O60" s="52">
        <v>44012</v>
      </c>
      <c r="P60" s="34" t="s">
        <v>347</v>
      </c>
      <c r="Q60" s="34" t="s">
        <v>348</v>
      </c>
      <c r="R60" s="55">
        <v>1</v>
      </c>
      <c r="S60" s="55">
        <v>1</v>
      </c>
      <c r="T60" s="55">
        <v>1</v>
      </c>
      <c r="U60" s="55">
        <v>1</v>
      </c>
      <c r="V60" s="33">
        <v>1</v>
      </c>
      <c r="W60" s="100">
        <f t="shared" si="7"/>
        <v>1</v>
      </c>
      <c r="X60" s="100">
        <v>1</v>
      </c>
      <c r="Y60" s="21">
        <f t="shared" si="4"/>
        <v>100</v>
      </c>
      <c r="Z60" s="34"/>
      <c r="AA60" s="34"/>
      <c r="AB60" s="34"/>
      <c r="AC60" s="34"/>
      <c r="AD60" s="34" t="s">
        <v>59</v>
      </c>
      <c r="AE60" s="34" t="s">
        <v>197</v>
      </c>
      <c r="AF60" s="34" t="s">
        <v>300</v>
      </c>
      <c r="AG60" s="21">
        <v>1096</v>
      </c>
      <c r="AH60" s="34" t="s">
        <v>301</v>
      </c>
      <c r="AI60" s="34" t="s">
        <v>349</v>
      </c>
      <c r="AJ60" s="26">
        <v>41207300738</v>
      </c>
      <c r="AK60" s="40">
        <v>0.99439999999999995</v>
      </c>
      <c r="AL60" s="56">
        <v>21634374512</v>
      </c>
      <c r="AM60" s="34" t="s">
        <v>731</v>
      </c>
      <c r="AN60" s="34" t="s">
        <v>311</v>
      </c>
      <c r="AO60" s="77"/>
      <c r="AP60" s="190"/>
      <c r="AQ60" s="190"/>
      <c r="AR60" s="190"/>
      <c r="AS60" s="190"/>
      <c r="AT60" s="190"/>
      <c r="AU60" s="190"/>
      <c r="AV60" s="190"/>
      <c r="AW60" s="190"/>
      <c r="AX60" s="190"/>
      <c r="AY60" s="190"/>
      <c r="AZ60" s="190"/>
      <c r="BA60" s="190"/>
      <c r="BB60" s="190"/>
      <c r="BC60" s="190"/>
      <c r="BD60" s="190"/>
    </row>
    <row r="61" spans="1:56" s="8" customFormat="1" ht="115.5" customHeight="1" x14ac:dyDescent="0.25">
      <c r="A61" s="155" t="s">
        <v>341</v>
      </c>
      <c r="B61" s="45" t="s">
        <v>49</v>
      </c>
      <c r="C61" s="74" t="s">
        <v>351</v>
      </c>
      <c r="D61" s="21" t="s">
        <v>51</v>
      </c>
      <c r="E61" s="34" t="s">
        <v>239</v>
      </c>
      <c r="F61" s="46" t="s">
        <v>352</v>
      </c>
      <c r="G61" s="30">
        <f t="shared" si="6"/>
        <v>1.0752688172043012E-2</v>
      </c>
      <c r="H61" s="34" t="s">
        <v>193</v>
      </c>
      <c r="I61" s="46" t="s">
        <v>297</v>
      </c>
      <c r="J61" s="21" t="s">
        <v>56</v>
      </c>
      <c r="K61" s="34" t="s">
        <v>842</v>
      </c>
      <c r="L61" s="116">
        <v>3003678841</v>
      </c>
      <c r="M61" s="117" t="s">
        <v>622</v>
      </c>
      <c r="N61" s="47">
        <v>42737</v>
      </c>
      <c r="O61" s="47">
        <v>44012</v>
      </c>
      <c r="P61" s="34" t="s">
        <v>353</v>
      </c>
      <c r="Q61" s="34" t="s">
        <v>354</v>
      </c>
      <c r="R61" s="21">
        <v>470</v>
      </c>
      <c r="S61" s="21">
        <v>620</v>
      </c>
      <c r="T61" s="21">
        <v>700</v>
      </c>
      <c r="U61" s="21">
        <v>800</v>
      </c>
      <c r="V61" s="89">
        <v>665</v>
      </c>
      <c r="W61" s="100">
        <f t="shared" si="7"/>
        <v>1.4148936170212767</v>
      </c>
      <c r="X61" s="21">
        <v>811</v>
      </c>
      <c r="Y61" s="21">
        <f t="shared" si="4"/>
        <v>130.80645161290323</v>
      </c>
      <c r="Z61" s="34"/>
      <c r="AA61" s="34"/>
      <c r="AB61" s="34"/>
      <c r="AC61" s="53"/>
      <c r="AD61" s="34" t="s">
        <v>59</v>
      </c>
      <c r="AE61" s="34" t="s">
        <v>299</v>
      </c>
      <c r="AF61" s="34" t="s">
        <v>300</v>
      </c>
      <c r="AG61" s="21">
        <v>1096</v>
      </c>
      <c r="AH61" s="34" t="s">
        <v>301</v>
      </c>
      <c r="AI61" s="34" t="s">
        <v>355</v>
      </c>
      <c r="AJ61" s="26">
        <v>38080265779</v>
      </c>
      <c r="AK61" s="21">
        <v>20</v>
      </c>
      <c r="AL61" s="195">
        <v>7616053155.8000002</v>
      </c>
      <c r="AM61" s="34" t="s">
        <v>732</v>
      </c>
      <c r="AN61" s="34" t="s">
        <v>780</v>
      </c>
      <c r="AO61" s="77"/>
      <c r="AP61" s="182"/>
      <c r="AQ61" s="182"/>
      <c r="AR61" s="182"/>
      <c r="AS61" s="182"/>
      <c r="AT61" s="182"/>
      <c r="AU61" s="182"/>
      <c r="AV61" s="182"/>
      <c r="AW61" s="182"/>
      <c r="AX61" s="182"/>
      <c r="AY61" s="182"/>
      <c r="AZ61" s="182"/>
      <c r="BA61" s="182"/>
      <c r="BB61" s="182"/>
      <c r="BC61" s="182"/>
      <c r="BD61" s="182"/>
    </row>
    <row r="62" spans="1:56" s="8" customFormat="1" ht="126" customHeight="1" x14ac:dyDescent="0.25">
      <c r="A62" s="155" t="s">
        <v>345</v>
      </c>
      <c r="B62" s="45" t="s">
        <v>49</v>
      </c>
      <c r="C62" s="74" t="s">
        <v>351</v>
      </c>
      <c r="D62" s="21" t="s">
        <v>51</v>
      </c>
      <c r="E62" s="34" t="s">
        <v>239</v>
      </c>
      <c r="F62" s="46" t="s">
        <v>357</v>
      </c>
      <c r="G62" s="30">
        <f t="shared" si="6"/>
        <v>1.0752688172043012E-2</v>
      </c>
      <c r="H62" s="34" t="s">
        <v>193</v>
      </c>
      <c r="I62" s="46" t="s">
        <v>297</v>
      </c>
      <c r="J62" s="21" t="s">
        <v>56</v>
      </c>
      <c r="K62" s="34" t="s">
        <v>842</v>
      </c>
      <c r="L62" s="116">
        <v>3003678842</v>
      </c>
      <c r="M62" s="117" t="s">
        <v>622</v>
      </c>
      <c r="N62" s="47">
        <v>42737</v>
      </c>
      <c r="O62" s="47">
        <v>44012</v>
      </c>
      <c r="P62" s="34" t="s">
        <v>797</v>
      </c>
      <c r="Q62" s="34" t="s">
        <v>358</v>
      </c>
      <c r="R62" s="21">
        <v>1450</v>
      </c>
      <c r="S62" s="21">
        <v>1550</v>
      </c>
      <c r="T62" s="21">
        <v>1700</v>
      </c>
      <c r="U62" s="21">
        <v>1900</v>
      </c>
      <c r="V62" s="110">
        <v>1781</v>
      </c>
      <c r="W62" s="100">
        <f t="shared" si="7"/>
        <v>1.2282758620689656</v>
      </c>
      <c r="X62" s="21">
        <v>1748</v>
      </c>
      <c r="Y62" s="21">
        <f t="shared" si="4"/>
        <v>112.7741935483871</v>
      </c>
      <c r="Z62" s="34"/>
      <c r="AA62" s="34"/>
      <c r="AB62" s="34"/>
      <c r="AC62" s="34"/>
      <c r="AD62" s="34" t="s">
        <v>59</v>
      </c>
      <c r="AE62" s="34" t="s">
        <v>299</v>
      </c>
      <c r="AF62" s="34" t="s">
        <v>300</v>
      </c>
      <c r="AG62" s="21">
        <v>1096</v>
      </c>
      <c r="AH62" s="34" t="s">
        <v>301</v>
      </c>
      <c r="AI62" s="34" t="s">
        <v>355</v>
      </c>
      <c r="AJ62" s="26">
        <v>38080265779</v>
      </c>
      <c r="AK62" s="21">
        <v>45</v>
      </c>
      <c r="AL62" s="195">
        <v>17136119600.549999</v>
      </c>
      <c r="AM62" s="34" t="s">
        <v>733</v>
      </c>
      <c r="AN62" s="34" t="s">
        <v>780</v>
      </c>
      <c r="AO62" s="77"/>
      <c r="AP62" s="182"/>
      <c r="AQ62" s="182"/>
      <c r="AR62" s="182"/>
      <c r="AS62" s="182"/>
      <c r="AT62" s="182"/>
      <c r="AU62" s="182"/>
      <c r="AV62" s="182"/>
      <c r="AW62" s="182"/>
      <c r="AX62" s="182"/>
      <c r="AY62" s="182"/>
      <c r="AZ62" s="182"/>
      <c r="BA62" s="182"/>
      <c r="BB62" s="182"/>
      <c r="BC62" s="182"/>
      <c r="BD62" s="182"/>
    </row>
    <row r="63" spans="1:56" s="8" customFormat="1" ht="126" customHeight="1" x14ac:dyDescent="0.25">
      <c r="A63" s="155" t="s">
        <v>350</v>
      </c>
      <c r="B63" s="45" t="s">
        <v>49</v>
      </c>
      <c r="C63" s="74" t="s">
        <v>351</v>
      </c>
      <c r="D63" s="21" t="s">
        <v>51</v>
      </c>
      <c r="E63" s="34" t="s">
        <v>239</v>
      </c>
      <c r="F63" s="46" t="s">
        <v>360</v>
      </c>
      <c r="G63" s="30">
        <f t="shared" si="6"/>
        <v>1.0752688172043012E-2</v>
      </c>
      <c r="H63" s="34" t="s">
        <v>193</v>
      </c>
      <c r="I63" s="46" t="s">
        <v>297</v>
      </c>
      <c r="J63" s="21" t="s">
        <v>56</v>
      </c>
      <c r="K63" s="34" t="s">
        <v>842</v>
      </c>
      <c r="L63" s="116">
        <v>3003678842</v>
      </c>
      <c r="M63" s="117" t="s">
        <v>622</v>
      </c>
      <c r="N63" s="47">
        <v>42737</v>
      </c>
      <c r="O63" s="47">
        <v>44012</v>
      </c>
      <c r="P63" s="34" t="s">
        <v>798</v>
      </c>
      <c r="Q63" s="34" t="s">
        <v>823</v>
      </c>
      <c r="R63" s="21">
        <v>1200</v>
      </c>
      <c r="S63" s="21">
        <v>1250</v>
      </c>
      <c r="T63" s="21">
        <v>1350</v>
      </c>
      <c r="U63" s="21">
        <v>1450</v>
      </c>
      <c r="V63" s="111">
        <v>2372</v>
      </c>
      <c r="W63" s="100">
        <f t="shared" ref="W63:W64" si="8">V63/R63</f>
        <v>1.9766666666666666</v>
      </c>
      <c r="X63" s="21">
        <v>2366</v>
      </c>
      <c r="Y63" s="21">
        <f t="shared" si="4"/>
        <v>189.28</v>
      </c>
      <c r="Z63" s="34"/>
      <c r="AA63" s="34"/>
      <c r="AB63" s="34"/>
      <c r="AC63" s="50"/>
      <c r="AD63" s="34" t="s">
        <v>59</v>
      </c>
      <c r="AE63" s="34" t="s">
        <v>299</v>
      </c>
      <c r="AF63" s="34" t="s">
        <v>300</v>
      </c>
      <c r="AG63" s="21">
        <v>1096</v>
      </c>
      <c r="AH63" s="34" t="s">
        <v>301</v>
      </c>
      <c r="AI63" s="34" t="s">
        <v>355</v>
      </c>
      <c r="AJ63" s="26">
        <v>38080265779</v>
      </c>
      <c r="AK63" s="21">
        <v>27</v>
      </c>
      <c r="AL63" s="195">
        <v>10281671760.33</v>
      </c>
      <c r="AM63" s="34" t="s">
        <v>824</v>
      </c>
      <c r="AN63" s="34" t="s">
        <v>780</v>
      </c>
      <c r="AO63" s="77"/>
      <c r="AP63" s="182"/>
      <c r="AQ63" s="182"/>
      <c r="AR63" s="182"/>
      <c r="AS63" s="182"/>
      <c r="AT63" s="182"/>
      <c r="AU63" s="182"/>
      <c r="AV63" s="182"/>
      <c r="AW63" s="182"/>
      <c r="AX63" s="182"/>
      <c r="AY63" s="182"/>
      <c r="AZ63" s="182"/>
      <c r="BA63" s="182"/>
      <c r="BB63" s="182"/>
      <c r="BC63" s="182"/>
      <c r="BD63" s="182"/>
    </row>
    <row r="64" spans="1:56" s="8" customFormat="1" ht="126" customHeight="1" x14ac:dyDescent="0.25">
      <c r="A64" s="155" t="s">
        <v>356</v>
      </c>
      <c r="B64" s="45" t="s">
        <v>49</v>
      </c>
      <c r="C64" s="74" t="s">
        <v>351</v>
      </c>
      <c r="D64" s="21" t="s">
        <v>51</v>
      </c>
      <c r="E64" s="34" t="s">
        <v>239</v>
      </c>
      <c r="F64" s="46" t="s">
        <v>362</v>
      </c>
      <c r="G64" s="30">
        <f t="shared" si="6"/>
        <v>1.0752688172043012E-2</v>
      </c>
      <c r="H64" s="34" t="s">
        <v>193</v>
      </c>
      <c r="I64" s="46" t="s">
        <v>297</v>
      </c>
      <c r="J64" s="21" t="s">
        <v>56</v>
      </c>
      <c r="K64" s="34" t="s">
        <v>842</v>
      </c>
      <c r="L64" s="116">
        <v>3003678842</v>
      </c>
      <c r="M64" s="117" t="s">
        <v>622</v>
      </c>
      <c r="N64" s="47">
        <v>42737</v>
      </c>
      <c r="O64" s="47">
        <v>44012</v>
      </c>
      <c r="P64" s="34" t="s">
        <v>363</v>
      </c>
      <c r="Q64" s="34" t="s">
        <v>364</v>
      </c>
      <c r="R64" s="21">
        <v>3000</v>
      </c>
      <c r="S64" s="21">
        <v>3100</v>
      </c>
      <c r="T64" s="21">
        <v>3800</v>
      </c>
      <c r="U64" s="21">
        <v>4500</v>
      </c>
      <c r="V64" s="111">
        <v>4855</v>
      </c>
      <c r="W64" s="100">
        <f t="shared" si="8"/>
        <v>1.6183333333333334</v>
      </c>
      <c r="X64" s="21">
        <v>3589</v>
      </c>
      <c r="Y64" s="21">
        <f t="shared" si="4"/>
        <v>115.7741935483871</v>
      </c>
      <c r="Z64" s="34"/>
      <c r="AA64" s="34"/>
      <c r="AB64" s="34"/>
      <c r="AC64" s="50"/>
      <c r="AD64" s="34" t="s">
        <v>59</v>
      </c>
      <c r="AE64" s="34" t="s">
        <v>299</v>
      </c>
      <c r="AF64" s="34" t="s">
        <v>300</v>
      </c>
      <c r="AG64" s="21">
        <v>1096</v>
      </c>
      <c r="AH64" s="34" t="s">
        <v>301</v>
      </c>
      <c r="AI64" s="34" t="s">
        <v>355</v>
      </c>
      <c r="AJ64" s="26">
        <v>38080265779</v>
      </c>
      <c r="AK64" s="21">
        <v>8</v>
      </c>
      <c r="AL64" s="196">
        <v>3046421262.3200002</v>
      </c>
      <c r="AM64" s="34" t="s">
        <v>734</v>
      </c>
      <c r="AN64" s="34" t="s">
        <v>780</v>
      </c>
      <c r="AO64" s="77"/>
      <c r="AP64" s="182"/>
      <c r="AQ64" s="182"/>
      <c r="AR64" s="182"/>
      <c r="AS64" s="182"/>
      <c r="AT64" s="182"/>
      <c r="AU64" s="182"/>
      <c r="AV64" s="182"/>
      <c r="AW64" s="182"/>
      <c r="AX64" s="182"/>
      <c r="AY64" s="182"/>
      <c r="AZ64" s="182"/>
      <c r="BA64" s="182"/>
      <c r="BB64" s="182"/>
      <c r="BC64" s="182"/>
      <c r="BD64" s="182"/>
    </row>
    <row r="65" spans="1:56" s="8" customFormat="1" ht="153" x14ac:dyDescent="0.2">
      <c r="A65" s="155" t="s">
        <v>359</v>
      </c>
      <c r="B65" s="45" t="s">
        <v>49</v>
      </c>
      <c r="C65" s="74" t="s">
        <v>50</v>
      </c>
      <c r="D65" s="21" t="s">
        <v>51</v>
      </c>
      <c r="E65" s="34" t="s">
        <v>239</v>
      </c>
      <c r="F65" s="46" t="s">
        <v>366</v>
      </c>
      <c r="G65" s="30">
        <f t="shared" si="6"/>
        <v>1.0752688172043012E-2</v>
      </c>
      <c r="H65" s="34" t="s">
        <v>193</v>
      </c>
      <c r="I65" s="46" t="s">
        <v>297</v>
      </c>
      <c r="J65" s="21" t="s">
        <v>56</v>
      </c>
      <c r="K65" s="25" t="s">
        <v>623</v>
      </c>
      <c r="L65" s="128" t="s">
        <v>624</v>
      </c>
      <c r="M65" s="128" t="s">
        <v>625</v>
      </c>
      <c r="N65" s="47">
        <v>42736</v>
      </c>
      <c r="O65" s="47">
        <v>44012</v>
      </c>
      <c r="P65" s="34" t="s">
        <v>367</v>
      </c>
      <c r="Q65" s="34" t="s">
        <v>368</v>
      </c>
      <c r="R65" s="33">
        <v>1</v>
      </c>
      <c r="S65" s="33">
        <v>1</v>
      </c>
      <c r="T65" s="33">
        <v>1</v>
      </c>
      <c r="U65" s="33">
        <v>1</v>
      </c>
      <c r="V65" s="40">
        <v>0.97699999999999998</v>
      </c>
      <c r="W65" s="100">
        <f>V65/R65</f>
        <v>0.97699999999999998</v>
      </c>
      <c r="X65" s="100">
        <v>1</v>
      </c>
      <c r="Y65" s="21">
        <f t="shared" si="4"/>
        <v>100</v>
      </c>
      <c r="Z65" s="34"/>
      <c r="AA65" s="34"/>
      <c r="AB65" s="34"/>
      <c r="AC65" s="34"/>
      <c r="AD65" s="34" t="s">
        <v>59</v>
      </c>
      <c r="AE65" s="34" t="s">
        <v>369</v>
      </c>
      <c r="AF65" s="34" t="s">
        <v>369</v>
      </c>
      <c r="AG65" s="21">
        <v>1086</v>
      </c>
      <c r="AH65" s="34" t="s">
        <v>370</v>
      </c>
      <c r="AI65" s="34" t="s">
        <v>371</v>
      </c>
      <c r="AJ65" s="26">
        <v>872341795</v>
      </c>
      <c r="AK65" s="55">
        <v>1</v>
      </c>
      <c r="AL65" s="29">
        <v>646367884</v>
      </c>
      <c r="AM65" s="34" t="s">
        <v>825</v>
      </c>
      <c r="AN65" s="34" t="s">
        <v>735</v>
      </c>
      <c r="AO65" s="77"/>
      <c r="AP65" s="182"/>
      <c r="AQ65" s="182"/>
      <c r="AR65" s="182"/>
      <c r="AS65" s="182"/>
      <c r="AT65" s="182"/>
      <c r="AU65" s="182"/>
      <c r="AV65" s="182"/>
      <c r="AW65" s="182"/>
      <c r="AX65" s="182"/>
      <c r="AY65" s="182"/>
      <c r="AZ65" s="182"/>
      <c r="BA65" s="182"/>
      <c r="BB65" s="182"/>
      <c r="BC65" s="182"/>
      <c r="BD65" s="182"/>
    </row>
    <row r="66" spans="1:56" s="8" customFormat="1" ht="76.5" x14ac:dyDescent="0.2">
      <c r="A66" s="155" t="s">
        <v>361</v>
      </c>
      <c r="B66" s="45" t="s">
        <v>49</v>
      </c>
      <c r="C66" s="74" t="s">
        <v>50</v>
      </c>
      <c r="D66" s="21" t="s">
        <v>51</v>
      </c>
      <c r="E66" s="34" t="s">
        <v>239</v>
      </c>
      <c r="F66" s="46" t="s">
        <v>826</v>
      </c>
      <c r="G66" s="30">
        <f t="shared" si="6"/>
        <v>1.0752688172043012E-2</v>
      </c>
      <c r="H66" s="34" t="s">
        <v>193</v>
      </c>
      <c r="I66" s="46" t="s">
        <v>297</v>
      </c>
      <c r="J66" s="21" t="s">
        <v>56</v>
      </c>
      <c r="K66" s="34" t="s">
        <v>626</v>
      </c>
      <c r="L66" s="34" t="s">
        <v>627</v>
      </c>
      <c r="M66" s="114" t="s">
        <v>628</v>
      </c>
      <c r="N66" s="47">
        <v>42736</v>
      </c>
      <c r="O66" s="47">
        <v>44012</v>
      </c>
      <c r="P66" s="34" t="s">
        <v>372</v>
      </c>
      <c r="Q66" s="34" t="s">
        <v>373</v>
      </c>
      <c r="R66" s="33">
        <v>1</v>
      </c>
      <c r="S66" s="33">
        <v>1</v>
      </c>
      <c r="T66" s="33">
        <v>1</v>
      </c>
      <c r="U66" s="33">
        <v>1</v>
      </c>
      <c r="V66" s="55">
        <v>1</v>
      </c>
      <c r="W66" s="100">
        <f>V66/R66</f>
        <v>1</v>
      </c>
      <c r="X66" s="100">
        <v>1</v>
      </c>
      <c r="Y66" s="21">
        <f t="shared" si="4"/>
        <v>100</v>
      </c>
      <c r="Z66" s="34"/>
      <c r="AA66" s="34"/>
      <c r="AB66" s="34"/>
      <c r="AC66" s="34"/>
      <c r="AD66" s="34" t="s">
        <v>59</v>
      </c>
      <c r="AE66" s="34" t="s">
        <v>369</v>
      </c>
      <c r="AF66" s="34" t="s">
        <v>369</v>
      </c>
      <c r="AG66" s="21">
        <v>1086</v>
      </c>
      <c r="AH66" s="34" t="s">
        <v>370</v>
      </c>
      <c r="AI66" s="34" t="s">
        <v>374</v>
      </c>
      <c r="AJ66" s="26">
        <v>76751504317</v>
      </c>
      <c r="AK66" s="21">
        <v>93</v>
      </c>
      <c r="AL66" s="48">
        <v>38660036999</v>
      </c>
      <c r="AM66" s="34" t="s">
        <v>736</v>
      </c>
      <c r="AN66" s="34"/>
      <c r="AO66" s="77"/>
      <c r="AP66" s="182"/>
      <c r="AQ66" s="182"/>
      <c r="AR66" s="182"/>
      <c r="AS66" s="182"/>
      <c r="AT66" s="182"/>
      <c r="AU66" s="182"/>
      <c r="AV66" s="182"/>
      <c r="AW66" s="182"/>
      <c r="AX66" s="182"/>
      <c r="AY66" s="182"/>
      <c r="AZ66" s="182"/>
      <c r="BA66" s="182"/>
      <c r="BB66" s="182"/>
      <c r="BC66" s="182"/>
      <c r="BD66" s="182"/>
    </row>
    <row r="67" spans="1:56" s="8" customFormat="1" ht="267.75" x14ac:dyDescent="0.2">
      <c r="A67" s="155" t="s">
        <v>365</v>
      </c>
      <c r="B67" s="45" t="s">
        <v>49</v>
      </c>
      <c r="C67" s="74" t="s">
        <v>69</v>
      </c>
      <c r="D67" s="21" t="s">
        <v>51</v>
      </c>
      <c r="E67" s="34" t="s">
        <v>239</v>
      </c>
      <c r="F67" s="46" t="s">
        <v>376</v>
      </c>
      <c r="G67" s="30">
        <f t="shared" si="6"/>
        <v>1.0752688172043012E-2</v>
      </c>
      <c r="H67" s="34" t="s">
        <v>193</v>
      </c>
      <c r="I67" s="46" t="s">
        <v>297</v>
      </c>
      <c r="J67" s="21" t="s">
        <v>56</v>
      </c>
      <c r="K67" s="34" t="s">
        <v>629</v>
      </c>
      <c r="L67" s="34">
        <v>3279797</v>
      </c>
      <c r="M67" s="114" t="s">
        <v>630</v>
      </c>
      <c r="N67" s="47">
        <v>42736</v>
      </c>
      <c r="O67" s="47">
        <v>44012</v>
      </c>
      <c r="P67" s="34" t="s">
        <v>377</v>
      </c>
      <c r="Q67" s="34" t="s">
        <v>378</v>
      </c>
      <c r="R67" s="33">
        <v>1</v>
      </c>
      <c r="S67" s="33">
        <v>1</v>
      </c>
      <c r="T67" s="33">
        <v>1</v>
      </c>
      <c r="U67" s="33">
        <v>1</v>
      </c>
      <c r="V67" s="33">
        <v>0.78</v>
      </c>
      <c r="W67" s="100">
        <f>V67/R67</f>
        <v>0.78</v>
      </c>
      <c r="X67" s="100">
        <v>0.94</v>
      </c>
      <c r="Y67" s="21">
        <f t="shared" si="4"/>
        <v>94</v>
      </c>
      <c r="Z67" s="34"/>
      <c r="AA67" s="34"/>
      <c r="AB67" s="34"/>
      <c r="AC67" s="34"/>
      <c r="AD67" s="34" t="s">
        <v>59</v>
      </c>
      <c r="AE67" s="34" t="s">
        <v>369</v>
      </c>
      <c r="AF67" s="34" t="s">
        <v>379</v>
      </c>
      <c r="AG67" s="21">
        <v>1098</v>
      </c>
      <c r="AH67" s="34" t="s">
        <v>380</v>
      </c>
      <c r="AI67" s="34" t="s">
        <v>381</v>
      </c>
      <c r="AJ67" s="26">
        <v>836601629797</v>
      </c>
      <c r="AK67" s="21">
        <v>12</v>
      </c>
      <c r="AL67" s="48">
        <v>453867102328</v>
      </c>
      <c r="AM67" s="34" t="s">
        <v>827</v>
      </c>
      <c r="AN67" s="34" t="s">
        <v>737</v>
      </c>
      <c r="AO67" s="77"/>
      <c r="AP67" s="182"/>
      <c r="AQ67" s="182"/>
      <c r="AR67" s="182"/>
      <c r="AS67" s="182"/>
      <c r="AT67" s="182"/>
      <c r="AU67" s="182"/>
      <c r="AV67" s="182"/>
      <c r="AW67" s="182"/>
      <c r="AX67" s="182"/>
      <c r="AY67" s="182"/>
      <c r="AZ67" s="182"/>
      <c r="BA67" s="182"/>
      <c r="BB67" s="182"/>
      <c r="BC67" s="182"/>
      <c r="BD67" s="182"/>
    </row>
    <row r="68" spans="1:56" s="8" customFormat="1" ht="102" x14ac:dyDescent="0.2">
      <c r="A68" s="155" t="s">
        <v>375</v>
      </c>
      <c r="B68" s="45" t="s">
        <v>49</v>
      </c>
      <c r="C68" s="74" t="s">
        <v>351</v>
      </c>
      <c r="D68" s="21" t="s">
        <v>51</v>
      </c>
      <c r="E68" s="34" t="s">
        <v>239</v>
      </c>
      <c r="F68" s="61" t="s">
        <v>384</v>
      </c>
      <c r="G68" s="30">
        <f t="shared" si="6"/>
        <v>1.0752688172043012E-2</v>
      </c>
      <c r="H68" s="21" t="s">
        <v>193</v>
      </c>
      <c r="I68" s="46" t="s">
        <v>297</v>
      </c>
      <c r="J68" s="21" t="s">
        <v>56</v>
      </c>
      <c r="K68" s="21" t="s">
        <v>631</v>
      </c>
      <c r="L68" s="21" t="s">
        <v>632</v>
      </c>
      <c r="M68" s="129" t="s">
        <v>633</v>
      </c>
      <c r="N68" s="47">
        <v>42552</v>
      </c>
      <c r="O68" s="47">
        <v>44012</v>
      </c>
      <c r="P68" s="21" t="s">
        <v>385</v>
      </c>
      <c r="Q68" s="21" t="s">
        <v>608</v>
      </c>
      <c r="R68" s="33">
        <v>1</v>
      </c>
      <c r="S68" s="33">
        <v>1</v>
      </c>
      <c r="T68" s="33">
        <v>1</v>
      </c>
      <c r="U68" s="89"/>
      <c r="V68" s="33">
        <v>1</v>
      </c>
      <c r="W68" s="100">
        <f t="shared" ref="W68:W75" si="9">V68/R68</f>
        <v>1</v>
      </c>
      <c r="X68" s="100">
        <v>0.88429999999999997</v>
      </c>
      <c r="Y68" s="21">
        <f t="shared" si="4"/>
        <v>88.429999999999993</v>
      </c>
      <c r="Z68" s="34"/>
      <c r="AA68" s="34"/>
      <c r="AB68" s="34"/>
      <c r="AC68" s="34"/>
      <c r="AD68" s="21" t="s">
        <v>59</v>
      </c>
      <c r="AE68" s="21" t="s">
        <v>369</v>
      </c>
      <c r="AF68" s="21" t="s">
        <v>386</v>
      </c>
      <c r="AG68" s="21">
        <v>1113</v>
      </c>
      <c r="AH68" s="21" t="s">
        <v>387</v>
      </c>
      <c r="AI68" s="21" t="s">
        <v>388</v>
      </c>
      <c r="AJ68" s="26">
        <v>2368640829</v>
      </c>
      <c r="AK68" s="21">
        <v>2</v>
      </c>
      <c r="AL68" s="112" t="s">
        <v>828</v>
      </c>
      <c r="AM68" s="34" t="s">
        <v>740</v>
      </c>
      <c r="AN68" s="25" t="s">
        <v>829</v>
      </c>
      <c r="AO68" s="77"/>
      <c r="AP68" s="182"/>
      <c r="AQ68" s="182"/>
      <c r="AR68" s="182"/>
      <c r="AS68" s="182"/>
      <c r="AT68" s="182"/>
      <c r="AU68" s="182"/>
      <c r="AV68" s="182"/>
      <c r="AW68" s="182"/>
      <c r="AX68" s="182"/>
      <c r="AY68" s="182"/>
      <c r="AZ68" s="182"/>
      <c r="BA68" s="182"/>
      <c r="BB68" s="182"/>
      <c r="BC68" s="182"/>
      <c r="BD68" s="182"/>
    </row>
    <row r="69" spans="1:56" s="8" customFormat="1" ht="210" customHeight="1" x14ac:dyDescent="0.2">
      <c r="A69" s="155" t="s">
        <v>382</v>
      </c>
      <c r="B69" s="45" t="s">
        <v>49</v>
      </c>
      <c r="C69" s="74" t="s">
        <v>351</v>
      </c>
      <c r="D69" s="21" t="s">
        <v>51</v>
      </c>
      <c r="E69" s="34" t="s">
        <v>239</v>
      </c>
      <c r="F69" s="61" t="s">
        <v>390</v>
      </c>
      <c r="G69" s="30">
        <f t="shared" si="6"/>
        <v>1.0752688172043012E-2</v>
      </c>
      <c r="H69" s="21" t="s">
        <v>193</v>
      </c>
      <c r="I69" s="46" t="s">
        <v>297</v>
      </c>
      <c r="J69" s="21" t="s">
        <v>56</v>
      </c>
      <c r="K69" s="21" t="s">
        <v>631</v>
      </c>
      <c r="L69" s="21" t="s">
        <v>632</v>
      </c>
      <c r="M69" s="129" t="s">
        <v>633</v>
      </c>
      <c r="N69" s="47">
        <v>42552</v>
      </c>
      <c r="O69" s="47">
        <v>44012</v>
      </c>
      <c r="P69" s="21" t="s">
        <v>391</v>
      </c>
      <c r="Q69" s="21" t="s">
        <v>392</v>
      </c>
      <c r="R69" s="33">
        <v>1</v>
      </c>
      <c r="S69" s="33">
        <v>1</v>
      </c>
      <c r="T69" s="33">
        <v>1</v>
      </c>
      <c r="U69" s="33">
        <v>1</v>
      </c>
      <c r="V69" s="40">
        <v>0.92200000000000004</v>
      </c>
      <c r="W69" s="100">
        <f t="shared" si="9"/>
        <v>0.92200000000000004</v>
      </c>
      <c r="X69" s="100">
        <v>0.92610000000000003</v>
      </c>
      <c r="Y69" s="21">
        <f t="shared" si="4"/>
        <v>92.61</v>
      </c>
      <c r="Z69" s="34"/>
      <c r="AA69" s="34"/>
      <c r="AB69" s="34"/>
      <c r="AC69" s="34"/>
      <c r="AD69" s="21" t="s">
        <v>59</v>
      </c>
      <c r="AE69" s="21" t="s">
        <v>369</v>
      </c>
      <c r="AF69" s="21" t="s">
        <v>369</v>
      </c>
      <c r="AG69" s="21">
        <v>1113</v>
      </c>
      <c r="AH69" s="21" t="s">
        <v>393</v>
      </c>
      <c r="AI69" s="21" t="s">
        <v>394</v>
      </c>
      <c r="AJ69" s="26">
        <v>203606596543</v>
      </c>
      <c r="AK69" s="100">
        <v>0.98</v>
      </c>
      <c r="AL69" s="112">
        <v>44457046830</v>
      </c>
      <c r="AM69" s="25" t="s">
        <v>741</v>
      </c>
      <c r="AN69" s="25" t="s">
        <v>829</v>
      </c>
      <c r="AO69" s="77"/>
      <c r="AP69" s="182"/>
      <c r="AQ69" s="182"/>
      <c r="AR69" s="182"/>
      <c r="AS69" s="182"/>
      <c r="AT69" s="182"/>
      <c r="AU69" s="182"/>
      <c r="AV69" s="182"/>
      <c r="AW69" s="182"/>
      <c r="AX69" s="182"/>
      <c r="AY69" s="182"/>
      <c r="AZ69" s="182"/>
      <c r="BA69" s="182"/>
      <c r="BB69" s="182"/>
      <c r="BC69" s="182"/>
      <c r="BD69" s="182"/>
    </row>
    <row r="70" spans="1:56" s="8" customFormat="1" ht="155.25" customHeight="1" x14ac:dyDescent="0.2">
      <c r="A70" s="155" t="s">
        <v>383</v>
      </c>
      <c r="B70" s="45" t="s">
        <v>49</v>
      </c>
      <c r="C70" s="74" t="s">
        <v>50</v>
      </c>
      <c r="D70" s="21" t="s">
        <v>51</v>
      </c>
      <c r="E70" s="34" t="s">
        <v>239</v>
      </c>
      <c r="F70" s="46" t="s">
        <v>609</v>
      </c>
      <c r="G70" s="30">
        <f t="shared" si="6"/>
        <v>1.0752688172043012E-2</v>
      </c>
      <c r="H70" s="34" t="s">
        <v>193</v>
      </c>
      <c r="I70" s="46" t="s">
        <v>297</v>
      </c>
      <c r="J70" s="21" t="s">
        <v>56</v>
      </c>
      <c r="K70" s="34" t="s">
        <v>853</v>
      </c>
      <c r="L70" s="21" t="s">
        <v>634</v>
      </c>
      <c r="M70" s="114" t="s">
        <v>635</v>
      </c>
      <c r="N70" s="47">
        <v>42736</v>
      </c>
      <c r="O70" s="47">
        <v>44012</v>
      </c>
      <c r="P70" s="34" t="s">
        <v>396</v>
      </c>
      <c r="Q70" s="34" t="s">
        <v>397</v>
      </c>
      <c r="R70" s="33">
        <v>1</v>
      </c>
      <c r="S70" s="33">
        <v>1</v>
      </c>
      <c r="T70" s="33">
        <v>1</v>
      </c>
      <c r="U70" s="33">
        <v>1</v>
      </c>
      <c r="V70" s="33">
        <v>1</v>
      </c>
      <c r="W70" s="100">
        <f t="shared" si="9"/>
        <v>1</v>
      </c>
      <c r="X70" s="100">
        <v>1</v>
      </c>
      <c r="Y70" s="21">
        <f t="shared" si="4"/>
        <v>100</v>
      </c>
      <c r="Z70" s="34"/>
      <c r="AA70" s="34"/>
      <c r="AB70" s="34"/>
      <c r="AC70" s="34"/>
      <c r="AD70" s="34" t="s">
        <v>59</v>
      </c>
      <c r="AE70" s="34" t="s">
        <v>197</v>
      </c>
      <c r="AF70" s="34" t="s">
        <v>197</v>
      </c>
      <c r="AG70" s="21">
        <v>1116</v>
      </c>
      <c r="AH70" s="34" t="s">
        <v>398</v>
      </c>
      <c r="AI70" s="34" t="s">
        <v>399</v>
      </c>
      <c r="AJ70" s="26">
        <v>3699681065</v>
      </c>
      <c r="AK70" s="21"/>
      <c r="AL70" s="48">
        <v>1876458067</v>
      </c>
      <c r="AM70" s="34" t="s">
        <v>830</v>
      </c>
      <c r="AN70" s="34" t="s">
        <v>831</v>
      </c>
      <c r="AO70" s="77"/>
      <c r="AP70" s="182"/>
      <c r="AQ70" s="182"/>
      <c r="AR70" s="182"/>
      <c r="AS70" s="182"/>
      <c r="AT70" s="182"/>
      <c r="AU70" s="182"/>
      <c r="AV70" s="182"/>
      <c r="AW70" s="182"/>
      <c r="AX70" s="182"/>
      <c r="AY70" s="182"/>
      <c r="AZ70" s="182"/>
      <c r="BA70" s="182"/>
      <c r="BB70" s="182"/>
      <c r="BC70" s="182"/>
      <c r="BD70" s="182"/>
    </row>
    <row r="71" spans="1:56" s="8" customFormat="1" ht="166.5" customHeight="1" x14ac:dyDescent="0.2">
      <c r="A71" s="155" t="s">
        <v>389</v>
      </c>
      <c r="B71" s="45" t="s">
        <v>49</v>
      </c>
      <c r="C71" s="74" t="s">
        <v>65</v>
      </c>
      <c r="D71" s="21" t="s">
        <v>51</v>
      </c>
      <c r="E71" s="34" t="s">
        <v>239</v>
      </c>
      <c r="F71" s="46" t="s">
        <v>401</v>
      </c>
      <c r="G71" s="30">
        <f t="shared" si="6"/>
        <v>1.0752688172043012E-2</v>
      </c>
      <c r="H71" s="34" t="s">
        <v>193</v>
      </c>
      <c r="I71" s="46" t="s">
        <v>297</v>
      </c>
      <c r="J71" s="21" t="s">
        <v>56</v>
      </c>
      <c r="K71" s="34" t="s">
        <v>854</v>
      </c>
      <c r="L71" s="34" t="s">
        <v>636</v>
      </c>
      <c r="M71" s="114" t="s">
        <v>637</v>
      </c>
      <c r="N71" s="47">
        <v>42736</v>
      </c>
      <c r="O71" s="47">
        <v>44012</v>
      </c>
      <c r="P71" s="34" t="s">
        <v>402</v>
      </c>
      <c r="Q71" s="34" t="s">
        <v>403</v>
      </c>
      <c r="R71" s="33">
        <v>1</v>
      </c>
      <c r="S71" s="33">
        <v>1</v>
      </c>
      <c r="T71" s="33">
        <v>1</v>
      </c>
      <c r="U71" s="33">
        <v>1</v>
      </c>
      <c r="V71" s="100">
        <v>1</v>
      </c>
      <c r="W71" s="100">
        <f t="shared" si="9"/>
        <v>1</v>
      </c>
      <c r="X71" s="100">
        <v>0.98</v>
      </c>
      <c r="Y71" s="21">
        <f t="shared" si="4"/>
        <v>98</v>
      </c>
      <c r="Z71" s="53"/>
      <c r="AA71" s="53"/>
      <c r="AB71" s="53"/>
      <c r="AC71" s="53"/>
      <c r="AD71" s="34" t="s">
        <v>244</v>
      </c>
      <c r="AE71" s="34" t="s">
        <v>217</v>
      </c>
      <c r="AF71" s="34" t="s">
        <v>218</v>
      </c>
      <c r="AG71" s="21">
        <v>1103</v>
      </c>
      <c r="AH71" s="34" t="s">
        <v>219</v>
      </c>
      <c r="AI71" s="34" t="s">
        <v>610</v>
      </c>
      <c r="AJ71" s="26">
        <v>138665223033</v>
      </c>
      <c r="AK71" s="33">
        <v>1</v>
      </c>
      <c r="AL71" s="48">
        <v>45678909827</v>
      </c>
      <c r="AM71" s="34" t="s">
        <v>832</v>
      </c>
      <c r="AN71" s="113" t="s">
        <v>709</v>
      </c>
      <c r="AO71" s="77"/>
      <c r="AP71" s="182"/>
      <c r="AQ71" s="182"/>
      <c r="AR71" s="182"/>
      <c r="AS71" s="182"/>
      <c r="AT71" s="182"/>
      <c r="AU71" s="182"/>
      <c r="AV71" s="182"/>
      <c r="AW71" s="182"/>
      <c r="AX71" s="182"/>
      <c r="AY71" s="182"/>
      <c r="AZ71" s="182"/>
      <c r="BA71" s="182"/>
      <c r="BB71" s="182"/>
      <c r="BC71" s="182"/>
      <c r="BD71" s="182"/>
    </row>
    <row r="72" spans="1:56" s="8" customFormat="1" ht="118.5" customHeight="1" x14ac:dyDescent="0.2">
      <c r="A72" s="155" t="s">
        <v>395</v>
      </c>
      <c r="B72" s="45" t="s">
        <v>49</v>
      </c>
      <c r="C72" s="74" t="s">
        <v>65</v>
      </c>
      <c r="D72" s="21" t="s">
        <v>51</v>
      </c>
      <c r="E72" s="34" t="s">
        <v>239</v>
      </c>
      <c r="F72" s="46" t="s">
        <v>405</v>
      </c>
      <c r="G72" s="30">
        <f t="shared" si="6"/>
        <v>1.0752688172043012E-2</v>
      </c>
      <c r="H72" s="34" t="s">
        <v>193</v>
      </c>
      <c r="I72" s="46" t="s">
        <v>297</v>
      </c>
      <c r="J72" s="21" t="s">
        <v>56</v>
      </c>
      <c r="K72" s="34" t="s">
        <v>620</v>
      </c>
      <c r="L72" s="34">
        <v>3195108116</v>
      </c>
      <c r="M72" s="114" t="s">
        <v>621</v>
      </c>
      <c r="N72" s="47">
        <v>42736</v>
      </c>
      <c r="O72" s="47">
        <v>44012</v>
      </c>
      <c r="P72" s="34" t="s">
        <v>406</v>
      </c>
      <c r="Q72" s="34" t="s">
        <v>407</v>
      </c>
      <c r="R72" s="33">
        <v>1</v>
      </c>
      <c r="S72" s="33">
        <v>1</v>
      </c>
      <c r="T72" s="33">
        <v>1</v>
      </c>
      <c r="U72" s="33">
        <v>1</v>
      </c>
      <c r="V72" s="30">
        <v>1.1958333333333333</v>
      </c>
      <c r="W72" s="100">
        <f t="shared" si="9"/>
        <v>1.1958333333333333</v>
      </c>
      <c r="X72" s="100">
        <v>1.1076999999999999</v>
      </c>
      <c r="Y72" s="21">
        <f t="shared" si="4"/>
        <v>110.77</v>
      </c>
      <c r="Z72" s="33"/>
      <c r="AA72" s="33"/>
      <c r="AB72" s="33"/>
      <c r="AC72" s="33"/>
      <c r="AD72" s="34" t="s">
        <v>408</v>
      </c>
      <c r="AE72" s="34" t="s">
        <v>409</v>
      </c>
      <c r="AF72" s="34" t="s">
        <v>410</v>
      </c>
      <c r="AG72" s="87">
        <v>1091</v>
      </c>
      <c r="AH72" s="34" t="s">
        <v>411</v>
      </c>
      <c r="AI72" s="34" t="s">
        <v>412</v>
      </c>
      <c r="AJ72" s="26">
        <v>1715898733</v>
      </c>
      <c r="AK72" s="33">
        <v>1</v>
      </c>
      <c r="AL72" s="48">
        <v>848685266</v>
      </c>
      <c r="AM72" s="34" t="s">
        <v>833</v>
      </c>
      <c r="AN72" s="34"/>
      <c r="AO72" s="77"/>
      <c r="AP72" s="182"/>
      <c r="AQ72" s="182"/>
      <c r="AR72" s="182"/>
      <c r="AS72" s="182"/>
      <c r="AT72" s="182"/>
      <c r="AU72" s="182"/>
      <c r="AV72" s="182"/>
      <c r="AW72" s="182"/>
      <c r="AX72" s="182"/>
      <c r="AY72" s="182"/>
      <c r="AZ72" s="182"/>
      <c r="BA72" s="182"/>
      <c r="BB72" s="182"/>
      <c r="BC72" s="182"/>
      <c r="BD72" s="182"/>
    </row>
    <row r="73" spans="1:56" s="8" customFormat="1" ht="137.25" customHeight="1" x14ac:dyDescent="0.2">
      <c r="A73" s="155" t="s">
        <v>400</v>
      </c>
      <c r="B73" s="45" t="s">
        <v>49</v>
      </c>
      <c r="C73" s="74" t="s">
        <v>92</v>
      </c>
      <c r="D73" s="21" t="s">
        <v>51</v>
      </c>
      <c r="E73" s="34" t="s">
        <v>239</v>
      </c>
      <c r="F73" s="46" t="s">
        <v>414</v>
      </c>
      <c r="G73" s="30">
        <f t="shared" si="6"/>
        <v>1.0752688172043012E-2</v>
      </c>
      <c r="H73" s="34" t="s">
        <v>193</v>
      </c>
      <c r="I73" s="46" t="s">
        <v>297</v>
      </c>
      <c r="J73" s="21" t="s">
        <v>56</v>
      </c>
      <c r="K73" s="34" t="s">
        <v>855</v>
      </c>
      <c r="L73" s="34" t="s">
        <v>845</v>
      </c>
      <c r="M73" s="114" t="s">
        <v>856</v>
      </c>
      <c r="N73" s="47">
        <v>42736</v>
      </c>
      <c r="O73" s="47">
        <v>44012</v>
      </c>
      <c r="P73" s="34" t="s">
        <v>415</v>
      </c>
      <c r="Q73" s="34" t="s">
        <v>416</v>
      </c>
      <c r="R73" s="55">
        <v>1</v>
      </c>
      <c r="S73" s="55">
        <v>1</v>
      </c>
      <c r="T73" s="55">
        <v>1</v>
      </c>
      <c r="U73" s="55">
        <v>1</v>
      </c>
      <c r="V73" s="30">
        <v>1</v>
      </c>
      <c r="W73" s="100">
        <f t="shared" si="9"/>
        <v>1</v>
      </c>
      <c r="X73" s="100">
        <v>1</v>
      </c>
      <c r="Y73" s="21">
        <f t="shared" si="4"/>
        <v>100</v>
      </c>
      <c r="Z73" s="34"/>
      <c r="AA73" s="34"/>
      <c r="AB73" s="34"/>
      <c r="AC73" s="34"/>
      <c r="AD73" s="34" t="s">
        <v>59</v>
      </c>
      <c r="AE73" s="34" t="s">
        <v>417</v>
      </c>
      <c r="AF73" s="34" t="s">
        <v>418</v>
      </c>
      <c r="AG73" s="21">
        <v>1093</v>
      </c>
      <c r="AH73" s="34" t="s">
        <v>419</v>
      </c>
      <c r="AI73" s="34" t="s">
        <v>420</v>
      </c>
      <c r="AJ73" s="26">
        <v>5610589423</v>
      </c>
      <c r="AK73" s="21">
        <v>13</v>
      </c>
      <c r="AL73" s="48">
        <v>442450000</v>
      </c>
      <c r="AM73" s="34" t="s">
        <v>767</v>
      </c>
      <c r="AN73" s="34"/>
      <c r="AO73" s="77"/>
      <c r="AP73" s="182"/>
      <c r="AQ73" s="182"/>
      <c r="AR73" s="182"/>
      <c r="AS73" s="182"/>
      <c r="AT73" s="182"/>
      <c r="AU73" s="182"/>
      <c r="AV73" s="182"/>
      <c r="AW73" s="182"/>
      <c r="AX73" s="182"/>
      <c r="AY73" s="182"/>
      <c r="AZ73" s="182"/>
      <c r="BA73" s="182"/>
      <c r="BB73" s="182"/>
      <c r="BC73" s="182"/>
      <c r="BD73" s="182"/>
    </row>
    <row r="74" spans="1:56" s="8" customFormat="1" ht="214.5" customHeight="1" x14ac:dyDescent="0.2">
      <c r="A74" s="155" t="s">
        <v>404</v>
      </c>
      <c r="B74" s="21" t="s">
        <v>49</v>
      </c>
      <c r="C74" s="21" t="s">
        <v>50</v>
      </c>
      <c r="D74" s="21" t="s">
        <v>51</v>
      </c>
      <c r="E74" s="21" t="s">
        <v>239</v>
      </c>
      <c r="F74" s="21" t="s">
        <v>422</v>
      </c>
      <c r="G74" s="30">
        <f t="shared" si="6"/>
        <v>1.0752688172043012E-2</v>
      </c>
      <c r="H74" s="21" t="s">
        <v>423</v>
      </c>
      <c r="I74" s="21" t="s">
        <v>424</v>
      </c>
      <c r="J74" s="21" t="s">
        <v>126</v>
      </c>
      <c r="K74" s="21" t="s">
        <v>642</v>
      </c>
      <c r="L74" s="21" t="s">
        <v>643</v>
      </c>
      <c r="M74" s="129" t="s">
        <v>644</v>
      </c>
      <c r="N74" s="44">
        <v>42737</v>
      </c>
      <c r="O74" s="44">
        <v>44196</v>
      </c>
      <c r="P74" s="21" t="s">
        <v>425</v>
      </c>
      <c r="Q74" s="21" t="s">
        <v>426</v>
      </c>
      <c r="R74" s="33">
        <v>1</v>
      </c>
      <c r="S74" s="33">
        <v>1</v>
      </c>
      <c r="T74" s="33">
        <v>1</v>
      </c>
      <c r="U74" s="33">
        <v>1</v>
      </c>
      <c r="V74" s="33">
        <v>0.90669999999999995</v>
      </c>
      <c r="W74" s="100">
        <f t="shared" si="9"/>
        <v>0.90669999999999995</v>
      </c>
      <c r="X74" s="100">
        <v>1</v>
      </c>
      <c r="Y74" s="21">
        <f t="shared" si="4"/>
        <v>100</v>
      </c>
      <c r="Z74" s="21"/>
      <c r="AA74" s="21"/>
      <c r="AB74" s="21"/>
      <c r="AC74" s="21"/>
      <c r="AD74" s="21" t="s">
        <v>427</v>
      </c>
      <c r="AE74" s="21" t="s">
        <v>428</v>
      </c>
      <c r="AF74" s="21" t="s">
        <v>429</v>
      </c>
      <c r="AG74" s="21">
        <v>7512</v>
      </c>
      <c r="AH74" s="21" t="s">
        <v>430</v>
      </c>
      <c r="AI74" s="25" t="s">
        <v>431</v>
      </c>
      <c r="AJ74" s="26" t="s">
        <v>432</v>
      </c>
      <c r="AK74" s="27">
        <v>0.30536779324055668</v>
      </c>
      <c r="AL74" s="130">
        <v>158613750</v>
      </c>
      <c r="AM74" s="137" t="s">
        <v>799</v>
      </c>
      <c r="AN74" s="25"/>
      <c r="AO74" s="77"/>
      <c r="AP74" s="182"/>
      <c r="AQ74" s="182"/>
      <c r="AR74" s="182"/>
      <c r="AS74" s="182"/>
      <c r="AT74" s="182"/>
      <c r="AU74" s="182"/>
      <c r="AV74" s="182"/>
      <c r="AW74" s="182"/>
      <c r="AX74" s="182"/>
      <c r="AY74" s="182"/>
      <c r="AZ74" s="182"/>
      <c r="BA74" s="182"/>
      <c r="BB74" s="182"/>
      <c r="BC74" s="182"/>
      <c r="BD74" s="182"/>
    </row>
    <row r="75" spans="1:56" s="8" customFormat="1" ht="189.75" customHeight="1" x14ac:dyDescent="0.2">
      <c r="A75" s="155" t="s">
        <v>413</v>
      </c>
      <c r="B75" s="21" t="s">
        <v>49</v>
      </c>
      <c r="C75" s="21" t="s">
        <v>50</v>
      </c>
      <c r="D75" s="21" t="s">
        <v>51</v>
      </c>
      <c r="E75" s="21" t="s">
        <v>239</v>
      </c>
      <c r="F75" s="21" t="s">
        <v>434</v>
      </c>
      <c r="G75" s="30">
        <f t="shared" si="6"/>
        <v>1.0752688172043012E-2</v>
      </c>
      <c r="H75" s="21" t="s">
        <v>423</v>
      </c>
      <c r="I75" s="21" t="s">
        <v>424</v>
      </c>
      <c r="J75" s="21" t="s">
        <v>126</v>
      </c>
      <c r="K75" s="21" t="s">
        <v>857</v>
      </c>
      <c r="L75" s="21" t="s">
        <v>643</v>
      </c>
      <c r="M75" s="129" t="s">
        <v>644</v>
      </c>
      <c r="N75" s="44">
        <v>42737</v>
      </c>
      <c r="O75" s="44">
        <v>44196</v>
      </c>
      <c r="P75" s="21" t="s">
        <v>435</v>
      </c>
      <c r="Q75" s="21" t="s">
        <v>436</v>
      </c>
      <c r="R75" s="33">
        <v>1</v>
      </c>
      <c r="S75" s="33">
        <v>1</v>
      </c>
      <c r="T75" s="33">
        <v>1</v>
      </c>
      <c r="U75" s="33">
        <v>1</v>
      </c>
      <c r="V75" s="33">
        <v>0.94410000000000005</v>
      </c>
      <c r="W75" s="100">
        <f t="shared" si="9"/>
        <v>0.94410000000000005</v>
      </c>
      <c r="X75" s="100">
        <v>1</v>
      </c>
      <c r="Y75" s="21">
        <f t="shared" ref="Y75:Y96" si="10">+X75*100/S75</f>
        <v>100</v>
      </c>
      <c r="Z75" s="21"/>
      <c r="AA75" s="21"/>
      <c r="AB75" s="21"/>
      <c r="AC75" s="21"/>
      <c r="AD75" s="21" t="s">
        <v>427</v>
      </c>
      <c r="AE75" s="21" t="s">
        <v>428</v>
      </c>
      <c r="AF75" s="21" t="s">
        <v>429</v>
      </c>
      <c r="AG75" s="21">
        <v>7512</v>
      </c>
      <c r="AH75" s="21" t="s">
        <v>430</v>
      </c>
      <c r="AI75" s="25" t="s">
        <v>431</v>
      </c>
      <c r="AJ75" s="26" t="s">
        <v>432</v>
      </c>
      <c r="AK75" s="27">
        <v>0.28628230616302186</v>
      </c>
      <c r="AL75" s="130">
        <v>1510598958</v>
      </c>
      <c r="AM75" s="137" t="s">
        <v>810</v>
      </c>
      <c r="AN75" s="25"/>
      <c r="AO75" s="77"/>
      <c r="AP75" s="182"/>
      <c r="AQ75" s="182"/>
      <c r="AR75" s="182"/>
      <c r="AS75" s="182"/>
      <c r="AT75" s="182"/>
      <c r="AU75" s="182"/>
      <c r="AV75" s="182"/>
      <c r="AW75" s="182"/>
      <c r="AX75" s="182"/>
      <c r="AY75" s="182"/>
      <c r="AZ75" s="182"/>
      <c r="BA75" s="182"/>
      <c r="BB75" s="182"/>
      <c r="BC75" s="182"/>
      <c r="BD75" s="182"/>
    </row>
    <row r="76" spans="1:56" s="8" customFormat="1" ht="319.5" customHeight="1" x14ac:dyDescent="0.2">
      <c r="A76" s="155" t="s">
        <v>421</v>
      </c>
      <c r="B76" s="21" t="s">
        <v>49</v>
      </c>
      <c r="C76" s="21" t="s">
        <v>50</v>
      </c>
      <c r="D76" s="21" t="s">
        <v>51</v>
      </c>
      <c r="E76" s="21" t="s">
        <v>239</v>
      </c>
      <c r="F76" s="21" t="s">
        <v>438</v>
      </c>
      <c r="G76" s="30">
        <f t="shared" si="6"/>
        <v>1.0752688172043012E-2</v>
      </c>
      <c r="H76" s="21" t="s">
        <v>423</v>
      </c>
      <c r="I76" s="21" t="s">
        <v>424</v>
      </c>
      <c r="J76" s="21" t="s">
        <v>126</v>
      </c>
      <c r="K76" s="124" t="s">
        <v>645</v>
      </c>
      <c r="L76" s="124" t="s">
        <v>646</v>
      </c>
      <c r="M76" s="187" t="s">
        <v>647</v>
      </c>
      <c r="N76" s="44">
        <v>42737</v>
      </c>
      <c r="O76" s="44">
        <v>43981</v>
      </c>
      <c r="P76" s="21" t="s">
        <v>439</v>
      </c>
      <c r="Q76" s="21" t="s">
        <v>440</v>
      </c>
      <c r="R76" s="21">
        <v>134</v>
      </c>
      <c r="S76" s="21">
        <v>120</v>
      </c>
      <c r="T76" s="21" t="s">
        <v>880</v>
      </c>
      <c r="U76" s="21" t="s">
        <v>880</v>
      </c>
      <c r="V76" s="148">
        <v>124</v>
      </c>
      <c r="W76" s="96">
        <f>+V76/S76</f>
        <v>1.0333333333333334</v>
      </c>
      <c r="X76" s="21">
        <v>181</v>
      </c>
      <c r="Y76" s="21">
        <f t="shared" si="10"/>
        <v>150.83333333333334</v>
      </c>
      <c r="Z76" s="21"/>
      <c r="AA76" s="21"/>
      <c r="AB76" s="21"/>
      <c r="AC76" s="21"/>
      <c r="AD76" s="21" t="s">
        <v>427</v>
      </c>
      <c r="AE76" s="21" t="s">
        <v>441</v>
      </c>
      <c r="AF76" s="21" t="s">
        <v>442</v>
      </c>
      <c r="AG76" s="21">
        <v>7513</v>
      </c>
      <c r="AH76" s="21" t="s">
        <v>443</v>
      </c>
      <c r="AI76" s="25" t="s">
        <v>444</v>
      </c>
      <c r="AJ76" s="26" t="s">
        <v>445</v>
      </c>
      <c r="AK76" s="33">
        <v>0.11</v>
      </c>
      <c r="AL76" s="130">
        <v>95990000</v>
      </c>
      <c r="AM76" s="90" t="s">
        <v>787</v>
      </c>
      <c r="AN76" s="25"/>
      <c r="AO76" s="77"/>
      <c r="AP76" s="182"/>
      <c r="AQ76" s="182"/>
      <c r="AR76" s="182"/>
      <c r="AS76" s="182"/>
      <c r="AT76" s="182"/>
      <c r="AU76" s="182"/>
      <c r="AV76" s="182"/>
      <c r="AW76" s="182"/>
      <c r="AX76" s="182"/>
      <c r="AY76" s="182"/>
      <c r="AZ76" s="182"/>
      <c r="BA76" s="182"/>
      <c r="BB76" s="182"/>
      <c r="BC76" s="182"/>
      <c r="BD76" s="182"/>
    </row>
    <row r="77" spans="1:56" s="8" customFormat="1" ht="135.75" customHeight="1" x14ac:dyDescent="0.2">
      <c r="A77" s="155" t="s">
        <v>433</v>
      </c>
      <c r="B77" s="21" t="s">
        <v>49</v>
      </c>
      <c r="C77" s="21" t="s">
        <v>50</v>
      </c>
      <c r="D77" s="21" t="s">
        <v>51</v>
      </c>
      <c r="E77" s="21" t="s">
        <v>239</v>
      </c>
      <c r="F77" s="21" t="s">
        <v>447</v>
      </c>
      <c r="G77" s="30">
        <f t="shared" si="6"/>
        <v>1.0752688172043012E-2</v>
      </c>
      <c r="H77" s="21" t="s">
        <v>423</v>
      </c>
      <c r="I77" s="21" t="s">
        <v>424</v>
      </c>
      <c r="J77" s="21" t="s">
        <v>56</v>
      </c>
      <c r="K77" s="124" t="s">
        <v>645</v>
      </c>
      <c r="L77" s="124" t="s">
        <v>646</v>
      </c>
      <c r="M77" s="187" t="s">
        <v>648</v>
      </c>
      <c r="N77" s="44">
        <v>42737</v>
      </c>
      <c r="O77" s="44">
        <v>43830</v>
      </c>
      <c r="P77" s="21" t="s">
        <v>448</v>
      </c>
      <c r="Q77" s="21" t="s">
        <v>449</v>
      </c>
      <c r="R77" s="33">
        <v>1</v>
      </c>
      <c r="S77" s="33">
        <v>0.75</v>
      </c>
      <c r="T77" s="21"/>
      <c r="U77" s="21"/>
      <c r="V77" s="33">
        <v>1</v>
      </c>
      <c r="W77" s="100">
        <v>1</v>
      </c>
      <c r="X77" s="100">
        <v>0.75</v>
      </c>
      <c r="Y77" s="21">
        <f t="shared" si="10"/>
        <v>100</v>
      </c>
      <c r="Z77" s="21"/>
      <c r="AA77" s="21"/>
      <c r="AB77" s="21"/>
      <c r="AC77" s="21"/>
      <c r="AD77" s="21" t="s">
        <v>427</v>
      </c>
      <c r="AE77" s="21" t="s">
        <v>441</v>
      </c>
      <c r="AF77" s="21" t="s">
        <v>442</v>
      </c>
      <c r="AG77" s="21">
        <v>7513</v>
      </c>
      <c r="AH77" s="21" t="s">
        <v>443</v>
      </c>
      <c r="AI77" s="25" t="s">
        <v>450</v>
      </c>
      <c r="AJ77" s="26" t="s">
        <v>445</v>
      </c>
      <c r="AK77" s="33">
        <v>0.11</v>
      </c>
      <c r="AL77" s="130">
        <v>104752334</v>
      </c>
      <c r="AM77" s="90" t="s">
        <v>788</v>
      </c>
      <c r="AN77" s="25"/>
      <c r="AO77" s="77"/>
      <c r="AP77" s="182"/>
      <c r="AQ77" s="182"/>
      <c r="AR77" s="182"/>
      <c r="AS77" s="182"/>
      <c r="AT77" s="182"/>
      <c r="AU77" s="182"/>
      <c r="AV77" s="182"/>
      <c r="AW77" s="182"/>
      <c r="AX77" s="182"/>
      <c r="AY77" s="182"/>
      <c r="AZ77" s="182"/>
      <c r="BA77" s="182"/>
      <c r="BB77" s="182"/>
      <c r="BC77" s="182"/>
      <c r="BD77" s="182"/>
    </row>
    <row r="78" spans="1:56" s="8" customFormat="1" ht="129.75" customHeight="1" x14ac:dyDescent="0.2">
      <c r="A78" s="155" t="s">
        <v>437</v>
      </c>
      <c r="B78" s="21" t="s">
        <v>49</v>
      </c>
      <c r="C78" s="21" t="s">
        <v>50</v>
      </c>
      <c r="D78" s="21" t="s">
        <v>51</v>
      </c>
      <c r="E78" s="21" t="s">
        <v>239</v>
      </c>
      <c r="F78" s="21" t="s">
        <v>452</v>
      </c>
      <c r="G78" s="30">
        <f t="shared" si="6"/>
        <v>1.0752688172043012E-2</v>
      </c>
      <c r="H78" s="21" t="s">
        <v>453</v>
      </c>
      <c r="I78" s="21" t="s">
        <v>454</v>
      </c>
      <c r="J78" s="21" t="s">
        <v>56</v>
      </c>
      <c r="K78" s="131" t="s">
        <v>674</v>
      </c>
      <c r="L78" s="131">
        <v>3102124995</v>
      </c>
      <c r="M78" s="197" t="s">
        <v>675</v>
      </c>
      <c r="N78" s="22">
        <v>42736</v>
      </c>
      <c r="O78" s="22">
        <v>44012</v>
      </c>
      <c r="P78" s="21" t="s">
        <v>455</v>
      </c>
      <c r="Q78" s="21" t="s">
        <v>456</v>
      </c>
      <c r="R78" s="21">
        <v>100</v>
      </c>
      <c r="S78" s="33">
        <v>1</v>
      </c>
      <c r="T78" s="21">
        <v>100</v>
      </c>
      <c r="U78" s="21">
        <v>100</v>
      </c>
      <c r="V78" s="21">
        <v>0</v>
      </c>
      <c r="W78" s="89">
        <f>V78/R78</f>
        <v>0</v>
      </c>
      <c r="X78" s="100">
        <v>1</v>
      </c>
      <c r="Y78" s="21">
        <f t="shared" si="10"/>
        <v>100</v>
      </c>
      <c r="Z78" s="21"/>
      <c r="AA78" s="21"/>
      <c r="AB78" s="21"/>
      <c r="AC78" s="87"/>
      <c r="AD78" s="21" t="s">
        <v>59</v>
      </c>
      <c r="AE78" s="87"/>
      <c r="AF78" s="21" t="s">
        <v>457</v>
      </c>
      <c r="AG78" s="21">
        <v>1070</v>
      </c>
      <c r="AH78" s="21" t="s">
        <v>458</v>
      </c>
      <c r="AI78" s="25" t="s">
        <v>459</v>
      </c>
      <c r="AJ78" s="26">
        <v>2208261000</v>
      </c>
      <c r="AK78" s="21" t="s">
        <v>873</v>
      </c>
      <c r="AL78" s="29">
        <v>558000000</v>
      </c>
      <c r="AM78" s="25" t="s">
        <v>781</v>
      </c>
      <c r="AN78" s="25" t="s">
        <v>782</v>
      </c>
      <c r="AO78" s="77"/>
      <c r="AP78" s="182"/>
      <c r="AQ78" s="182"/>
      <c r="AR78" s="182"/>
      <c r="AS78" s="182"/>
      <c r="AT78" s="182"/>
      <c r="AU78" s="182"/>
      <c r="AV78" s="182"/>
      <c r="AW78" s="182"/>
      <c r="AX78" s="182"/>
      <c r="AY78" s="182"/>
      <c r="AZ78" s="182"/>
      <c r="BA78" s="182"/>
      <c r="BB78" s="182"/>
      <c r="BC78" s="182"/>
      <c r="BD78" s="182"/>
    </row>
    <row r="79" spans="1:56" s="8" customFormat="1" ht="147.75" customHeight="1" x14ac:dyDescent="0.2">
      <c r="A79" s="155" t="s">
        <v>446</v>
      </c>
      <c r="B79" s="21" t="s">
        <v>49</v>
      </c>
      <c r="C79" s="21" t="s">
        <v>50</v>
      </c>
      <c r="D79" s="21" t="s">
        <v>51</v>
      </c>
      <c r="E79" s="21" t="s">
        <v>239</v>
      </c>
      <c r="F79" s="21" t="s">
        <v>461</v>
      </c>
      <c r="G79" s="30">
        <f t="shared" si="6"/>
        <v>1.0752688172043012E-2</v>
      </c>
      <c r="H79" s="21" t="s">
        <v>453</v>
      </c>
      <c r="I79" s="21" t="s">
        <v>454</v>
      </c>
      <c r="J79" s="21" t="s">
        <v>56</v>
      </c>
      <c r="K79" s="21" t="s">
        <v>783</v>
      </c>
      <c r="L79" s="21" t="s">
        <v>784</v>
      </c>
      <c r="M79" s="198" t="s">
        <v>785</v>
      </c>
      <c r="N79" s="22">
        <v>42736</v>
      </c>
      <c r="O79" s="22">
        <v>44012</v>
      </c>
      <c r="P79" s="21" t="s">
        <v>462</v>
      </c>
      <c r="Q79" s="21" t="s">
        <v>463</v>
      </c>
      <c r="R79" s="21">
        <v>100</v>
      </c>
      <c r="S79" s="33">
        <v>1</v>
      </c>
      <c r="T79" s="21">
        <v>100</v>
      </c>
      <c r="U79" s="21">
        <v>100</v>
      </c>
      <c r="V79" s="21">
        <v>50</v>
      </c>
      <c r="W79" s="102">
        <f>V79/R79</f>
        <v>0.5</v>
      </c>
      <c r="X79" s="102">
        <v>1</v>
      </c>
      <c r="Y79" s="21">
        <f t="shared" si="10"/>
        <v>100</v>
      </c>
      <c r="Z79" s="21"/>
      <c r="AA79" s="21"/>
      <c r="AB79" s="21"/>
      <c r="AC79" s="87"/>
      <c r="AD79" s="21" t="s">
        <v>59</v>
      </c>
      <c r="AE79" s="87"/>
      <c r="AF79" s="21" t="s">
        <v>457</v>
      </c>
      <c r="AG79" s="21">
        <v>1067</v>
      </c>
      <c r="AH79" s="21" t="s">
        <v>464</v>
      </c>
      <c r="AI79" s="25" t="s">
        <v>465</v>
      </c>
      <c r="AJ79" s="26">
        <v>1147725462</v>
      </c>
      <c r="AK79" s="21">
        <v>100</v>
      </c>
      <c r="AL79" s="29">
        <v>708000000</v>
      </c>
      <c r="AM79" s="25" t="s">
        <v>800</v>
      </c>
      <c r="AN79" s="25" t="s">
        <v>786</v>
      </c>
      <c r="AO79" s="77"/>
      <c r="AP79" s="182"/>
      <c r="AQ79" s="182"/>
      <c r="AR79" s="182"/>
      <c r="AS79" s="182"/>
      <c r="AT79" s="182"/>
      <c r="AU79" s="182"/>
      <c r="AV79" s="182"/>
      <c r="AW79" s="182"/>
      <c r="AX79" s="182"/>
      <c r="AY79" s="182"/>
      <c r="AZ79" s="182"/>
      <c r="BA79" s="182"/>
      <c r="BB79" s="182"/>
      <c r="BC79" s="182"/>
      <c r="BD79" s="182"/>
    </row>
    <row r="80" spans="1:56" s="8" customFormat="1" ht="226.5" customHeight="1" x14ac:dyDescent="0.2">
      <c r="A80" s="155" t="s">
        <v>451</v>
      </c>
      <c r="B80" s="21" t="s">
        <v>49</v>
      </c>
      <c r="C80" s="21" t="s">
        <v>257</v>
      </c>
      <c r="D80" s="21" t="s">
        <v>51</v>
      </c>
      <c r="E80" s="21" t="s">
        <v>239</v>
      </c>
      <c r="F80" s="21" t="s">
        <v>467</v>
      </c>
      <c r="G80" s="30">
        <f t="shared" si="6"/>
        <v>1.0752688172043012E-2</v>
      </c>
      <c r="H80" s="21" t="s">
        <v>468</v>
      </c>
      <c r="I80" s="21" t="s">
        <v>469</v>
      </c>
      <c r="J80" s="87" t="s">
        <v>56</v>
      </c>
      <c r="K80" s="21" t="s">
        <v>659</v>
      </c>
      <c r="L80" s="87">
        <v>2170711</v>
      </c>
      <c r="M80" s="129" t="s">
        <v>660</v>
      </c>
      <c r="N80" s="22">
        <v>43009</v>
      </c>
      <c r="O80" s="22">
        <v>43404</v>
      </c>
      <c r="P80" s="21" t="s">
        <v>470</v>
      </c>
      <c r="Q80" s="21" t="s">
        <v>471</v>
      </c>
      <c r="R80" s="21">
        <v>300</v>
      </c>
      <c r="S80" s="87">
        <v>300</v>
      </c>
      <c r="T80" s="87" t="s">
        <v>510</v>
      </c>
      <c r="U80" s="87" t="s">
        <v>510</v>
      </c>
      <c r="V80" s="21">
        <v>353</v>
      </c>
      <c r="W80" s="102">
        <f>V80/R80</f>
        <v>1.1766666666666667</v>
      </c>
      <c r="X80" s="21">
        <v>264</v>
      </c>
      <c r="Y80" s="21">
        <f t="shared" si="10"/>
        <v>88</v>
      </c>
      <c r="Z80" s="87"/>
      <c r="AA80" s="87"/>
      <c r="AB80" s="87"/>
      <c r="AC80" s="87"/>
      <c r="AD80" s="21" t="s">
        <v>472</v>
      </c>
      <c r="AE80" s="21" t="s">
        <v>473</v>
      </c>
      <c r="AF80" s="21" t="s">
        <v>474</v>
      </c>
      <c r="AG80" s="21">
        <v>1036</v>
      </c>
      <c r="AH80" s="21" t="s">
        <v>475</v>
      </c>
      <c r="AI80" s="54" t="s">
        <v>476</v>
      </c>
      <c r="AJ80" s="26" t="s">
        <v>876</v>
      </c>
      <c r="AK80" s="143">
        <v>0.06</v>
      </c>
      <c r="AL80" s="199">
        <v>756981702</v>
      </c>
      <c r="AM80" s="25" t="s">
        <v>877</v>
      </c>
      <c r="AN80" s="25" t="s">
        <v>878</v>
      </c>
      <c r="AO80" s="77"/>
      <c r="AP80" s="182"/>
      <c r="AQ80" s="182"/>
      <c r="AR80" s="182"/>
      <c r="AS80" s="182"/>
      <c r="AT80" s="182"/>
      <c r="AU80" s="182"/>
      <c r="AV80" s="182"/>
      <c r="AW80" s="182"/>
      <c r="AX80" s="182"/>
      <c r="AY80" s="182"/>
      <c r="AZ80" s="182"/>
      <c r="BA80" s="182"/>
      <c r="BB80" s="182"/>
      <c r="BC80" s="182"/>
      <c r="BD80" s="182"/>
    </row>
    <row r="81" spans="1:56" s="8" customFormat="1" ht="183.75" customHeight="1" x14ac:dyDescent="0.2">
      <c r="A81" s="155" t="s">
        <v>460</v>
      </c>
      <c r="B81" s="21" t="s">
        <v>49</v>
      </c>
      <c r="C81" s="21" t="s">
        <v>50</v>
      </c>
      <c r="D81" s="21" t="s">
        <v>51</v>
      </c>
      <c r="E81" s="21" t="s">
        <v>239</v>
      </c>
      <c r="F81" s="21" t="s">
        <v>478</v>
      </c>
      <c r="G81" s="30">
        <f t="shared" si="6"/>
        <v>1.0752688172043012E-2</v>
      </c>
      <c r="H81" s="21" t="s">
        <v>56</v>
      </c>
      <c r="I81" s="21" t="s">
        <v>479</v>
      </c>
      <c r="J81" s="21" t="s">
        <v>479</v>
      </c>
      <c r="K81" s="21" t="s">
        <v>864</v>
      </c>
      <c r="L81" s="21">
        <v>3203589807</v>
      </c>
      <c r="M81" s="129" t="s">
        <v>644</v>
      </c>
      <c r="N81" s="22">
        <v>42736</v>
      </c>
      <c r="O81" s="22">
        <v>43465</v>
      </c>
      <c r="P81" s="21" t="s">
        <v>480</v>
      </c>
      <c r="Q81" s="21" t="s">
        <v>481</v>
      </c>
      <c r="R81" s="38">
        <v>1546</v>
      </c>
      <c r="S81" s="21">
        <v>3170</v>
      </c>
      <c r="T81" s="87" t="s">
        <v>510</v>
      </c>
      <c r="U81" s="87" t="s">
        <v>510</v>
      </c>
      <c r="V81" s="21">
        <v>1546</v>
      </c>
      <c r="W81" s="102">
        <f>V81/R81</f>
        <v>1</v>
      </c>
      <c r="X81" s="147">
        <v>3172</v>
      </c>
      <c r="Y81" s="55">
        <f>+X81/S81</f>
        <v>1.0006309148264985</v>
      </c>
      <c r="Z81" s="21"/>
      <c r="AA81" s="21"/>
      <c r="AB81" s="21"/>
      <c r="AC81" s="21"/>
      <c r="AD81" s="21"/>
      <c r="AE81" s="21"/>
      <c r="AF81" s="21"/>
      <c r="AG81" s="21" t="s">
        <v>482</v>
      </c>
      <c r="AH81" s="21" t="s">
        <v>483</v>
      </c>
      <c r="AI81" s="25" t="s">
        <v>490</v>
      </c>
      <c r="AJ81" s="26" t="s">
        <v>868</v>
      </c>
      <c r="AK81" s="21">
        <v>100</v>
      </c>
      <c r="AL81" s="29">
        <v>2111984426</v>
      </c>
      <c r="AM81" s="25" t="s">
        <v>862</v>
      </c>
      <c r="AN81" s="25" t="s">
        <v>756</v>
      </c>
      <c r="AO81" s="57"/>
      <c r="AP81" s="182"/>
      <c r="AQ81" s="182"/>
      <c r="AR81" s="182"/>
      <c r="AS81" s="182"/>
      <c r="AT81" s="182"/>
      <c r="AU81" s="182"/>
      <c r="AV81" s="182"/>
      <c r="AW81" s="182"/>
      <c r="AX81" s="182"/>
      <c r="AY81" s="182"/>
      <c r="AZ81" s="182"/>
      <c r="BA81" s="182"/>
      <c r="BB81" s="182"/>
      <c r="BC81" s="182"/>
      <c r="BD81" s="182"/>
    </row>
    <row r="82" spans="1:56" s="8" customFormat="1" ht="255.75" customHeight="1" x14ac:dyDescent="0.2">
      <c r="A82" s="155" t="s">
        <v>466</v>
      </c>
      <c r="B82" s="21" t="s">
        <v>49</v>
      </c>
      <c r="C82" s="21" t="s">
        <v>50</v>
      </c>
      <c r="D82" s="21" t="s">
        <v>51</v>
      </c>
      <c r="E82" s="21" t="s">
        <v>239</v>
      </c>
      <c r="F82" s="21" t="s">
        <v>485</v>
      </c>
      <c r="G82" s="30">
        <f t="shared" si="6"/>
        <v>1.0752688172043012E-2</v>
      </c>
      <c r="H82" s="21" t="s">
        <v>56</v>
      </c>
      <c r="I82" s="21" t="s">
        <v>479</v>
      </c>
      <c r="J82" s="21" t="s">
        <v>479</v>
      </c>
      <c r="K82" s="21" t="s">
        <v>864</v>
      </c>
      <c r="L82" s="21">
        <v>3203589807</v>
      </c>
      <c r="M82" s="129" t="s">
        <v>671</v>
      </c>
      <c r="N82" s="22">
        <v>42826</v>
      </c>
      <c r="O82" s="22">
        <v>43465</v>
      </c>
      <c r="P82" s="21" t="s">
        <v>486</v>
      </c>
      <c r="Q82" s="21" t="s">
        <v>487</v>
      </c>
      <c r="R82" s="21">
        <v>5800</v>
      </c>
      <c r="S82" s="21">
        <v>5525</v>
      </c>
      <c r="T82" s="87" t="s">
        <v>510</v>
      </c>
      <c r="U82" s="87" t="s">
        <v>510</v>
      </c>
      <c r="V82" s="21">
        <v>5800</v>
      </c>
      <c r="W82" s="102">
        <f t="shared" ref="W82:W83" si="11">V82/R82</f>
        <v>1</v>
      </c>
      <c r="X82" s="21">
        <v>5525</v>
      </c>
      <c r="Y82" s="21">
        <f t="shared" si="10"/>
        <v>100</v>
      </c>
      <c r="Z82" s="21"/>
      <c r="AA82" s="21"/>
      <c r="AB82" s="21"/>
      <c r="AC82" s="21"/>
      <c r="AD82" s="21"/>
      <c r="AE82" s="21"/>
      <c r="AF82" s="21"/>
      <c r="AG82" s="21" t="s">
        <v>488</v>
      </c>
      <c r="AH82" s="21" t="s">
        <v>489</v>
      </c>
      <c r="AI82" s="25" t="s">
        <v>490</v>
      </c>
      <c r="AJ82" s="26" t="s">
        <v>869</v>
      </c>
      <c r="AK82" s="21">
        <v>100</v>
      </c>
      <c r="AL82" s="29">
        <v>1525641050</v>
      </c>
      <c r="AM82" s="25" t="s">
        <v>758</v>
      </c>
      <c r="AN82" s="25" t="s">
        <v>759</v>
      </c>
      <c r="AO82" s="57"/>
      <c r="AP82" s="182"/>
      <c r="AQ82" s="182"/>
      <c r="AR82" s="182"/>
      <c r="AS82" s="182"/>
      <c r="AT82" s="182"/>
      <c r="AU82" s="182"/>
      <c r="AV82" s="182"/>
      <c r="AW82" s="182"/>
      <c r="AX82" s="182"/>
      <c r="AY82" s="182"/>
      <c r="AZ82" s="182"/>
      <c r="BA82" s="182"/>
      <c r="BB82" s="182"/>
      <c r="BC82" s="182"/>
      <c r="BD82" s="182"/>
    </row>
    <row r="83" spans="1:56" s="8" customFormat="1" ht="273" customHeight="1" x14ac:dyDescent="0.2">
      <c r="A83" s="155" t="s">
        <v>477</v>
      </c>
      <c r="B83" s="21" t="s">
        <v>49</v>
      </c>
      <c r="C83" s="21" t="s">
        <v>50</v>
      </c>
      <c r="D83" s="21" t="s">
        <v>51</v>
      </c>
      <c r="E83" s="21" t="s">
        <v>239</v>
      </c>
      <c r="F83" s="21" t="s">
        <v>491</v>
      </c>
      <c r="G83" s="30">
        <f t="shared" si="6"/>
        <v>1.0752688172043012E-2</v>
      </c>
      <c r="H83" s="21" t="s">
        <v>56</v>
      </c>
      <c r="I83" s="21" t="s">
        <v>479</v>
      </c>
      <c r="J83" s="21" t="s">
        <v>479</v>
      </c>
      <c r="K83" s="21" t="s">
        <v>858</v>
      </c>
      <c r="L83" s="21">
        <v>3203589807</v>
      </c>
      <c r="M83" s="129" t="s">
        <v>671</v>
      </c>
      <c r="N83" s="22">
        <v>42736</v>
      </c>
      <c r="O83" s="22">
        <v>43465</v>
      </c>
      <c r="P83" s="21" t="s">
        <v>492</v>
      </c>
      <c r="Q83" s="21" t="s">
        <v>861</v>
      </c>
      <c r="R83" s="38">
        <v>254522</v>
      </c>
      <c r="S83" s="21">
        <v>246227</v>
      </c>
      <c r="T83" s="87" t="s">
        <v>510</v>
      </c>
      <c r="U83" s="87" t="s">
        <v>510</v>
      </c>
      <c r="V83" s="21">
        <v>248447</v>
      </c>
      <c r="W83" s="102">
        <f t="shared" si="11"/>
        <v>0.97613172928076941</v>
      </c>
      <c r="X83" s="21">
        <v>241302</v>
      </c>
      <c r="Y83" s="21">
        <f t="shared" si="10"/>
        <v>97.99981318052042</v>
      </c>
      <c r="Z83" s="21"/>
      <c r="AA83" s="21"/>
      <c r="AB83" s="21"/>
      <c r="AC83" s="21"/>
      <c r="AD83" s="21"/>
      <c r="AE83" s="21"/>
      <c r="AF83" s="21"/>
      <c r="AG83" s="21" t="s">
        <v>493</v>
      </c>
      <c r="AH83" s="21" t="s">
        <v>494</v>
      </c>
      <c r="AI83" s="25" t="s">
        <v>495</v>
      </c>
      <c r="AJ83" s="26">
        <v>288460577430</v>
      </c>
      <c r="AK83" s="21">
        <v>98</v>
      </c>
      <c r="AL83" s="56">
        <v>325455756556</v>
      </c>
      <c r="AM83" s="25" t="s">
        <v>760</v>
      </c>
      <c r="AN83" s="139">
        <f>241302*100/98</f>
        <v>246226.53061224491</v>
      </c>
      <c r="AO83" s="57" t="s">
        <v>496</v>
      </c>
      <c r="AP83" s="182"/>
      <c r="AQ83" s="182"/>
      <c r="AR83" s="182"/>
      <c r="AS83" s="182"/>
      <c r="AT83" s="182"/>
      <c r="AU83" s="182"/>
      <c r="AV83" s="182"/>
      <c r="AW83" s="182"/>
      <c r="AX83" s="182"/>
      <c r="AY83" s="182"/>
      <c r="AZ83" s="182"/>
      <c r="BA83" s="182"/>
      <c r="BB83" s="182"/>
      <c r="BC83" s="182"/>
      <c r="BD83" s="182"/>
    </row>
    <row r="84" spans="1:56" s="8" customFormat="1" ht="207" customHeight="1" x14ac:dyDescent="0.2">
      <c r="A84" s="155" t="s">
        <v>484</v>
      </c>
      <c r="B84" s="21" t="s">
        <v>49</v>
      </c>
      <c r="C84" s="21" t="s">
        <v>50</v>
      </c>
      <c r="D84" s="21" t="s">
        <v>51</v>
      </c>
      <c r="E84" s="21" t="s">
        <v>239</v>
      </c>
      <c r="F84" s="21" t="s">
        <v>498</v>
      </c>
      <c r="G84" s="30">
        <f t="shared" si="6"/>
        <v>1.0752688172043012E-2</v>
      </c>
      <c r="H84" s="21" t="s">
        <v>56</v>
      </c>
      <c r="I84" s="21" t="s">
        <v>479</v>
      </c>
      <c r="J84" s="21" t="s">
        <v>479</v>
      </c>
      <c r="K84" s="21" t="s">
        <v>864</v>
      </c>
      <c r="L84" s="21">
        <v>3204089481</v>
      </c>
      <c r="M84" s="129" t="s">
        <v>672</v>
      </c>
      <c r="N84" s="22">
        <v>42736</v>
      </c>
      <c r="O84" s="22">
        <v>43465</v>
      </c>
      <c r="P84" s="21" t="s">
        <v>499</v>
      </c>
      <c r="Q84" s="21" t="s">
        <v>801</v>
      </c>
      <c r="R84" s="21">
        <v>5670</v>
      </c>
      <c r="S84" s="21">
        <v>2094</v>
      </c>
      <c r="T84" s="87" t="s">
        <v>510</v>
      </c>
      <c r="U84" s="87" t="s">
        <v>510</v>
      </c>
      <c r="V84" s="87" t="s">
        <v>121</v>
      </c>
      <c r="W84" s="87" t="s">
        <v>121</v>
      </c>
      <c r="X84" s="103">
        <v>3110</v>
      </c>
      <c r="Y84" s="21">
        <f t="shared" si="10"/>
        <v>148.51957975167144</v>
      </c>
      <c r="Z84" s="87"/>
      <c r="AA84" s="87"/>
      <c r="AB84" s="87"/>
      <c r="AC84" s="87"/>
      <c r="AD84" s="87"/>
      <c r="AE84" s="21"/>
      <c r="AF84" s="21"/>
      <c r="AG84" s="21" t="s">
        <v>500</v>
      </c>
      <c r="AH84" s="21" t="s">
        <v>860</v>
      </c>
      <c r="AI84" s="25" t="s">
        <v>501</v>
      </c>
      <c r="AJ84" s="26">
        <v>5047474068</v>
      </c>
      <c r="AK84" s="33">
        <v>0.91</v>
      </c>
      <c r="AL84" s="56">
        <v>4514973309</v>
      </c>
      <c r="AM84" s="25" t="s">
        <v>875</v>
      </c>
      <c r="AN84" s="25"/>
      <c r="AO84" s="77"/>
      <c r="AP84" s="182"/>
      <c r="AQ84" s="182"/>
      <c r="AR84" s="182"/>
      <c r="AS84" s="182"/>
      <c r="AT84" s="182"/>
      <c r="AU84" s="182"/>
      <c r="AV84" s="182"/>
      <c r="AW84" s="182"/>
      <c r="AX84" s="182"/>
      <c r="AY84" s="182"/>
      <c r="AZ84" s="182"/>
      <c r="BA84" s="182"/>
      <c r="BB84" s="182"/>
      <c r="BC84" s="182"/>
      <c r="BD84" s="182"/>
    </row>
    <row r="85" spans="1:56" s="8" customFormat="1" ht="139.5" customHeight="1" x14ac:dyDescent="0.2">
      <c r="A85" s="155" t="s">
        <v>497</v>
      </c>
      <c r="B85" s="21" t="s">
        <v>49</v>
      </c>
      <c r="C85" s="21" t="s">
        <v>50</v>
      </c>
      <c r="D85" s="21" t="s">
        <v>51</v>
      </c>
      <c r="E85" s="21" t="s">
        <v>239</v>
      </c>
      <c r="F85" s="21" t="s">
        <v>504</v>
      </c>
      <c r="G85" s="30">
        <f t="shared" si="6"/>
        <v>1.0752688172043012E-2</v>
      </c>
      <c r="H85" s="21" t="s">
        <v>56</v>
      </c>
      <c r="I85" s="21" t="s">
        <v>479</v>
      </c>
      <c r="J85" s="21" t="s">
        <v>479</v>
      </c>
      <c r="K85" s="21" t="s">
        <v>864</v>
      </c>
      <c r="L85" s="21">
        <v>3204089481</v>
      </c>
      <c r="M85" s="129" t="s">
        <v>672</v>
      </c>
      <c r="N85" s="22">
        <v>42736</v>
      </c>
      <c r="O85" s="22">
        <v>43465</v>
      </c>
      <c r="P85" s="21" t="s">
        <v>505</v>
      </c>
      <c r="Q85" s="21" t="s">
        <v>859</v>
      </c>
      <c r="R85" s="21">
        <v>1751</v>
      </c>
      <c r="S85" s="21">
        <v>226</v>
      </c>
      <c r="T85" s="87" t="s">
        <v>510</v>
      </c>
      <c r="U85" s="87" t="s">
        <v>510</v>
      </c>
      <c r="V85" s="21" t="s">
        <v>120</v>
      </c>
      <c r="W85" s="103" t="s">
        <v>120</v>
      </c>
      <c r="X85" s="103">
        <v>184</v>
      </c>
      <c r="Y85" s="21">
        <f t="shared" si="10"/>
        <v>81.415929203539818</v>
      </c>
      <c r="Z85" s="21"/>
      <c r="AA85" s="21"/>
      <c r="AB85" s="21"/>
      <c r="AC85" s="21"/>
      <c r="AD85" s="21"/>
      <c r="AE85" s="21"/>
      <c r="AF85" s="21"/>
      <c r="AG85" s="21" t="s">
        <v>508</v>
      </c>
      <c r="AH85" s="21" t="s">
        <v>509</v>
      </c>
      <c r="AI85" s="25" t="s">
        <v>506</v>
      </c>
      <c r="AJ85" s="26">
        <v>1163050219</v>
      </c>
      <c r="AK85" s="55">
        <v>1</v>
      </c>
      <c r="AL85" s="56">
        <v>1101449251</v>
      </c>
      <c r="AM85" s="25" t="s">
        <v>816</v>
      </c>
      <c r="AN85" s="25"/>
      <c r="AO85" s="77"/>
      <c r="AP85" s="182"/>
      <c r="AQ85" s="182"/>
      <c r="AR85" s="182"/>
      <c r="AS85" s="182"/>
      <c r="AT85" s="182"/>
      <c r="AU85" s="182"/>
      <c r="AV85" s="182"/>
      <c r="AW85" s="182"/>
      <c r="AX85" s="182"/>
      <c r="AY85" s="182"/>
      <c r="AZ85" s="182"/>
      <c r="BA85" s="182"/>
      <c r="BB85" s="182"/>
      <c r="BC85" s="182"/>
      <c r="BD85" s="182"/>
    </row>
    <row r="86" spans="1:56" s="8" customFormat="1" ht="247.5" customHeight="1" x14ac:dyDescent="0.2">
      <c r="A86" s="155" t="s">
        <v>503</v>
      </c>
      <c r="B86" s="21" t="s">
        <v>49</v>
      </c>
      <c r="C86" s="21" t="s">
        <v>50</v>
      </c>
      <c r="D86" s="21" t="s">
        <v>51</v>
      </c>
      <c r="E86" s="21" t="s">
        <v>239</v>
      </c>
      <c r="F86" s="21" t="s">
        <v>491</v>
      </c>
      <c r="G86" s="30">
        <f t="shared" si="6"/>
        <v>1.0752688172043012E-2</v>
      </c>
      <c r="H86" s="21" t="s">
        <v>56</v>
      </c>
      <c r="I86" s="21" t="s">
        <v>479</v>
      </c>
      <c r="J86" s="21" t="s">
        <v>479</v>
      </c>
      <c r="K86" s="21" t="s">
        <v>858</v>
      </c>
      <c r="L86" s="21">
        <v>3203589807</v>
      </c>
      <c r="M86" s="129" t="s">
        <v>671</v>
      </c>
      <c r="N86" s="22">
        <v>42736</v>
      </c>
      <c r="O86" s="22">
        <v>43465</v>
      </c>
      <c r="P86" s="21" t="s">
        <v>492</v>
      </c>
      <c r="Q86" s="21" t="s">
        <v>587</v>
      </c>
      <c r="R86" s="21">
        <v>133789</v>
      </c>
      <c r="S86" s="21">
        <v>57335</v>
      </c>
      <c r="T86" s="87" t="s">
        <v>510</v>
      </c>
      <c r="U86" s="87" t="s">
        <v>510</v>
      </c>
      <c r="V86" s="87" t="s">
        <v>121</v>
      </c>
      <c r="W86" s="87" t="s">
        <v>121</v>
      </c>
      <c r="X86" s="103">
        <v>57335</v>
      </c>
      <c r="Y86" s="21">
        <f t="shared" si="10"/>
        <v>100</v>
      </c>
      <c r="Z86" s="21"/>
      <c r="AA86" s="21"/>
      <c r="AB86" s="21"/>
      <c r="AC86" s="21"/>
      <c r="AD86" s="21"/>
      <c r="AE86" s="21"/>
      <c r="AF86" s="21"/>
      <c r="AG86" s="21" t="s">
        <v>493</v>
      </c>
      <c r="AH86" s="21" t="s">
        <v>494</v>
      </c>
      <c r="AI86" s="25" t="s">
        <v>495</v>
      </c>
      <c r="AJ86" s="26" t="s">
        <v>510</v>
      </c>
      <c r="AK86" s="55">
        <v>1</v>
      </c>
      <c r="AL86" s="56">
        <v>276306469214</v>
      </c>
      <c r="AM86" s="25" t="s">
        <v>761</v>
      </c>
      <c r="AN86" s="139">
        <f>56188*100/98</f>
        <v>57334.693877551021</v>
      </c>
      <c r="AO86" s="77"/>
      <c r="AP86" s="182"/>
      <c r="AQ86" s="182"/>
      <c r="AR86" s="182"/>
      <c r="AS86" s="182"/>
      <c r="AT86" s="182"/>
      <c r="AU86" s="182"/>
      <c r="AV86" s="182"/>
      <c r="AW86" s="182"/>
      <c r="AX86" s="182"/>
      <c r="AY86" s="182"/>
      <c r="AZ86" s="182"/>
      <c r="BA86" s="182"/>
      <c r="BB86" s="182"/>
      <c r="BC86" s="182"/>
      <c r="BD86" s="182"/>
    </row>
    <row r="87" spans="1:56" s="8" customFormat="1" ht="157.5" customHeight="1" x14ac:dyDescent="0.2">
      <c r="A87" s="155" t="s">
        <v>507</v>
      </c>
      <c r="B87" s="21" t="s">
        <v>49</v>
      </c>
      <c r="C87" s="21" t="s">
        <v>50</v>
      </c>
      <c r="D87" s="21" t="s">
        <v>51</v>
      </c>
      <c r="E87" s="21" t="s">
        <v>239</v>
      </c>
      <c r="F87" s="21" t="s">
        <v>513</v>
      </c>
      <c r="G87" s="30">
        <f t="shared" si="6"/>
        <v>1.0752688172043012E-2</v>
      </c>
      <c r="H87" s="21" t="s">
        <v>56</v>
      </c>
      <c r="I87" s="21" t="s">
        <v>479</v>
      </c>
      <c r="J87" s="21" t="s">
        <v>479</v>
      </c>
      <c r="K87" s="21" t="s">
        <v>858</v>
      </c>
      <c r="L87" s="21">
        <v>3203589807</v>
      </c>
      <c r="M87" s="129" t="s">
        <v>671</v>
      </c>
      <c r="N87" s="22">
        <v>42736</v>
      </c>
      <c r="O87" s="22">
        <v>43465</v>
      </c>
      <c r="P87" s="21" t="s">
        <v>514</v>
      </c>
      <c r="Q87" s="21" t="s">
        <v>515</v>
      </c>
      <c r="R87" s="21">
        <v>56029</v>
      </c>
      <c r="S87" s="21">
        <v>56188</v>
      </c>
      <c r="T87" s="87" t="s">
        <v>510</v>
      </c>
      <c r="U87" s="87" t="s">
        <v>510</v>
      </c>
      <c r="V87" s="21">
        <v>55390</v>
      </c>
      <c r="W87" s="102">
        <f>V87/R87</f>
        <v>0.98859519177568755</v>
      </c>
      <c r="X87" s="103">
        <v>56188</v>
      </c>
      <c r="Y87" s="21">
        <f t="shared" si="10"/>
        <v>100</v>
      </c>
      <c r="Z87" s="21"/>
      <c r="AA87" s="21"/>
      <c r="AB87" s="21"/>
      <c r="AC87" s="21"/>
      <c r="AD87" s="21"/>
      <c r="AE87" s="21"/>
      <c r="AF87" s="21"/>
      <c r="AG87" s="21" t="s">
        <v>516</v>
      </c>
      <c r="AH87" s="21" t="s">
        <v>517</v>
      </c>
      <c r="AI87" s="25" t="s">
        <v>518</v>
      </c>
      <c r="AJ87" s="141" t="s">
        <v>870</v>
      </c>
      <c r="AK87" s="55">
        <v>1</v>
      </c>
      <c r="AL87" s="56">
        <v>147744335502</v>
      </c>
      <c r="AM87" s="25" t="s">
        <v>762</v>
      </c>
      <c r="AN87" s="25" t="s">
        <v>763</v>
      </c>
      <c r="AO87" s="57"/>
      <c r="AP87" s="182"/>
      <c r="AQ87" s="182"/>
      <c r="AR87" s="182"/>
      <c r="AS87" s="182"/>
      <c r="AT87" s="182"/>
      <c r="AU87" s="182"/>
      <c r="AV87" s="182"/>
      <c r="AW87" s="182"/>
      <c r="AX87" s="182"/>
      <c r="AY87" s="182"/>
      <c r="AZ87" s="182"/>
      <c r="BA87" s="182"/>
      <c r="BB87" s="182"/>
      <c r="BC87" s="182"/>
      <c r="BD87" s="182"/>
    </row>
    <row r="88" spans="1:56" s="8" customFormat="1" ht="132.75" customHeight="1" x14ac:dyDescent="0.2">
      <c r="A88" s="155" t="s">
        <v>511</v>
      </c>
      <c r="B88" s="21" t="s">
        <v>49</v>
      </c>
      <c r="C88" s="21" t="s">
        <v>50</v>
      </c>
      <c r="D88" s="21" t="s">
        <v>51</v>
      </c>
      <c r="E88" s="21" t="s">
        <v>239</v>
      </c>
      <c r="F88" s="21" t="s">
        <v>520</v>
      </c>
      <c r="G88" s="30">
        <f t="shared" si="6"/>
        <v>1.0752688172043012E-2</v>
      </c>
      <c r="H88" s="21" t="s">
        <v>56</v>
      </c>
      <c r="I88" s="21" t="s">
        <v>479</v>
      </c>
      <c r="J88" s="21" t="s">
        <v>479</v>
      </c>
      <c r="K88" s="21" t="s">
        <v>858</v>
      </c>
      <c r="L88" s="21">
        <v>3203589807</v>
      </c>
      <c r="M88" s="129" t="s">
        <v>671</v>
      </c>
      <c r="N88" s="22">
        <v>42736</v>
      </c>
      <c r="O88" s="22">
        <v>43465</v>
      </c>
      <c r="P88" s="21" t="s">
        <v>521</v>
      </c>
      <c r="Q88" s="21" t="s">
        <v>588</v>
      </c>
      <c r="R88" s="21">
        <v>76320</v>
      </c>
      <c r="S88" s="21">
        <v>72300</v>
      </c>
      <c r="T88" s="87" t="s">
        <v>510</v>
      </c>
      <c r="U88" s="87" t="s">
        <v>510</v>
      </c>
      <c r="V88" s="21">
        <v>74112</v>
      </c>
      <c r="W88" s="102">
        <f>V88/R88</f>
        <v>0.97106918238993711</v>
      </c>
      <c r="X88" s="103">
        <v>69407</v>
      </c>
      <c r="Y88" s="21">
        <f t="shared" si="10"/>
        <v>95.99861687413555</v>
      </c>
      <c r="Z88" s="21"/>
      <c r="AA88" s="21"/>
      <c r="AB88" s="21"/>
      <c r="AC88" s="21"/>
      <c r="AD88" s="21"/>
      <c r="AE88" s="21"/>
      <c r="AF88" s="21"/>
      <c r="AG88" s="21" t="s">
        <v>522</v>
      </c>
      <c r="AH88" s="21" t="s">
        <v>523</v>
      </c>
      <c r="AI88" s="25" t="s">
        <v>524</v>
      </c>
      <c r="AJ88" s="141" t="s">
        <v>871</v>
      </c>
      <c r="AK88" s="21">
        <v>97</v>
      </c>
      <c r="AL88" s="56">
        <v>116492107733</v>
      </c>
      <c r="AM88" s="25" t="s">
        <v>764</v>
      </c>
      <c r="AN88" s="25" t="s">
        <v>765</v>
      </c>
      <c r="AO88" s="144"/>
      <c r="AP88" s="182"/>
      <c r="AQ88" s="182"/>
      <c r="AR88" s="182"/>
      <c r="AS88" s="182"/>
      <c r="AT88" s="182"/>
      <c r="AU88" s="182"/>
      <c r="AV88" s="182"/>
      <c r="AW88" s="182"/>
      <c r="AX88" s="182"/>
      <c r="AY88" s="182"/>
      <c r="AZ88" s="182"/>
      <c r="BA88" s="182"/>
      <c r="BB88" s="182"/>
      <c r="BC88" s="182"/>
      <c r="BD88" s="182"/>
    </row>
    <row r="89" spans="1:56" s="8" customFormat="1" ht="89.25" x14ac:dyDescent="0.2">
      <c r="A89" s="155" t="s">
        <v>512</v>
      </c>
      <c r="B89" s="21" t="s">
        <v>49</v>
      </c>
      <c r="C89" s="21" t="s">
        <v>50</v>
      </c>
      <c r="D89" s="21" t="s">
        <v>51</v>
      </c>
      <c r="E89" s="21" t="s">
        <v>239</v>
      </c>
      <c r="F89" s="21" t="s">
        <v>526</v>
      </c>
      <c r="G89" s="30">
        <f t="shared" si="6"/>
        <v>1.0752688172043012E-2</v>
      </c>
      <c r="H89" s="21" t="s">
        <v>56</v>
      </c>
      <c r="I89" s="21" t="s">
        <v>479</v>
      </c>
      <c r="J89" s="21" t="s">
        <v>479</v>
      </c>
      <c r="K89" s="21" t="s">
        <v>858</v>
      </c>
      <c r="L89" s="21">
        <v>3203589807</v>
      </c>
      <c r="M89" s="129" t="s">
        <v>671</v>
      </c>
      <c r="N89" s="22">
        <v>42736</v>
      </c>
      <c r="O89" s="22">
        <v>43465</v>
      </c>
      <c r="P89" s="21" t="s">
        <v>527</v>
      </c>
      <c r="Q89" s="21" t="s">
        <v>802</v>
      </c>
      <c r="R89" s="21">
        <v>3000</v>
      </c>
      <c r="S89" s="21">
        <v>27900</v>
      </c>
      <c r="T89" s="87" t="s">
        <v>510</v>
      </c>
      <c r="U89" s="87" t="s">
        <v>510</v>
      </c>
      <c r="V89" s="87" t="s">
        <v>121</v>
      </c>
      <c r="W89" s="87" t="s">
        <v>121</v>
      </c>
      <c r="X89" s="103">
        <v>27895</v>
      </c>
      <c r="Y89" s="21">
        <f t="shared" si="10"/>
        <v>99.982078853046602</v>
      </c>
      <c r="Z89" s="21"/>
      <c r="AA89" s="21"/>
      <c r="AB89" s="21"/>
      <c r="AC89" s="21"/>
      <c r="AD89" s="21"/>
      <c r="AE89" s="21"/>
      <c r="AF89" s="21"/>
      <c r="AG89" s="21" t="s">
        <v>528</v>
      </c>
      <c r="AH89" s="21" t="s">
        <v>529</v>
      </c>
      <c r="AI89" s="25" t="s">
        <v>524</v>
      </c>
      <c r="AJ89" s="48" t="s">
        <v>510</v>
      </c>
      <c r="AK89" s="55">
        <v>1</v>
      </c>
      <c r="AL89" s="56">
        <v>63498565704</v>
      </c>
      <c r="AM89" s="25" t="s">
        <v>766</v>
      </c>
      <c r="AN89" s="25" t="s">
        <v>502</v>
      </c>
      <c r="AO89" s="77"/>
      <c r="AP89" s="182"/>
      <c r="AQ89" s="182"/>
      <c r="AR89" s="182"/>
      <c r="AS89" s="182"/>
      <c r="AT89" s="182"/>
      <c r="AU89" s="182"/>
      <c r="AV89" s="182"/>
      <c r="AW89" s="182"/>
      <c r="AX89" s="182"/>
      <c r="AY89" s="182"/>
      <c r="AZ89" s="182"/>
      <c r="BA89" s="182"/>
      <c r="BB89" s="182"/>
      <c r="BC89" s="182"/>
      <c r="BD89" s="182"/>
    </row>
    <row r="90" spans="1:56" s="8" customFormat="1" ht="166.5" customHeight="1" x14ac:dyDescent="0.2">
      <c r="A90" s="155" t="s">
        <v>519</v>
      </c>
      <c r="B90" s="21" t="s">
        <v>49</v>
      </c>
      <c r="C90" s="21" t="s">
        <v>257</v>
      </c>
      <c r="D90" s="21" t="s">
        <v>51</v>
      </c>
      <c r="E90" s="21" t="s">
        <v>239</v>
      </c>
      <c r="F90" s="21" t="s">
        <v>812</v>
      </c>
      <c r="G90" s="30">
        <f t="shared" si="6"/>
        <v>1.0752688172043012E-2</v>
      </c>
      <c r="H90" s="87"/>
      <c r="I90" s="87" t="s">
        <v>531</v>
      </c>
      <c r="J90" s="87" t="s">
        <v>531</v>
      </c>
      <c r="K90" s="87" t="s">
        <v>863</v>
      </c>
      <c r="L90" s="87">
        <v>3125883316</v>
      </c>
      <c r="M90" s="200" t="s">
        <v>865</v>
      </c>
      <c r="N90" s="22">
        <v>42736</v>
      </c>
      <c r="O90" s="22">
        <v>43830</v>
      </c>
      <c r="P90" s="21" t="s">
        <v>532</v>
      </c>
      <c r="Q90" s="21" t="s">
        <v>803</v>
      </c>
      <c r="R90" s="87">
        <v>2000</v>
      </c>
      <c r="S90" s="87">
        <v>2000</v>
      </c>
      <c r="T90" s="87">
        <v>2000</v>
      </c>
      <c r="U90" s="87" t="s">
        <v>510</v>
      </c>
      <c r="V90" s="87">
        <v>2000</v>
      </c>
      <c r="W90" s="87">
        <f>+V90*100/S90</f>
        <v>100</v>
      </c>
      <c r="X90" s="87" t="s">
        <v>121</v>
      </c>
      <c r="Y90" s="87" t="s">
        <v>121</v>
      </c>
      <c r="Z90" s="87"/>
      <c r="AA90" s="87"/>
      <c r="AB90" s="87"/>
      <c r="AC90" s="87"/>
      <c r="AD90" s="87"/>
      <c r="AE90" s="87"/>
      <c r="AF90" s="87"/>
      <c r="AG90" s="87"/>
      <c r="AH90" s="87"/>
      <c r="AI90" s="85" t="s">
        <v>530</v>
      </c>
      <c r="AJ90" s="87" t="s">
        <v>805</v>
      </c>
      <c r="AK90" s="55">
        <v>1</v>
      </c>
      <c r="AL90" s="87" t="s">
        <v>805</v>
      </c>
      <c r="AM90" s="201" t="s">
        <v>804</v>
      </c>
      <c r="AN90" s="85" t="s">
        <v>806</v>
      </c>
      <c r="AO90" s="77"/>
      <c r="AP90" s="182"/>
      <c r="AQ90" s="182"/>
      <c r="AR90" s="182"/>
      <c r="AS90" s="182"/>
      <c r="AT90" s="182"/>
      <c r="AU90" s="182"/>
      <c r="AV90" s="182"/>
      <c r="AW90" s="182"/>
      <c r="AX90" s="182"/>
      <c r="AY90" s="182"/>
      <c r="AZ90" s="182"/>
      <c r="BA90" s="182"/>
      <c r="BB90" s="182"/>
      <c r="BC90" s="182"/>
      <c r="BD90" s="182"/>
    </row>
    <row r="91" spans="1:56" s="76" customFormat="1" ht="174.75" customHeight="1" x14ac:dyDescent="0.25">
      <c r="A91" s="155" t="s">
        <v>533</v>
      </c>
      <c r="B91" s="21" t="s">
        <v>534</v>
      </c>
      <c r="C91" s="21" t="s">
        <v>535</v>
      </c>
      <c r="D91" s="21" t="s">
        <v>882</v>
      </c>
      <c r="E91" s="21" t="s">
        <v>536</v>
      </c>
      <c r="F91" s="21" t="s">
        <v>537</v>
      </c>
      <c r="G91" s="21">
        <v>6.6</v>
      </c>
      <c r="H91" s="21" t="s">
        <v>183</v>
      </c>
      <c r="I91" s="21" t="s">
        <v>538</v>
      </c>
      <c r="J91" s="21" t="s">
        <v>56</v>
      </c>
      <c r="K91" s="21" t="s">
        <v>654</v>
      </c>
      <c r="L91" s="21">
        <v>3115507117</v>
      </c>
      <c r="M91" s="129" t="s">
        <v>655</v>
      </c>
      <c r="N91" s="22">
        <v>42736</v>
      </c>
      <c r="O91" s="22">
        <v>44012</v>
      </c>
      <c r="P91" s="21" t="s">
        <v>539</v>
      </c>
      <c r="Q91" s="21" t="s">
        <v>540</v>
      </c>
      <c r="R91" s="33">
        <v>1</v>
      </c>
      <c r="S91" s="33">
        <v>1</v>
      </c>
      <c r="T91" s="33">
        <v>1</v>
      </c>
      <c r="U91" s="33">
        <v>1</v>
      </c>
      <c r="V91" s="33">
        <v>1</v>
      </c>
      <c r="W91" s="95">
        <f>V91/R91</f>
        <v>1</v>
      </c>
      <c r="X91" s="95">
        <v>1</v>
      </c>
      <c r="Y91" s="21">
        <f t="shared" si="10"/>
        <v>100</v>
      </c>
      <c r="Z91" s="21"/>
      <c r="AA91" s="21"/>
      <c r="AB91" s="21"/>
      <c r="AC91" s="21"/>
      <c r="AD91" s="21" t="s">
        <v>187</v>
      </c>
      <c r="AE91" s="21"/>
      <c r="AF91" s="21"/>
      <c r="AG91" s="21">
        <v>1013</v>
      </c>
      <c r="AH91" s="21" t="s">
        <v>541</v>
      </c>
      <c r="AI91" s="25" t="s">
        <v>542</v>
      </c>
      <c r="AJ91" s="48">
        <v>2001820000</v>
      </c>
      <c r="AK91" s="21">
        <v>6.9976321547391878E-3</v>
      </c>
      <c r="AL91" s="29">
        <v>14008000</v>
      </c>
      <c r="AM91" s="25" t="s">
        <v>814</v>
      </c>
      <c r="AN91" s="25"/>
      <c r="AO91" s="77"/>
    </row>
    <row r="92" spans="1:56" s="76" customFormat="1" ht="164.25" customHeight="1" x14ac:dyDescent="0.25">
      <c r="A92" s="155" t="s">
        <v>543</v>
      </c>
      <c r="B92" s="21" t="s">
        <v>534</v>
      </c>
      <c r="C92" s="21" t="s">
        <v>535</v>
      </c>
      <c r="D92" s="21" t="s">
        <v>882</v>
      </c>
      <c r="E92" s="21" t="s">
        <v>544</v>
      </c>
      <c r="F92" s="21" t="s">
        <v>545</v>
      </c>
      <c r="G92" s="21">
        <v>6.6</v>
      </c>
      <c r="H92" s="21" t="s">
        <v>183</v>
      </c>
      <c r="I92" s="21" t="s">
        <v>538</v>
      </c>
      <c r="J92" s="21" t="s">
        <v>56</v>
      </c>
      <c r="K92" s="21" t="s">
        <v>654</v>
      </c>
      <c r="L92" s="21">
        <v>3115507117</v>
      </c>
      <c r="M92" s="129" t="s">
        <v>655</v>
      </c>
      <c r="N92" s="22">
        <v>42736</v>
      </c>
      <c r="O92" s="22">
        <v>44012</v>
      </c>
      <c r="P92" s="21" t="s">
        <v>546</v>
      </c>
      <c r="Q92" s="21" t="s">
        <v>547</v>
      </c>
      <c r="R92" s="21">
        <v>1</v>
      </c>
      <c r="S92" s="21">
        <v>1</v>
      </c>
      <c r="T92" s="21">
        <v>1</v>
      </c>
      <c r="U92" s="21">
        <v>1</v>
      </c>
      <c r="V92" s="21">
        <v>2</v>
      </c>
      <c r="W92" s="95">
        <f>V92/R92</f>
        <v>2</v>
      </c>
      <c r="X92" s="95">
        <v>1</v>
      </c>
      <c r="Y92" s="21">
        <f t="shared" si="10"/>
        <v>100</v>
      </c>
      <c r="Z92" s="21"/>
      <c r="AA92" s="21"/>
      <c r="AB92" s="21"/>
      <c r="AC92" s="21"/>
      <c r="AD92" s="21" t="s">
        <v>187</v>
      </c>
      <c r="AE92" s="21"/>
      <c r="AF92" s="21"/>
      <c r="AG92" s="21">
        <v>1014</v>
      </c>
      <c r="AH92" s="21" t="s">
        <v>548</v>
      </c>
      <c r="AI92" s="25" t="s">
        <v>549</v>
      </c>
      <c r="AJ92" s="141">
        <v>2731600000</v>
      </c>
      <c r="AK92" s="55">
        <v>1.8304290525699225E-2</v>
      </c>
      <c r="AL92" s="29">
        <v>50000000</v>
      </c>
      <c r="AM92" s="25" t="s">
        <v>815</v>
      </c>
      <c r="AN92" s="25" t="s">
        <v>813</v>
      </c>
      <c r="AO92" s="77"/>
    </row>
    <row r="93" spans="1:56" s="76" customFormat="1" ht="145.5" customHeight="1" x14ac:dyDescent="0.25">
      <c r="A93" s="155" t="s">
        <v>550</v>
      </c>
      <c r="B93" s="21" t="s">
        <v>534</v>
      </c>
      <c r="C93" s="21" t="s">
        <v>551</v>
      </c>
      <c r="D93" s="21" t="s">
        <v>882</v>
      </c>
      <c r="E93" s="21" t="s">
        <v>536</v>
      </c>
      <c r="F93" s="21" t="s">
        <v>812</v>
      </c>
      <c r="G93" s="87">
        <v>6.6</v>
      </c>
      <c r="H93" s="87" t="s">
        <v>56</v>
      </c>
      <c r="I93" s="87" t="s">
        <v>531</v>
      </c>
      <c r="J93" s="87" t="s">
        <v>817</v>
      </c>
      <c r="K93" s="87" t="s">
        <v>863</v>
      </c>
      <c r="L93" s="87">
        <v>3125883316</v>
      </c>
      <c r="M93" s="200" t="s">
        <v>865</v>
      </c>
      <c r="N93" s="22">
        <v>42736</v>
      </c>
      <c r="O93" s="22">
        <v>43981</v>
      </c>
      <c r="P93" s="21" t="s">
        <v>532</v>
      </c>
      <c r="Q93" s="21" t="s">
        <v>803</v>
      </c>
      <c r="R93" s="87">
        <v>2000</v>
      </c>
      <c r="S93" s="87">
        <v>2000</v>
      </c>
      <c r="T93" s="87">
        <v>2000</v>
      </c>
      <c r="U93" s="87">
        <v>2000</v>
      </c>
      <c r="V93" s="87" t="s">
        <v>121</v>
      </c>
      <c r="W93" s="87" t="s">
        <v>121</v>
      </c>
      <c r="X93" s="87" t="s">
        <v>121</v>
      </c>
      <c r="Y93" s="87" t="s">
        <v>121</v>
      </c>
      <c r="Z93" s="21"/>
      <c r="AA93" s="21"/>
      <c r="AB93" s="21"/>
      <c r="AC93" s="21"/>
      <c r="AD93" s="21"/>
      <c r="AE93" s="21"/>
      <c r="AF93" s="21"/>
      <c r="AG93" s="21"/>
      <c r="AH93" s="21" t="s">
        <v>552</v>
      </c>
      <c r="AI93" s="85" t="s">
        <v>553</v>
      </c>
      <c r="AJ93" s="141">
        <v>101800000</v>
      </c>
      <c r="AK93" s="55">
        <v>1</v>
      </c>
      <c r="AL93" s="87" t="s">
        <v>807</v>
      </c>
      <c r="AM93" s="25" t="s">
        <v>866</v>
      </c>
      <c r="AN93" s="85" t="s">
        <v>806</v>
      </c>
      <c r="AO93" s="77"/>
    </row>
    <row r="94" spans="1:56" s="76" customFormat="1" ht="175.5" customHeight="1" x14ac:dyDescent="0.25">
      <c r="A94" s="155" t="s">
        <v>554</v>
      </c>
      <c r="B94" s="21" t="s">
        <v>304</v>
      </c>
      <c r="C94" s="21" t="s">
        <v>555</v>
      </c>
      <c r="D94" s="21" t="s">
        <v>306</v>
      </c>
      <c r="E94" s="21" t="s">
        <v>556</v>
      </c>
      <c r="F94" s="21" t="s">
        <v>557</v>
      </c>
      <c r="G94" s="33">
        <v>1.7999999999999999E-2</v>
      </c>
      <c r="H94" s="21" t="s">
        <v>193</v>
      </c>
      <c r="I94" s="46" t="s">
        <v>297</v>
      </c>
      <c r="J94" s="21" t="s">
        <v>56</v>
      </c>
      <c r="K94" s="21" t="s">
        <v>620</v>
      </c>
      <c r="L94" s="21" t="s">
        <v>638</v>
      </c>
      <c r="M94" s="129" t="s">
        <v>639</v>
      </c>
      <c r="N94" s="22">
        <v>42750</v>
      </c>
      <c r="O94" s="22">
        <v>43981</v>
      </c>
      <c r="P94" s="21" t="s">
        <v>558</v>
      </c>
      <c r="Q94" s="21" t="s">
        <v>559</v>
      </c>
      <c r="R94" s="33">
        <v>0.5</v>
      </c>
      <c r="S94" s="33">
        <v>0.8</v>
      </c>
      <c r="T94" s="33">
        <v>0.9</v>
      </c>
      <c r="U94" s="33">
        <v>1</v>
      </c>
      <c r="V94" s="91">
        <v>0.5</v>
      </c>
      <c r="W94" s="33">
        <f>V94/R94</f>
        <v>1</v>
      </c>
      <c r="X94" s="33">
        <v>0.8</v>
      </c>
      <c r="Y94" s="21">
        <f>+X94*100/S94</f>
        <v>100</v>
      </c>
      <c r="Z94" s="21"/>
      <c r="AA94" s="21"/>
      <c r="AB94" s="21"/>
      <c r="AC94" s="21"/>
      <c r="AD94" s="21" t="s">
        <v>560</v>
      </c>
      <c r="AE94" s="21" t="s">
        <v>561</v>
      </c>
      <c r="AF94" s="21"/>
      <c r="AG94" s="21">
        <v>1096</v>
      </c>
      <c r="AH94" s="21" t="s">
        <v>561</v>
      </c>
      <c r="AI94" s="25" t="s">
        <v>562</v>
      </c>
      <c r="AJ94" s="141">
        <v>3538365467</v>
      </c>
      <c r="AK94" s="55">
        <v>1</v>
      </c>
      <c r="AL94" s="29">
        <v>3018167000</v>
      </c>
      <c r="AM94" s="25" t="s">
        <v>742</v>
      </c>
      <c r="AN94" s="25" t="s">
        <v>311</v>
      </c>
      <c r="AO94" s="77"/>
    </row>
    <row r="95" spans="1:56" s="76" customFormat="1" ht="140.25" x14ac:dyDescent="0.25">
      <c r="A95" s="155" t="s">
        <v>525</v>
      </c>
      <c r="B95" s="45" t="s">
        <v>49</v>
      </c>
      <c r="C95" s="74" t="s">
        <v>69</v>
      </c>
      <c r="D95" s="21" t="s">
        <v>51</v>
      </c>
      <c r="E95" s="34" t="s">
        <v>239</v>
      </c>
      <c r="F95" s="67" t="s">
        <v>563</v>
      </c>
      <c r="G95" s="30">
        <f>1/93</f>
        <v>1.0752688172043012E-2</v>
      </c>
      <c r="H95" s="49" t="s">
        <v>193</v>
      </c>
      <c r="I95" s="67" t="s">
        <v>297</v>
      </c>
      <c r="J95" s="92" t="s">
        <v>56</v>
      </c>
      <c r="K95" s="34" t="s">
        <v>640</v>
      </c>
      <c r="L95" s="34" t="s">
        <v>641</v>
      </c>
      <c r="M95" s="114" t="s">
        <v>616</v>
      </c>
      <c r="N95" s="22">
        <v>42750</v>
      </c>
      <c r="O95" s="47">
        <v>44012</v>
      </c>
      <c r="P95" s="34" t="s">
        <v>564</v>
      </c>
      <c r="Q95" s="34" t="s">
        <v>565</v>
      </c>
      <c r="R95" s="33">
        <v>1</v>
      </c>
      <c r="S95" s="33">
        <v>1</v>
      </c>
      <c r="T95" s="33">
        <v>1</v>
      </c>
      <c r="U95" s="33">
        <v>1</v>
      </c>
      <c r="V95" s="93">
        <v>0.84</v>
      </c>
      <c r="W95" s="95">
        <f>V95/R95</f>
        <v>0.84</v>
      </c>
      <c r="X95" s="95">
        <v>0.96</v>
      </c>
      <c r="Y95" s="21">
        <f t="shared" si="10"/>
        <v>96</v>
      </c>
      <c r="Z95" s="49"/>
      <c r="AA95" s="49"/>
      <c r="AB95" s="49"/>
      <c r="AC95" s="49"/>
      <c r="AD95" s="49" t="s">
        <v>59</v>
      </c>
      <c r="AE95" s="49" t="s">
        <v>369</v>
      </c>
      <c r="AF95" s="49" t="s">
        <v>379</v>
      </c>
      <c r="AG95" s="92">
        <v>1098</v>
      </c>
      <c r="AH95" s="49" t="s">
        <v>380</v>
      </c>
      <c r="AI95" s="34" t="s">
        <v>381</v>
      </c>
      <c r="AJ95" s="141">
        <v>836601629797</v>
      </c>
      <c r="AK95" s="93">
        <v>1</v>
      </c>
      <c r="AL95" s="48">
        <v>453867102328</v>
      </c>
      <c r="AM95" s="94" t="s">
        <v>738</v>
      </c>
      <c r="AN95" s="49" t="s">
        <v>739</v>
      </c>
      <c r="AO95" s="77"/>
    </row>
    <row r="96" spans="1:56" s="76" customFormat="1" ht="208.5" customHeight="1" x14ac:dyDescent="0.25">
      <c r="A96" s="155" t="s">
        <v>604</v>
      </c>
      <c r="B96" s="49" t="s">
        <v>304</v>
      </c>
      <c r="C96" s="49" t="s">
        <v>305</v>
      </c>
      <c r="D96" s="21" t="s">
        <v>306</v>
      </c>
      <c r="E96" s="49" t="s">
        <v>556</v>
      </c>
      <c r="F96" s="46" t="s">
        <v>566</v>
      </c>
      <c r="G96" s="49">
        <v>6.6</v>
      </c>
      <c r="H96" s="49" t="s">
        <v>193</v>
      </c>
      <c r="I96" s="67" t="s">
        <v>297</v>
      </c>
      <c r="J96" s="92" t="s">
        <v>56</v>
      </c>
      <c r="K96" s="49" t="s">
        <v>771</v>
      </c>
      <c r="L96" s="49" t="s">
        <v>847</v>
      </c>
      <c r="M96" s="202" t="s">
        <v>773</v>
      </c>
      <c r="N96" s="47">
        <v>42736</v>
      </c>
      <c r="O96" s="47">
        <v>44012</v>
      </c>
      <c r="P96" s="34" t="s">
        <v>567</v>
      </c>
      <c r="Q96" s="34" t="s">
        <v>568</v>
      </c>
      <c r="R96" s="33">
        <v>0.33</v>
      </c>
      <c r="S96" s="33">
        <v>0.33</v>
      </c>
      <c r="T96" s="33">
        <v>0.17</v>
      </c>
      <c r="U96" s="21" t="s">
        <v>849</v>
      </c>
      <c r="V96" s="95">
        <v>0.33</v>
      </c>
      <c r="W96" s="93">
        <f>V96/R96</f>
        <v>1</v>
      </c>
      <c r="X96" s="102">
        <v>0.33</v>
      </c>
      <c r="Y96" s="21">
        <f t="shared" si="10"/>
        <v>100</v>
      </c>
      <c r="Z96" s="49"/>
      <c r="AA96" s="49"/>
      <c r="AB96" s="49"/>
      <c r="AC96" s="49"/>
      <c r="AD96" s="49" t="s">
        <v>59</v>
      </c>
      <c r="AE96" s="49" t="s">
        <v>569</v>
      </c>
      <c r="AF96" s="49" t="s">
        <v>570</v>
      </c>
      <c r="AG96" s="92">
        <v>1096</v>
      </c>
      <c r="AH96" s="49" t="s">
        <v>571</v>
      </c>
      <c r="AI96" s="49" t="s">
        <v>572</v>
      </c>
      <c r="AJ96" s="141">
        <v>833828400</v>
      </c>
      <c r="AK96" s="21">
        <v>0</v>
      </c>
      <c r="AL96" s="112" t="s">
        <v>852</v>
      </c>
      <c r="AM96" s="49" t="s">
        <v>850</v>
      </c>
      <c r="AN96" s="49" t="s">
        <v>851</v>
      </c>
      <c r="AO96" s="77"/>
    </row>
    <row r="97" spans="1:56" s="8" customFormat="1" ht="98.25" customHeight="1" x14ac:dyDescent="0.2">
      <c r="A97" s="155" t="s">
        <v>580</v>
      </c>
      <c r="B97" s="21" t="s">
        <v>304</v>
      </c>
      <c r="C97" s="21" t="s">
        <v>573</v>
      </c>
      <c r="D97" s="21" t="s">
        <v>306</v>
      </c>
      <c r="E97" s="21" t="s">
        <v>239</v>
      </c>
      <c r="F97" s="21" t="s">
        <v>530</v>
      </c>
      <c r="G97" s="81" t="s">
        <v>574</v>
      </c>
      <c r="H97" s="87"/>
      <c r="I97" s="87" t="s">
        <v>531</v>
      </c>
      <c r="J97" s="87" t="s">
        <v>531</v>
      </c>
      <c r="K97" s="87" t="s">
        <v>863</v>
      </c>
      <c r="L97" s="87">
        <v>3125883316</v>
      </c>
      <c r="M97" s="200" t="s">
        <v>865</v>
      </c>
      <c r="N97" s="22">
        <v>42736</v>
      </c>
      <c r="O97" s="22">
        <v>43981</v>
      </c>
      <c r="P97" s="21" t="s">
        <v>532</v>
      </c>
      <c r="Q97" s="21" t="s">
        <v>803</v>
      </c>
      <c r="R97" s="21">
        <v>600</v>
      </c>
      <c r="S97" s="21">
        <v>400</v>
      </c>
      <c r="T97" s="21">
        <v>500</v>
      </c>
      <c r="U97" s="21">
        <v>500</v>
      </c>
      <c r="V97" s="87" t="s">
        <v>121</v>
      </c>
      <c r="W97" s="87" t="s">
        <v>121</v>
      </c>
      <c r="X97" s="87" t="s">
        <v>121</v>
      </c>
      <c r="Y97" s="87" t="s">
        <v>121</v>
      </c>
      <c r="Z97" s="21"/>
      <c r="AA97" s="21"/>
      <c r="AB97" s="21"/>
      <c r="AC97" s="21"/>
      <c r="AD97" s="21"/>
      <c r="AE97" s="21"/>
      <c r="AF97" s="21"/>
      <c r="AG97" s="21"/>
      <c r="AH97" s="21" t="s">
        <v>867</v>
      </c>
      <c r="AI97" s="85" t="s">
        <v>553</v>
      </c>
      <c r="AJ97" s="141" t="s">
        <v>809</v>
      </c>
      <c r="AK97" s="87">
        <v>100</v>
      </c>
      <c r="AL97" s="87" t="s">
        <v>809</v>
      </c>
      <c r="AM97" s="25" t="s">
        <v>808</v>
      </c>
      <c r="AN97" s="85" t="s">
        <v>806</v>
      </c>
      <c r="AO97" s="77"/>
      <c r="AP97" s="182"/>
      <c r="AQ97" s="182"/>
      <c r="AR97" s="182"/>
      <c r="AS97" s="182"/>
      <c r="AT97" s="182"/>
      <c r="AU97" s="182"/>
      <c r="AV97" s="182"/>
      <c r="AW97" s="182"/>
      <c r="AX97" s="182"/>
      <c r="AY97" s="182"/>
      <c r="AZ97" s="182"/>
      <c r="BA97" s="182"/>
      <c r="BB97" s="182"/>
      <c r="BC97" s="182"/>
      <c r="BD97" s="182"/>
    </row>
    <row r="98" spans="1:56" x14ac:dyDescent="0.25">
      <c r="X98" s="59"/>
    </row>
    <row r="99" spans="1:56" x14ac:dyDescent="0.25">
      <c r="X99" s="59"/>
    </row>
    <row r="118" spans="35:37" x14ac:dyDescent="0.25">
      <c r="AI118" s="48">
        <v>59532984673</v>
      </c>
      <c r="AJ118" s="21">
        <v>51</v>
      </c>
      <c r="AK118" s="48">
        <v>5844818879</v>
      </c>
    </row>
    <row r="119" spans="35:37" x14ac:dyDescent="0.25">
      <c r="AI119" s="48">
        <v>59532984673</v>
      </c>
      <c r="AJ119" s="21">
        <v>5</v>
      </c>
      <c r="AK119" s="48">
        <v>581556789</v>
      </c>
    </row>
    <row r="120" spans="35:37" x14ac:dyDescent="0.25">
      <c r="AI120" s="48">
        <v>59532984673</v>
      </c>
      <c r="AJ120" s="21">
        <v>26</v>
      </c>
      <c r="AK120" s="64">
        <v>2900952618</v>
      </c>
    </row>
    <row r="121" spans="35:37" x14ac:dyDescent="0.25">
      <c r="AI121" s="48">
        <v>59532984673</v>
      </c>
      <c r="AJ121" s="21">
        <v>13</v>
      </c>
      <c r="AK121" s="64">
        <v>1500994000</v>
      </c>
    </row>
    <row r="122" spans="35:37" x14ac:dyDescent="0.25">
      <c r="AI122" s="48">
        <v>59532984673</v>
      </c>
      <c r="AJ122" s="21">
        <v>5</v>
      </c>
      <c r="AK122" s="64">
        <v>579211334</v>
      </c>
    </row>
    <row r="123" spans="35:37" x14ac:dyDescent="0.25">
      <c r="AJ123" s="3">
        <f>SUBTOTAL(9,AJ118:AJ122)</f>
        <v>100</v>
      </c>
      <c r="AK123" s="65">
        <f>SUBTOTAL(9,AK118:AK122)</f>
        <v>11407533620</v>
      </c>
    </row>
    <row r="127" spans="35:37" x14ac:dyDescent="0.25">
      <c r="AI127" s="48">
        <v>35087938381</v>
      </c>
      <c r="AJ127" s="21">
        <v>20</v>
      </c>
      <c r="AK127" s="66">
        <v>1523364000</v>
      </c>
    </row>
    <row r="128" spans="35:37" x14ac:dyDescent="0.25">
      <c r="AI128" s="48">
        <v>35087938381</v>
      </c>
      <c r="AJ128" s="21">
        <v>45</v>
      </c>
      <c r="AK128" s="48">
        <v>3483600934</v>
      </c>
    </row>
    <row r="129" spans="35:37" x14ac:dyDescent="0.25">
      <c r="AI129" s="48">
        <v>35087938381</v>
      </c>
      <c r="AJ129" s="21">
        <v>27</v>
      </c>
      <c r="AK129" s="48">
        <v>2032996447</v>
      </c>
    </row>
    <row r="130" spans="35:37" x14ac:dyDescent="0.25">
      <c r="AI130" s="48">
        <v>35087938381</v>
      </c>
      <c r="AJ130" s="21">
        <v>8</v>
      </c>
      <c r="AK130" s="48">
        <v>582000000</v>
      </c>
    </row>
    <row r="131" spans="35:37" x14ac:dyDescent="0.25">
      <c r="AJ131" s="3">
        <f>SUBTOTAL(9,AJ127:AJ130)</f>
        <v>100</v>
      </c>
      <c r="AK131" s="48">
        <f>SUBTOTAL(9,AK127:AK130)</f>
        <v>7621961381</v>
      </c>
    </row>
  </sheetData>
  <autoFilter ref="A10:IV97"/>
  <mergeCells count="12">
    <mergeCell ref="N9:O9"/>
    <mergeCell ref="P9:AC9"/>
    <mergeCell ref="AD9:AF9"/>
    <mergeCell ref="AG9:AM9"/>
    <mergeCell ref="B7:AC8"/>
    <mergeCell ref="AD7:AF8"/>
    <mergeCell ref="AG7:AM8"/>
    <mergeCell ref="N1:AN6"/>
    <mergeCell ref="D2:F2"/>
    <mergeCell ref="D3:F3"/>
    <mergeCell ref="D4:F4"/>
    <mergeCell ref="B5:C5"/>
  </mergeCells>
  <dataValidations xWindow="895" yWindow="456" count="44">
    <dataValidation allowBlank="1" showInputMessage="1" showErrorMessage="1" prompt="Defina la ponderación de cada acción por su nivel de importancia en el cumplimiento del objetivo o componente específico de la pp o plan de acciones afirmativas." sqref="G10"/>
    <dataValidation allowBlank="1" showInputMessage="1" showErrorMessage="1" prompt="Si el reporte de la información no corresponde al Distrito por favor diligencie el nombre completo de quién debe repotar." sqref="J10"/>
    <dataValidation allowBlank="1" showInputMessage="1" showErrorMessage="1" prompt="De acuerdo al Sector elija la entidad responsable de repotar la información." sqref="I10"/>
    <dataValidation allowBlank="1" showInputMessage="1" showErrorMessage="1" prompt="Por favor elija el Sector de la Administración Distrital que está a cargo del reporte de la información sobre el desarrollo de la acción. " sqref="H10"/>
    <dataValidation type="list" allowBlank="1" showInputMessage="1" showErrorMessage="1" sqref="I35 H91:H92 H94:H96 H78:H80 I43:I45 H29:H73">
      <formula1>Sector</formula1>
    </dataValidation>
    <dataValidation type="list" allowBlank="1" showInputMessage="1" showErrorMessage="1" sqref="AE91:AF92 AD46:AE50 AE35:AF40 AE42:AF42 AE11:AF11 AE94:AF96 I91:I92 I36:I42 AE13:AF18 AE20:AF28 I11:I34 I94:I96 I46:I80 AE51:AF73 C11:C89 AE81:AF89 H81:H89 C91:C97">
      <formula1>INDIRECT(B11)</formula1>
    </dataValidation>
    <dataValidation type="whole" allowBlank="1" showInputMessage="1" showErrorMessage="1" sqref="AJ43:AJ50 AJ118:AJ122 G52 AK35:AK43 AJ41 AK81:AK83 AJ127:AJ130 AK55:AK59 AK85:AK90 AK70:AK73 AK93:AK94 AK96 AK29:AK33 AK79 AK61:AK68">
      <formula1>0</formula1>
      <formula2>100</formula2>
    </dataValidation>
    <dataValidation type="list" allowBlank="1" showInputMessage="1" showErrorMessage="1" sqref="BB97 AD91:AD92 AD81:AD83 AN84 AD85:AD89 AD78:AD79 AD42 AC46:AC50 AD94:AD96 AD34:AD40 AD51:AD73 BB29:BB90">
      <formula1>_Pilar_Eje</formula1>
    </dataValidation>
    <dataValidation type="date" operator="greaterThan" allowBlank="1" showInputMessage="1" showErrorMessage="1" sqref="N76:O77 O36:O40">
      <formula1>42736</formula1>
    </dataValidation>
    <dataValidation type="list" allowBlank="1" showInputMessage="1" showErrorMessage="1" sqref="B11:B89 B91:B97">
      <formula1>Dimensiones</formula1>
    </dataValidation>
    <dataValidation type="decimal" allowBlank="1" showInputMessage="1" showErrorMessage="1" sqref="AK74:AK77">
      <formula1>0</formula1>
      <formula2>100</formula2>
    </dataValidation>
    <dataValidation operator="greaterThan" allowBlank="1" showInputMessage="1" showErrorMessage="1" sqref="O74:O75"/>
    <dataValidation type="date" operator="greaterThan" allowBlank="1" showInputMessage="1" showErrorMessage="1" sqref="N36:N40">
      <formula1>42370</formula1>
    </dataValidation>
    <dataValidation allowBlank="1" showInputMessage="1" showErrorMessage="1" prompt="Por favor diligencie los recursos del proyecto. Si no hay un proyecto asociado, por favor incluya los recursos por funcionamiento (gestión)._x000a_" sqref="AJ15 AI12 AJ10:AJ11 AJ13"/>
    <dataValidation allowBlank="1" showInputMessage="1" showErrorMessage="1" prompt="Por favor elija el Pilar o Eje del PDD." sqref="AD10"/>
    <dataValidation allowBlank="1" showInputMessage="1" showErrorMessage="1" prompt="Por favor seleccionar el Programa de acuerdo al Pilar o Eje." sqref="AE10"/>
    <dataValidation allowBlank="1" showInputMessage="1" showErrorMessage="1" prompt="Por favor seleccionar el Proyecto de acuerdo al Progama" sqref="AF10"/>
    <dataValidation allowBlank="1" showInputMessage="1" showErrorMessage="1" prompt="Diligencia por favor el código o número del proyecto._x000a__x000a_" sqref="AG10"/>
    <dataValidation allowBlank="1" showInputMessage="1" showErrorMessage="1" prompt="Por favor diligencie el nombre del proyecto, si son actividades de gestión, dejar esta casilla libre y diligenciar en la sección de observaciones._x000a__x000a__x000a__x000a_" sqref="AH10"/>
    <dataValidation allowBlank="1" showInputMessage="1" showErrorMessage="1" prompt="Teniendo en cuenta la fórmula de cálculo de cada indicador, registre el resultado de cada uno para la vigencia" sqref="AB10 Z10 AB12:AB13 Z12:Z13 X10"/>
    <dataValidation allowBlank="1" showInputMessage="1" showErrorMessage="1" prompt=" Este avance se calcula en la Dirección de Equidad y Políticas Poblacionales a partir del resultado de cada indicador frente a su meta anual." sqref="W10"/>
    <dataValidation allowBlank="1" showInputMessage="1" showErrorMessage="1" prompt="Este avance se calcula en la Dirección de Equidad y Políticas Poblacionales a partir del resultado de cada indicador frente a su meta anual." sqref="Y10 AA10 AC10 AA12:AA13 AC12:AC13"/>
    <dataValidation allowBlank="1" showInputMessage="1" showErrorMessage="1" prompt="Teniendo en cuenta la fórmula de cálculo de cada indicador, registre el resultado de cada uno para la vigencia." sqref="V10"/>
    <dataValidation type="date" operator="greaterThan" allowBlank="1" showInputMessage="1" showErrorMessage="1" prompt="Escriba la fecha en formato DD-MM-AA_x000a_" sqref="D5">
      <formula1>32874</formula1>
    </dataValidation>
    <dataValidation allowBlank="1" showInputMessage="1" showErrorMessage="1" prompt="Por favor elegir la categoría que estructura la pp o el plan de acciones afirmativas_x000a_" sqref="B10"/>
    <dataValidation allowBlank="1" showInputMessage="1" showErrorMessage="1" prompt="Por favor elegir de acuerdo a la categoría anterior, el objetivo o componente que desarrolla la categoría._x000a_" sqref="D10"/>
    <dataValidation allowBlank="1" showInputMessage="1" showErrorMessage="1" prompt="Escriba el nombre de la Entidad qué hizo el reporte_x000a_" sqref="D3"/>
    <dataValidation allowBlank="1" showInputMessage="1" showErrorMessage="1" prompt="Escriba el nombre del profesional que diligencia la matriz _x000a_" sqref="D4"/>
    <dataValidation allowBlank="1" showInputMessage="1" showErrorMessage="1" prompt="Describa las acciones que desarrollan los componentes de la PP o Plan de Acciones Afirmativas" sqref="G95 E10:F10 F11:F13 G11:G51 G53:G90"/>
    <dataValidation allowBlank="1" showInputMessage="1" showErrorMessage="1" prompt="Elija de acuerdo a la categoría anterior_x000a_" sqref="C10"/>
    <dataValidation allowBlank="1" showInputMessage="1" showErrorMessage="1" prompt="Escriba la Meta que se tienen programada." sqref="R10:U10"/>
    <dataValidation allowBlank="1" showInputMessage="1" showErrorMessage="1" prompt="Teniendo en cuenta la fórmula de cálculo de cada indicador, registre el resultado de cada uno para la vigencia_x000a_" sqref="V12:V13"/>
    <dataValidation allowBlank="1" showInputMessage="1" showErrorMessage="1" prompt="Por diligencie las actividades que son de gestión." sqref="AN10 AM12 AN13:AN14 AN16:AN19 AN23 AN25"/>
    <dataValidation allowBlank="1" showInputMessage="1" showErrorMessage="1" prompt="Escriba el nombre del indicador. Debe ser claro,apropiado,medible, adecuado y sensible. Recuerde NO formular varios indicadores para la misma acción." sqref="P10:P13"/>
    <dataValidation allowBlank="1" showInputMessage="1" showErrorMessage="1" prompt="Por favor incluya las variables consideradas para el cálculo del indicador tomando como referencia las variables señaladas en la definición de la fórmula. (forma matematica)." sqref="Q10:Q13"/>
    <dataValidation allowBlank="1" showInputMessage="1" showErrorMessage="1" prompt="Por favor indique el porcentaje de recursos del proyecto que corresponden a esta polìtica o programa._x000a_" sqref="AJ12 AK10:AK11 AJ19 AK27:AK28 AK20:AK25 AK13:AK18"/>
    <dataValidation allowBlank="1" showInputMessage="1" showErrorMessage="1" prompt="Por favor incluya los avances frente  la meta del proyecto de inversión." sqref="AM10:AM11 AM13"/>
    <dataValidation allowBlank="1" showInputMessage="1" showErrorMessage="1" prompt="Por favor incluya el avance en presupuesto o en recursos por funcionamiento (gestión)." sqref="AK12"/>
    <dataValidation allowBlank="1" showInputMessage="1" showErrorMessage="1" prompt="Por favor diligencie la Meta del proyecto. Si es por gestión no diligenciar._x000a__x000a_" sqref="AI10:AI11 AI13 AH12"/>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AM67"/>
    <dataValidation type="list" allowBlank="1" showInputMessage="1" showErrorMessage="1" sqref="AD12:AE12 AF78:AF79 AD43:AE45 AD41:AE41 AD19:AE19">
      <formula1>INDIRECT(#REF!)</formula1>
    </dataValidation>
    <dataValidation allowBlank="1" showInputMessage="1" showErrorMessage="1" prompt="Por favor escriba el correo electrónico de la persona responsable de reportar la información sobre la ejecución de la acción." sqref="M10"/>
    <dataValidation allowBlank="1" showInputMessage="1" showErrorMessage="1" prompt="Por favor escriba el número telefónico de la persona responsable de reportar la información sobre la ejecución de la acción." sqref="L10"/>
    <dataValidation allowBlank="1" showInputMessage="1" showErrorMessage="1" prompt="Escriba el nombre completo de la persona responsable de reportar la ejecución de la acción." sqref="K10"/>
  </dataValidations>
  <hyperlinks>
    <hyperlink ref="M51" r:id="rId1"/>
    <hyperlink ref="M53" r:id="rId2"/>
    <hyperlink ref="M54" r:id="rId3"/>
    <hyperlink ref="M55" r:id="rId4"/>
    <hyperlink ref="M56" r:id="rId5"/>
    <hyperlink ref="M57" r:id="rId6"/>
    <hyperlink ref="M60" r:id="rId7"/>
    <hyperlink ref="M70" r:id="rId8"/>
    <hyperlink ref="M66" r:id="rId9"/>
    <hyperlink ref="M58" r:id="rId10"/>
    <hyperlink ref="M59" r:id="rId11"/>
    <hyperlink ref="M61" r:id="rId12"/>
    <hyperlink ref="M62" r:id="rId13"/>
    <hyperlink ref="M69" r:id="rId14"/>
    <hyperlink ref="M68" r:id="rId15"/>
    <hyperlink ref="M71" r:id="rId16"/>
    <hyperlink ref="M63" r:id="rId17"/>
    <hyperlink ref="M64" r:id="rId18"/>
    <hyperlink ref="M72" r:id="rId19"/>
    <hyperlink ref="M67" r:id="rId20"/>
    <hyperlink ref="M73" r:id="rId21"/>
    <hyperlink ref="M95" r:id="rId22"/>
    <hyperlink ref="M96" r:id="rId23"/>
    <hyperlink ref="M74" r:id="rId24"/>
    <hyperlink ref="M75" r:id="rId25"/>
    <hyperlink ref="M76" r:id="rId26" display="Alejandro.pelaez@scj.gov.co"/>
    <hyperlink ref="M77" r:id="rId27" display="Alejandro.pelaez@scj.gov.co"/>
    <hyperlink ref="M43" r:id="rId28"/>
    <hyperlink ref="M49" r:id="rId29"/>
    <hyperlink ref="M48" r:id="rId30"/>
    <hyperlink ref="M46" r:id="rId31"/>
    <hyperlink ref="M47" r:id="rId32"/>
    <hyperlink ref="M36" r:id="rId33"/>
    <hyperlink ref="M37:M39" r:id="rId34" display="hernanp@idipron.gov.co"/>
    <hyperlink ref="M80" r:id="rId35"/>
    <hyperlink ref="M50" r:id="rId36"/>
    <hyperlink ref="M41" r:id="rId37"/>
    <hyperlink ref="M81" r:id="rId38"/>
    <hyperlink ref="M83" r:id="rId39"/>
    <hyperlink ref="M82" r:id="rId40"/>
    <hyperlink ref="M84" r:id="rId41" display="sara.calderon@icbf.gov.co"/>
    <hyperlink ref="M86" r:id="rId42"/>
    <hyperlink ref="M87" r:id="rId43"/>
    <hyperlink ref="M88" r:id="rId44"/>
    <hyperlink ref="M89" r:id="rId45"/>
    <hyperlink ref="M40" r:id="rId46"/>
    <hyperlink ref="M52" r:id="rId47"/>
    <hyperlink ref="M79" r:id="rId48"/>
    <hyperlink ref="M85" r:id="rId49" display="sara.calderon@icbf.gov.co"/>
    <hyperlink ref="M11" r:id="rId50"/>
    <hyperlink ref="M12" r:id="rId51"/>
    <hyperlink ref="M13" r:id="rId52"/>
    <hyperlink ref="M14" r:id="rId53"/>
    <hyperlink ref="M15" r:id="rId54"/>
    <hyperlink ref="M18" r:id="rId55"/>
    <hyperlink ref="M19" r:id="rId56"/>
    <hyperlink ref="M20" r:id="rId57"/>
    <hyperlink ref="M21" r:id="rId58"/>
    <hyperlink ref="M22" r:id="rId59"/>
    <hyperlink ref="M23" r:id="rId60"/>
    <hyperlink ref="M24" r:id="rId61"/>
    <hyperlink ref="M25" r:id="rId62"/>
    <hyperlink ref="M44" r:id="rId63"/>
    <hyperlink ref="M45" r:id="rId64"/>
    <hyperlink ref="M90" r:id="rId65"/>
    <hyperlink ref="M93" r:id="rId66"/>
    <hyperlink ref="M97" r:id="rId67"/>
    <hyperlink ref="M17" r:id="rId68"/>
    <hyperlink ref="M16" r:id="rId69"/>
  </hyperlinks>
  <pageMargins left="0.7" right="0.7" top="0.75" bottom="0.75" header="0.3" footer="0.3"/>
  <pageSetup paperSize="9" orientation="portrait" r:id="rId70"/>
  <ignoredErrors>
    <ignoredError sqref="AL90 AL93 AJ97 AL97 X12" numberStoredAsText="1"/>
    <ignoredError sqref="Y81 W42" formula="1"/>
  </ignoredErrors>
  <legacyDrawing r:id="rId7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PPIA SEG 2018</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Stella Bohorquez Velasco</dc:creator>
  <cp:lastModifiedBy>Luz Stella Bohorquez Velasco</cp:lastModifiedBy>
  <dcterms:created xsi:type="dcterms:W3CDTF">2019-02-05T16:21:42Z</dcterms:created>
  <dcterms:modified xsi:type="dcterms:W3CDTF">2019-07-25T19:31:01Z</dcterms:modified>
</cp:coreProperties>
</file>