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PLANEACION DISTRITAL\2022\pagina_web\documentos etnicos\Palenqueros 2021\"/>
    </mc:Choice>
  </mc:AlternateContent>
  <bookViews>
    <workbookView xWindow="0" yWindow="0" windowWidth="28800" windowHeight="12330"/>
  </bookViews>
  <sheets>
    <sheet name="Palenqueros" sheetId="1" r:id="rId1"/>
  </sheets>
  <definedNames>
    <definedName name="_xlnm._FilterDatabase" localSheetId="0" hidden="1">Palenqueros!$A$11:$BQ$119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hfbOEwgErMvYjRIcbDFLxCUAa0Zw=="/>
    </ext>
  </extLst>
</workbook>
</file>

<file path=xl/calcChain.xml><?xml version="1.0" encoding="utf-8"?>
<calcChain xmlns="http://schemas.openxmlformats.org/spreadsheetml/2006/main">
  <c r="AY75" i="1" l="1"/>
  <c r="AY74" i="1"/>
  <c r="AY73" i="1"/>
  <c r="AY72" i="1"/>
  <c r="AU80" i="1"/>
  <c r="AS80" i="1"/>
  <c r="AU79" i="1"/>
  <c r="AS79" i="1"/>
  <c r="AU78" i="1"/>
  <c r="AS78" i="1"/>
  <c r="AU76" i="1"/>
  <c r="AS76" i="1"/>
  <c r="BA119" i="1"/>
  <c r="AY119" i="1"/>
  <c r="AU119" i="1"/>
  <c r="AS119" i="1"/>
  <c r="AY118" i="1"/>
  <c r="AS118" i="1"/>
  <c r="AY117" i="1"/>
  <c r="AU117" i="1"/>
  <c r="AS117" i="1"/>
  <c r="AY116" i="1"/>
  <c r="AU116" i="1"/>
  <c r="AS116" i="1"/>
  <c r="BA115" i="1"/>
  <c r="AY115" i="1"/>
  <c r="AS115" i="1"/>
  <c r="BA114" i="1"/>
  <c r="AY114" i="1"/>
  <c r="AU114" i="1"/>
  <c r="AS114" i="1"/>
  <c r="AY113" i="1"/>
  <c r="BA112" i="1"/>
  <c r="AY112" i="1"/>
  <c r="AU112" i="1"/>
  <c r="AS112" i="1"/>
  <c r="BA111" i="1"/>
  <c r="AY111" i="1"/>
  <c r="AU111" i="1"/>
  <c r="AS111" i="1"/>
  <c r="AS110" i="1"/>
  <c r="BA67" i="1"/>
  <c r="AX67" i="1"/>
  <c r="AY67" i="1" s="1"/>
  <c r="AR67" i="1"/>
  <c r="AS27" i="1"/>
  <c r="AS26" i="1"/>
  <c r="AS25" i="1"/>
  <c r="AV20" i="1"/>
  <c r="AV19" i="1"/>
  <c r="AS18" i="1"/>
  <c r="AS17" i="1"/>
  <c r="AV16" i="1"/>
  <c r="AS16" i="1"/>
  <c r="AS15" i="1"/>
  <c r="AS14" i="1"/>
  <c r="AS13" i="1"/>
  <c r="AV12" i="1"/>
  <c r="AS12" i="1"/>
  <c r="AU50" i="1"/>
  <c r="AS50" i="1"/>
  <c r="AU49" i="1"/>
  <c r="AS49" i="1"/>
  <c r="AU48" i="1"/>
  <c r="AS48" i="1"/>
  <c r="AU47" i="1"/>
  <c r="AS47" i="1"/>
  <c r="AU46" i="1"/>
  <c r="AS46" i="1"/>
  <c r="AU45" i="1"/>
  <c r="AS45" i="1"/>
  <c r="AU44" i="1"/>
  <c r="AS44" i="1"/>
  <c r="AU43" i="1"/>
  <c r="AS43" i="1"/>
  <c r="AU42" i="1"/>
  <c r="AS42" i="1"/>
  <c r="AU41" i="1"/>
  <c r="AS41" i="1"/>
  <c r="AU40" i="1"/>
  <c r="AS40" i="1"/>
  <c r="AU39" i="1"/>
  <c r="AS39" i="1"/>
  <c r="AU38" i="1"/>
  <c r="AS38" i="1"/>
  <c r="AU37" i="1"/>
  <c r="AS37" i="1"/>
  <c r="AU36" i="1"/>
  <c r="AS36" i="1"/>
  <c r="AU35" i="1"/>
  <c r="AS35" i="1"/>
  <c r="AU34" i="1"/>
  <c r="AS34" i="1"/>
  <c r="AU33" i="1"/>
  <c r="AS33" i="1"/>
  <c r="AU32" i="1"/>
  <c r="AS32" i="1"/>
  <c r="AU31" i="1"/>
  <c r="AS31" i="1"/>
  <c r="AU30" i="1"/>
  <c r="AS30" i="1"/>
  <c r="AU29" i="1"/>
  <c r="AS29" i="1"/>
  <c r="AU28" i="1"/>
  <c r="AS28" i="1"/>
  <c r="AU65" i="1"/>
  <c r="AS65" i="1"/>
  <c r="BA64" i="1"/>
  <c r="AY64" i="1"/>
  <c r="BA63" i="1"/>
  <c r="AY63" i="1"/>
  <c r="AU56" i="1"/>
  <c r="AS56" i="1"/>
  <c r="AU55" i="1"/>
  <c r="AS55" i="1"/>
  <c r="AU54" i="1"/>
  <c r="AS54" i="1"/>
  <c r="AS53" i="1"/>
  <c r="AU52" i="1"/>
  <c r="AS52" i="1"/>
  <c r="AU51" i="1"/>
  <c r="AS51" i="1"/>
  <c r="AM103" i="1" l="1"/>
  <c r="AM104" i="1"/>
  <c r="AM105" i="1"/>
  <c r="AM106" i="1"/>
  <c r="AM107" i="1"/>
  <c r="AM108" i="1"/>
  <c r="AM109" i="1"/>
  <c r="AM110" i="1"/>
  <c r="AM111" i="1"/>
  <c r="AM112" i="1"/>
  <c r="AM113" i="1"/>
  <c r="AM114" i="1"/>
  <c r="AM115" i="1"/>
  <c r="AM116" i="1"/>
  <c r="AM117" i="1"/>
  <c r="AM118" i="1"/>
  <c r="AM102" i="1"/>
  <c r="AM98" i="1"/>
  <c r="AM99" i="1"/>
  <c r="AM100" i="1"/>
  <c r="AM101" i="1"/>
  <c r="AM93" i="1"/>
  <c r="AM94" i="1"/>
  <c r="AM95" i="1"/>
  <c r="AM96" i="1"/>
  <c r="AM97" i="1"/>
  <c r="AM91" i="1"/>
  <c r="AM92" i="1"/>
  <c r="AM89" i="1"/>
  <c r="AM90" i="1"/>
  <c r="AM88" i="1"/>
  <c r="AM87" i="1"/>
  <c r="AM86" i="1"/>
  <c r="AM84" i="1"/>
  <c r="AM85" i="1"/>
  <c r="AM83" i="1"/>
  <c r="AM82" i="1"/>
  <c r="AM81" i="1"/>
  <c r="AM80" i="1"/>
  <c r="AM79" i="1"/>
  <c r="AM77" i="1"/>
  <c r="AM78" i="1"/>
  <c r="AM76" i="1"/>
  <c r="AM73" i="1"/>
  <c r="AM69" i="1"/>
  <c r="AM68" i="1"/>
  <c r="AM61" i="1"/>
  <c r="AM57" i="1"/>
  <c r="AM58" i="1"/>
  <c r="AM59" i="1"/>
  <c r="AM60" i="1"/>
  <c r="AM55" i="1"/>
  <c r="AM54" i="1"/>
  <c r="AM53" i="1"/>
  <c r="AM49" i="1"/>
  <c r="AM50" i="1"/>
  <c r="AM48" i="1"/>
  <c r="AM46" i="1"/>
  <c r="AM47" i="1"/>
  <c r="AM44" i="1"/>
  <c r="AM45" i="1"/>
  <c r="AM43" i="1"/>
  <c r="AM42" i="1"/>
  <c r="AM40" i="1"/>
  <c r="AM41" i="1"/>
  <c r="AM38" i="1"/>
  <c r="AM39" i="1"/>
  <c r="AM36" i="1"/>
  <c r="AM37" i="1"/>
  <c r="AM35" i="1"/>
  <c r="AM33" i="1"/>
  <c r="AM34" i="1"/>
  <c r="AM32" i="1"/>
  <c r="AM30" i="1"/>
  <c r="AM31" i="1"/>
  <c r="AM29" i="1"/>
  <c r="AM28" i="1"/>
  <c r="AM23" i="1"/>
  <c r="AM24" i="1"/>
  <c r="AM25" i="1"/>
  <c r="AM20" i="1"/>
  <c r="AM21" i="1"/>
  <c r="AM19" i="1"/>
  <c r="AM18" i="1"/>
  <c r="AM17" i="1"/>
  <c r="AO69" i="1"/>
  <c r="AO68" i="1"/>
  <c r="AO75" i="1" l="1"/>
  <c r="AM75" i="1"/>
  <c r="AO74" i="1"/>
  <c r="AM74" i="1"/>
  <c r="AO73" i="1"/>
  <c r="AO72" i="1"/>
  <c r="AM72" i="1"/>
  <c r="AO71" i="1"/>
  <c r="AM71" i="1"/>
  <c r="AO70" i="1"/>
  <c r="AM70" i="1"/>
  <c r="AO67" i="1"/>
  <c r="AL67" i="1"/>
  <c r="AM67" i="1" s="1"/>
  <c r="AO20" i="1"/>
  <c r="AO19" i="1"/>
  <c r="AO16" i="1"/>
  <c r="AM16" i="1"/>
  <c r="AL15" i="1"/>
  <c r="AM15" i="1" s="1"/>
  <c r="AM12" i="1"/>
  <c r="AL66" i="1"/>
  <c r="AO65" i="1"/>
  <c r="AM65" i="1"/>
  <c r="AO64" i="1"/>
  <c r="AM64" i="1"/>
  <c r="AO63" i="1"/>
  <c r="AM63" i="1"/>
  <c r="AO62" i="1"/>
  <c r="AM56" i="1"/>
  <c r="AM52" i="1"/>
  <c r="AM51" i="1"/>
  <c r="AI119" i="1" l="1"/>
  <c r="AG119" i="1"/>
  <c r="AC119" i="1"/>
  <c r="AA119" i="1"/>
  <c r="Y119" i="1"/>
  <c r="AI118" i="1"/>
  <c r="AG118" i="1"/>
  <c r="AC118" i="1"/>
  <c r="AA118" i="1"/>
  <c r="Y118" i="1"/>
  <c r="AI117" i="1"/>
  <c r="AG117" i="1"/>
  <c r="AC117" i="1"/>
  <c r="AA117" i="1"/>
  <c r="Y117" i="1"/>
  <c r="AI116" i="1"/>
  <c r="AG116" i="1"/>
  <c r="AC116" i="1"/>
  <c r="AA116" i="1"/>
  <c r="Y116" i="1"/>
  <c r="AG115" i="1"/>
  <c r="AC115" i="1"/>
  <c r="AA115" i="1"/>
  <c r="Y115" i="1"/>
  <c r="AI114" i="1"/>
  <c r="AG114" i="1"/>
  <c r="AC114" i="1"/>
  <c r="AA114" i="1"/>
  <c r="Y114" i="1"/>
  <c r="AI113" i="1"/>
  <c r="AG113" i="1"/>
  <c r="AC113" i="1"/>
  <c r="AA113" i="1"/>
  <c r="Y113" i="1"/>
  <c r="AI112" i="1"/>
  <c r="AG112" i="1"/>
  <c r="AC112" i="1"/>
  <c r="AA112" i="1"/>
  <c r="Y112" i="1"/>
  <c r="AI111" i="1"/>
  <c r="AG111" i="1"/>
  <c r="AC111" i="1"/>
  <c r="AA111" i="1"/>
  <c r="Y111" i="1"/>
  <c r="AI110" i="1"/>
  <c r="AF110" i="1"/>
  <c r="AG110" i="1" s="1"/>
  <c r="AC110" i="1"/>
  <c r="AA110" i="1"/>
  <c r="Y110" i="1"/>
  <c r="Y109" i="1"/>
  <c r="Y108" i="1"/>
  <c r="Y107" i="1"/>
  <c r="Y106" i="1"/>
  <c r="Y105" i="1"/>
  <c r="Y104" i="1"/>
  <c r="Y103" i="1"/>
  <c r="Y102" i="1"/>
  <c r="Y91" i="1"/>
  <c r="AG75" i="1"/>
  <c r="AC75" i="1"/>
  <c r="AA75" i="1"/>
  <c r="Y75" i="1"/>
  <c r="X75" i="1"/>
  <c r="AI74" i="1"/>
  <c r="AC74" i="1"/>
  <c r="AA74" i="1"/>
  <c r="Y74" i="1"/>
  <c r="X74" i="1"/>
  <c r="AI73" i="1"/>
  <c r="AG73" i="1"/>
  <c r="AC73" i="1"/>
  <c r="AA73" i="1"/>
  <c r="AG72" i="1"/>
  <c r="Y72" i="1"/>
  <c r="X72" i="1"/>
  <c r="AI71" i="1"/>
  <c r="AG71" i="1"/>
  <c r="AC71" i="1"/>
  <c r="AA71" i="1"/>
  <c r="Y71" i="1"/>
  <c r="X71" i="1"/>
  <c r="AC70" i="1"/>
  <c r="AA70" i="1"/>
  <c r="Y70" i="1"/>
  <c r="X70" i="1"/>
  <c r="AI69" i="1"/>
  <c r="AC69" i="1"/>
  <c r="AA69" i="1"/>
  <c r="Y69" i="1"/>
  <c r="X69" i="1"/>
  <c r="AI68" i="1"/>
  <c r="AC68" i="1"/>
  <c r="AA68" i="1"/>
  <c r="X68" i="1"/>
  <c r="AF67" i="1"/>
  <c r="AG67" i="1" s="1"/>
  <c r="AI65" i="1"/>
  <c r="AG65" i="1"/>
  <c r="AC65" i="1"/>
  <c r="AA65" i="1"/>
  <c r="Y65" i="1"/>
  <c r="AI64" i="1"/>
  <c r="AG64" i="1"/>
  <c r="AC64" i="1"/>
  <c r="AA64" i="1"/>
  <c r="Y64" i="1"/>
  <c r="AI63" i="1"/>
  <c r="AG63" i="1"/>
  <c r="AC63" i="1"/>
  <c r="AA63" i="1"/>
  <c r="Y63" i="1"/>
  <c r="AI62" i="1"/>
  <c r="X62" i="1"/>
  <c r="Q62" i="1"/>
  <c r="AC61" i="1"/>
  <c r="AA61" i="1"/>
  <c r="Y61" i="1"/>
  <c r="AC60" i="1"/>
  <c r="AA60" i="1"/>
  <c r="Y60" i="1"/>
  <c r="X60" i="1"/>
  <c r="AC59" i="1"/>
  <c r="AA59" i="1"/>
  <c r="Y59" i="1"/>
  <c r="X59" i="1"/>
  <c r="AI58" i="1"/>
  <c r="AG58" i="1"/>
  <c r="AC58" i="1"/>
  <c r="AA58" i="1"/>
  <c r="Y58" i="1"/>
  <c r="X58" i="1"/>
  <c r="AI57" i="1"/>
  <c r="AG57" i="1"/>
  <c r="AC57" i="1"/>
  <c r="AA57" i="1"/>
  <c r="Y57" i="1"/>
  <c r="AG56" i="1"/>
  <c r="Y56" i="1"/>
  <c r="AI55" i="1"/>
  <c r="AG55" i="1"/>
  <c r="AC55" i="1"/>
  <c r="AA55" i="1"/>
  <c r="Y55" i="1"/>
  <c r="X55" i="1"/>
  <c r="AI54" i="1"/>
  <c r="AG54" i="1"/>
  <c r="AC54" i="1"/>
  <c r="AA54" i="1"/>
  <c r="AG53" i="1"/>
  <c r="AC53" i="1"/>
  <c r="AA53" i="1"/>
  <c r="Y53" i="1"/>
  <c r="AG52" i="1"/>
  <c r="Y52" i="1"/>
  <c r="AG51" i="1"/>
  <c r="Y51" i="1"/>
  <c r="AI50" i="1"/>
  <c r="AG50" i="1"/>
  <c r="AC50" i="1"/>
  <c r="AA50" i="1"/>
  <c r="Y50" i="1"/>
  <c r="AI49" i="1"/>
  <c r="AG49" i="1"/>
  <c r="AC49" i="1"/>
  <c r="AA49" i="1"/>
  <c r="Y49" i="1"/>
  <c r="AC48" i="1"/>
  <c r="AA48" i="1"/>
  <c r="Y48" i="1"/>
  <c r="AI47" i="1"/>
  <c r="AG47" i="1"/>
  <c r="Y47" i="1"/>
  <c r="AI46" i="1"/>
  <c r="AG46" i="1"/>
  <c r="AC46" i="1"/>
  <c r="AA46" i="1"/>
  <c r="Y46" i="1"/>
  <c r="AI45" i="1"/>
  <c r="AG45" i="1"/>
  <c r="AC45" i="1"/>
  <c r="AA45" i="1"/>
  <c r="Y45" i="1"/>
  <c r="AI44" i="1"/>
  <c r="AG44" i="1"/>
  <c r="AC44" i="1"/>
  <c r="AA44" i="1"/>
  <c r="Y44" i="1"/>
  <c r="AI43" i="1"/>
  <c r="AG43" i="1"/>
  <c r="AC43" i="1"/>
  <c r="AA43" i="1"/>
  <c r="Y43" i="1"/>
  <c r="AI42" i="1"/>
  <c r="AG42" i="1"/>
  <c r="AC42" i="1"/>
  <c r="AA42" i="1"/>
  <c r="Y42" i="1"/>
  <c r="AI41" i="1"/>
  <c r="AG41" i="1"/>
  <c r="AC41" i="1"/>
  <c r="AA41" i="1"/>
  <c r="Y41" i="1"/>
  <c r="AI40" i="1"/>
  <c r="AG40" i="1"/>
  <c r="AC40" i="1"/>
  <c r="AA40" i="1"/>
  <c r="Y40" i="1"/>
  <c r="AI39" i="1"/>
  <c r="AG39" i="1"/>
  <c r="AC39" i="1"/>
  <c r="AA39" i="1"/>
  <c r="Y39" i="1"/>
  <c r="AI38" i="1"/>
  <c r="AG38" i="1"/>
  <c r="AC38" i="1"/>
  <c r="AA38" i="1"/>
  <c r="Y38" i="1"/>
  <c r="AI37" i="1"/>
  <c r="AG37" i="1"/>
  <c r="AC37" i="1"/>
  <c r="AA37" i="1"/>
  <c r="Y37" i="1"/>
  <c r="AI36" i="1"/>
  <c r="AG36" i="1"/>
  <c r="AC36" i="1"/>
  <c r="AA36" i="1"/>
  <c r="Y36" i="1"/>
  <c r="AI35" i="1"/>
  <c r="AG35" i="1"/>
  <c r="AC35" i="1"/>
  <c r="AA35" i="1"/>
  <c r="Y35" i="1"/>
  <c r="AI34" i="1"/>
  <c r="AG34" i="1"/>
  <c r="AC34" i="1"/>
  <c r="AA34" i="1"/>
  <c r="Y34" i="1"/>
  <c r="AI33" i="1"/>
  <c r="AG33" i="1"/>
  <c r="AC33" i="1"/>
  <c r="AA33" i="1"/>
  <c r="Y33" i="1"/>
  <c r="AI32" i="1"/>
  <c r="AG32" i="1"/>
  <c r="AC32" i="1"/>
  <c r="AA32" i="1"/>
  <c r="Y32" i="1"/>
  <c r="AI31" i="1"/>
  <c r="AG31" i="1"/>
  <c r="AC31" i="1"/>
  <c r="AA31" i="1"/>
  <c r="Y31" i="1"/>
  <c r="AI30" i="1"/>
  <c r="AG30" i="1"/>
  <c r="AC30" i="1"/>
  <c r="AA30" i="1"/>
  <c r="Y30" i="1"/>
  <c r="AI29" i="1"/>
  <c r="AG29" i="1"/>
  <c r="AC29" i="1"/>
  <c r="AA29" i="1"/>
  <c r="Y29" i="1"/>
  <c r="AI28" i="1"/>
  <c r="AC28" i="1"/>
  <c r="AA28" i="1"/>
  <c r="Y28" i="1"/>
  <c r="AC27" i="1"/>
  <c r="AA27" i="1"/>
  <c r="AI26" i="1"/>
  <c r="AH26" i="1"/>
  <c r="AG26" i="1"/>
  <c r="AC26" i="1"/>
  <c r="AA26" i="1"/>
  <c r="AI25" i="1"/>
  <c r="AF25" i="1"/>
  <c r="AG25" i="1" s="1"/>
  <c r="AC25" i="1"/>
  <c r="AA25" i="1"/>
  <c r="AG24" i="1"/>
  <c r="AG23" i="1"/>
  <c r="AC23" i="1"/>
  <c r="O23" i="1"/>
  <c r="AA23" i="1" s="1"/>
  <c r="AF22" i="1"/>
  <c r="Z22" i="1"/>
  <c r="AA22" i="1" s="1"/>
  <c r="AI18" i="1"/>
  <c r="AG18" i="1"/>
  <c r="AG17" i="1"/>
  <c r="AH17" i="1" s="1"/>
  <c r="AI17" i="1" s="1"/>
  <c r="AI15" i="1"/>
  <c r="AF15" i="1"/>
  <c r="AG15" i="1" s="1"/>
  <c r="Y15" i="1"/>
  <c r="AI14" i="1"/>
  <c r="AF14" i="1"/>
  <c r="AG14" i="1" s="1"/>
  <c r="Y14" i="1"/>
  <c r="AF13" i="1"/>
  <c r="AG13" i="1" s="1"/>
  <c r="AH13" i="1" s="1"/>
  <c r="AI13" i="1" s="1"/>
  <c r="Y13" i="1"/>
  <c r="AI12" i="1"/>
  <c r="AG12" i="1"/>
  <c r="Y12" i="1"/>
  <c r="AM62" i="1" l="1"/>
  <c r="AG22" i="1"/>
  <c r="AL22" i="1"/>
  <c r="AM22" i="1" s="1"/>
  <c r="S62" i="1"/>
  <c r="U62" i="1" s="1"/>
  <c r="Y62" i="1" s="1"/>
</calcChain>
</file>

<file path=xl/sharedStrings.xml><?xml version="1.0" encoding="utf-8"?>
<sst xmlns="http://schemas.openxmlformats.org/spreadsheetml/2006/main" count="2707" uniqueCount="1565">
  <si>
    <t>Información General</t>
  </si>
  <si>
    <t>MATRIZ DE PLAN DE ACCIÓN Y SEGUIMIENTO A INDICADORES DE ACCIONES AFIRMATIVAS GRUPOS ÉTNICOS</t>
  </si>
  <si>
    <t>Grupo étnico</t>
  </si>
  <si>
    <t>Palenqueros</t>
  </si>
  <si>
    <t>Política Pública</t>
  </si>
  <si>
    <t>Política Pública Distrital para el reconocimiento de la diversidad cultural y la garantía de los derechos de los Afrodescendientes</t>
  </si>
  <si>
    <t xml:space="preserve">Fecha de corte del seguimiento: </t>
  </si>
  <si>
    <t>Sector y entidad líder:</t>
  </si>
  <si>
    <t xml:space="preserve">Sector Gobierno - Subdirección de Asuntos Étnicos. </t>
  </si>
  <si>
    <t>Sectores corresponsables:</t>
  </si>
  <si>
    <t>Educación; Mujer; Gobierno; IDPAC; Desarrollo Económico; Ambiente; Cultura; Salud; Planeación; Movilidad; Integración Social; Hábitat.</t>
  </si>
  <si>
    <t>Estructura de la Política Pública</t>
  </si>
  <si>
    <t>Acciones Concertadas entre la ciudadanía y la administración</t>
  </si>
  <si>
    <t>Tiempo de ejecución de la acción</t>
  </si>
  <si>
    <t>Indicador por cada acción concertada</t>
  </si>
  <si>
    <t>Metas y Presupuesto Asociado</t>
  </si>
  <si>
    <t>Seguimiento al Indicador con corte 31/12/2020</t>
  </si>
  <si>
    <t>Seguimiento al Indicador con corte 31/03/2021</t>
  </si>
  <si>
    <t>Seguimiento al Indicador con corte 30/06/2021</t>
  </si>
  <si>
    <t>Seguimiento al Indicador con corte 31/09/2021</t>
  </si>
  <si>
    <t>Seguimiento al Indicador con corte 31/12/2021</t>
  </si>
  <si>
    <t>Información PDD</t>
  </si>
  <si>
    <t>Responsable de la ejecución de la acción afirmativa</t>
  </si>
  <si>
    <t>Código de la Acción</t>
  </si>
  <si>
    <t>COMPONENTE
(Caminos, lineamientos, ejes estructurantes)</t>
  </si>
  <si>
    <t>SUBCOMPONENTE
(Línea de Acción, objetivo, estrategia)</t>
  </si>
  <si>
    <t>Acción Concertada</t>
  </si>
  <si>
    <t>Importancia relativa de la acción (%)</t>
  </si>
  <si>
    <t>ODS</t>
  </si>
  <si>
    <t>Enfoque</t>
  </si>
  <si>
    <t>Fecha de inicio</t>
  </si>
  <si>
    <t>Fecha de finalización</t>
  </si>
  <si>
    <t>Nombre Indicador</t>
  </si>
  <si>
    <t>Fórmula de cálculo</t>
  </si>
  <si>
    <t>Línea base
y
Año</t>
  </si>
  <si>
    <t>Tipo de gasto</t>
  </si>
  <si>
    <t>TOTAL</t>
  </si>
  <si>
    <t>Presupuesto Ejecutado</t>
  </si>
  <si>
    <t>% de Ejecución Presupuestal</t>
  </si>
  <si>
    <t>Avance cuantitativo del Indicador</t>
  </si>
  <si>
    <t xml:space="preserve">% de Avance Indicador </t>
  </si>
  <si>
    <t xml:space="preserve">Avance cualitativo </t>
  </si>
  <si>
    <t>Dificultades y alternativa de Solución</t>
  </si>
  <si>
    <t>Análisis implementación de Enfoques</t>
  </si>
  <si>
    <t xml:space="preserve">Programa General </t>
  </si>
  <si>
    <t>Meta Sectorial</t>
  </si>
  <si>
    <t>Proyecto de Inversión</t>
  </si>
  <si>
    <t xml:space="preserve">Sector </t>
  </si>
  <si>
    <t>Entidad</t>
  </si>
  <si>
    <t>Dependencia</t>
  </si>
  <si>
    <t>Persona de contacto</t>
  </si>
  <si>
    <t>Teléfono</t>
  </si>
  <si>
    <t>Correo electrónico</t>
  </si>
  <si>
    <t>Meta</t>
  </si>
  <si>
    <t>Presupuesto asignado</t>
  </si>
  <si>
    <t>Total Meta</t>
  </si>
  <si>
    <t>1.1</t>
  </si>
  <si>
    <t>1. Mejoramiento de la calidad de vida de la población afrodescendiente del Distrito Capital.</t>
  </si>
  <si>
    <t>Implementación de la Estrategia Sawabona con saberes palenqueros.  
2021 = 1= 1
2022= 1+1 =2</t>
  </si>
  <si>
    <t>Reducción de las desigualdades</t>
  </si>
  <si>
    <t>Diferencial</t>
  </si>
  <si>
    <t>Personas Palenqueras contratadas para la implementación de la estrategia de pervivencia cultural Sawabona</t>
  </si>
  <si>
    <t xml:space="preserve">Número de personas contratadas para la implementación de la Estrategia de pervivencia cultural Sawabona
2021: Estrategia implementada con 1 Sabedora Palenquera. 
2022: Estrategia implementada con 2 Sabedoras Palenqueras
 2023: Estrategia implementada con 2 Sabedoras Palenqueras
 2024: Estrategia implementada con 2 Sabedoras Palenqueras         </t>
  </si>
  <si>
    <t>Inversión</t>
  </si>
  <si>
    <t>Desde la Estrategia Sawabona, palabra en lengua Zulú –África que traducido al español significa “Te respeto”.  i) se desarrollaron (90) acompañamientos por la sabedora de la Estrategia Sawabona Palenquera, en 5  unidades operativas priorizadas para el fortalecimiento de la cultura afro en la Ciudad, específicamente las Sabedoras Afro acompañaron 5 unidades operativas ir) implementación de rutas de Saberes (denominación usada para la planeación) en las Unidades operativas a partir de los saberes culturales de las sabedoras, entre los principales saberes movilizados se encuentran comida afro, danzas, rondas infantiles afro, juegos tradicionales. 
La implementación de esta estrategia aporta a la oportunidad de reconocer los valores culturales desde la primera infancia, cuya intención es lograr disminuir situaciones de discriminación por pertenencia étnica.
Para la vigencia 2021 la estrategia Sawabona contara con 1 sabedora Palenquera quien inicio su contrato el 01/09/2020, tuvo una adición contractual hasta el mes de abril y en este momento esta en proceso para su contrato 2021.</t>
  </si>
  <si>
    <t>6 Sistema Distrital de Cuidado.</t>
  </si>
  <si>
    <t>7744: Generación de Oportunidades para el desarrollo integral de la Niñez y la Adolescencia de Bogotá</t>
  </si>
  <si>
    <t>Integración Social</t>
  </si>
  <si>
    <t>Secretaría Distrital de
 Integración Social</t>
  </si>
  <si>
    <t>Subdirección para la Infancia</t>
  </si>
  <si>
    <t>Luis Hernando Parra Nopo</t>
  </si>
  <si>
    <t>3279797 Ext: 12410</t>
  </si>
  <si>
    <t>lhparra@sdis.gov.co</t>
  </si>
  <si>
    <t>1.2</t>
  </si>
  <si>
    <t>Vincular al 100%  jóvenes Palenqueros en la estrategia de oportunidades juveniles por medio de transferencias monetarias condicionadas que cumplan el proceso requerido para su focalización.</t>
  </si>
  <si>
    <t>Poblacional - diferencial; territorial; género</t>
  </si>
  <si>
    <t>Porcentaje de Jóvenes palenqueros vinculados al programa de transferencias monetarias condicionadas que cumplieron el proceso requerido para su focalización</t>
  </si>
  <si>
    <t>(Número de jóvenes palenqueros beneficiados del programa de transferencias monetarias condicionadas que cumplieron el proceso requerido para su focalización / Número de jóvenes palenqueros que sean seleccionados al programa de transferencias monetaria condicionadas que cumplieron el proceso requerido para su focalización.)* 100</t>
  </si>
  <si>
    <t>sin línea base</t>
  </si>
  <si>
    <t>No aplica</t>
  </si>
  <si>
    <t>la implementación del servicio empieza en abril 2021</t>
  </si>
  <si>
    <t>El Servicio Social para la Seguridad Económica de la Juventud (SSSE) empezó a operar hasta el mes de abril en razón de demoras con la definición del método de dispersión de las transferencias que obligó a aplazar el inicio del servicio, no afectando con ello en ningún momento el cumplimiento de la meta planteada para la vigencia.</t>
  </si>
  <si>
    <t>17 Jóvenes con capacidades: Proyecto de vida para la ciudadanía, la innovación y el trabajo del siglo XXI</t>
  </si>
  <si>
    <t>7740: Generación Jóvenes con Derechos en Bogotá</t>
  </si>
  <si>
    <t xml:space="preserve">Subdirección para la Juventud </t>
  </si>
  <si>
    <t>Sergio Fernández</t>
  </si>
  <si>
    <t>sfernandezg@sdis.gov.co</t>
  </si>
  <si>
    <t>1.3</t>
  </si>
  <si>
    <t>Vincular a Jóvenes  Palenqueros en los servicios con cobertura y atención territorial, enfocada en los servicios sociales y estrategias de la Subdirección para la Juventud, garantizando el cumplimiento del enfoque diferencial étnico.</t>
  </si>
  <si>
    <t>Poblacional - diferencial; territorial</t>
  </si>
  <si>
    <t xml:space="preserve"> 31/12/2023</t>
  </si>
  <si>
    <t>Porcentaje de jóvenes  palenqueros vinculados a los servicios con cobertura y atención territorial</t>
  </si>
  <si>
    <t>(Número de jóvenes  palenqueros vinculados a los servicios con cobertura y atención territorial/Número de jóvenes  palenqueros programados)x100</t>
  </si>
  <si>
    <t>No se han vinculados jóvenes palenqueros, sin embargo se ha avanzado en la implementación del enfoque diferencial étnico palenquero a través de la preparación de una mesa técnica  que permita recoger las necesidades y estrategias a tener en cuenta en el marco de los servicios de la subdirección.</t>
  </si>
  <si>
    <t>Como alternaba de solución se espera articular con los representantes jóvenes del pueblo palenquero para implementar acciones en vista de llegar con atenciones y servicios a la población.</t>
  </si>
  <si>
    <t>1.4</t>
  </si>
  <si>
    <t xml:space="preserve">Adelantar las acciones para el desarrollo de capacidades y habilidades en el equipo de talento humano de la Subdirección para la Adultez, sobre el conocimiento e  implementación del enfoque diferencial étnico de la Comunidad Palenquera en la atención de las personas habitantes de calle pertenecientes a estas comunidad en las Unidades Operativas.  </t>
  </si>
  <si>
    <t>Territorial, diferencial - poblacional y de género</t>
  </si>
  <si>
    <t xml:space="preserve">Número de acciones para el desarrollo de capacidades y habilidades en el equipo de talento humano de la Subdirección para la Adultez sobre el conocimiento e  implementación del enfoque diferencial étnico de las Comunidades Palenqueras en la atención de las personas habitantes de calle pertenecientes a estas comunidades en las Unidades Operativas adelantadas.  </t>
  </si>
  <si>
    <t xml:space="preserve">Sumatoria de acciones para el desarrollo de capacidades y habilidades en el equipo de talento humano de la Subdirección para la Adultez sobre el conocimiento e  implementación del enfoque diferencial étnico de las Comunidad Palenquera en la atención de las personas habitantes de calle pertenecientes a estas comunidades en las Unidades Operativas </t>
  </si>
  <si>
    <t xml:space="preserve">No se presento ninguna dificultad en el desarrollo de la propuesta metodológica. </t>
  </si>
  <si>
    <t>3 Movilidad Social Integral</t>
  </si>
  <si>
    <t>Proyecto 7757 - Implementación de estrategias y servicios integrales para el abordaje del fenómeno de habitabilidad en calle en Bogotá</t>
  </si>
  <si>
    <t>Subdirección para la Adultez</t>
  </si>
  <si>
    <t>Daniel Mora Ávila Miguel Alberto González</t>
  </si>
  <si>
    <t>3279797 ext. 65000</t>
  </si>
  <si>
    <t>dmoraa@sdis.gov.co mgonzaleza@sdis.gov.co</t>
  </si>
  <si>
    <t>1.5</t>
  </si>
  <si>
    <t xml:space="preserve">Atención de las personas habitantes de calle palenqueras con enfoque étnico </t>
  </si>
  <si>
    <t xml:space="preserve">Porcentaje de personas habitantes de calle palenqueros y palenqueras atendidas con enfoque étnico </t>
  </si>
  <si>
    <t xml:space="preserve">
 Número de personas habitantes de calle palenqueros y palenqueras atendidas / Número de personas habitantes de calle palenqueros y palenqueras que solicitan atención * 100 </t>
  </si>
  <si>
    <t>7 personas palenqueros y palenqueras habitantes de calle atendidos entre 2016 y 2020</t>
  </si>
  <si>
    <t>De acuerdo con el registro en SIRBE no hay ningún habitante de calle perteneciente al grupo étnico palenquero que halla solicitado algún servicio.</t>
  </si>
  <si>
    <t>1.6</t>
  </si>
  <si>
    <t>Realizar procesos de inclusión de personas mayores del pueblo Palenquero en las Redes de Cuidado Comunitario, de acuerdo con su ubicación territorial en las localidades de Bogotá, la identificación que se realizará a través de cartografía social con el apoyo del pueblo palenquero</t>
  </si>
  <si>
    <t>Redes de Cuidado Dinamizadas en la ciudad con inclusión de población mayor palenquera</t>
  </si>
  <si>
    <t>(No. Localidades con Redes Dinamizadas que incluyan población palenquera / No. Localidades con Población Palenquera Identificada) * 100</t>
  </si>
  <si>
    <t>Sin Línea Base</t>
  </si>
  <si>
    <t xml:space="preserve">Contacto inicial con la consultiva Palenquera
Envío de presentaciones de la estrategia Redes de Cuidado Comunitario
Se cuenta con unas fechas de trabajo propuestas por la consultiva Palenquera para avanzar con las primeras mesas de trabajo conjunto
</t>
  </si>
  <si>
    <t>De acuerdo al primer contacto con la consultiva palenquera se plantearon fechas de encuentro en el primer trimestre de 2021, no obstante la dinámica llevó a la reprogramación de fechas que la Subdirección para la Vejez espera conocer por parte del contacto de la consultiva</t>
  </si>
  <si>
    <t>6 Sistema Distrital del Cuidado</t>
  </si>
  <si>
    <t>Proyecto 7770 Compromiso con el envejecimiento activo y una Bogotá cuidadora e incluyente</t>
  </si>
  <si>
    <t>Subdirección para la Vejez</t>
  </si>
  <si>
    <t>Sonia Giselle Tovar Jiménez</t>
  </si>
  <si>
    <t>3279797 Ext. 66000</t>
  </si>
  <si>
    <t>stovar@sdis.gov.co</t>
  </si>
  <si>
    <t>1.7</t>
  </si>
  <si>
    <t>Revisión y ajuste de los criterios de priorización para la asignación de apoyos económicos, incluyendo a personas mayores del pueblo Palenquero. Se contará con una mesa de trabajo conjunta para socializar avances en el marco de los espacios formales que se definan desde la Dirección Poblacional y la Subdirección de Asuntos Étnicos</t>
  </si>
  <si>
    <t>Número de Personas mayores del pueblo palenquero vinculados al servicio de apoyo económicos</t>
  </si>
  <si>
    <t>(No. de personas mayores palenqueras que reciben Apoyos Económicos / No. Apoyos Económicos disponibles para personas mayores palenqueras que cumplan con criterios de ingreso) *100</t>
  </si>
  <si>
    <t>27 Personas Mayores Palenqueras
(diciembre de 2019)</t>
  </si>
  <si>
    <t>Contacto inicial con la consultiva Palenquera
Envío de presentaciones de servicio de apoyos económicos 
Se cuenta con una atención de 27personas mayores del pueblo Palenquero</t>
  </si>
  <si>
    <t>1.8</t>
  </si>
  <si>
    <t>Adelantar acciones en prevención de violencia intrafamiliar  con personas palenqueras, en el marco de la Estrategia Entornos protectores y territorios seguros, con enfoque diferencial palenquero</t>
  </si>
  <si>
    <t>5. Lograr la igualdad entre los géneros y el empoderamiento de todas las mujeres y niñas</t>
  </si>
  <si>
    <t xml:space="preserve">Porcentaje de avance de las acciones en prevención de violencia intrafamiliar con personas palenqueras, en el marco de la Estrategia Entornos Protectores y Territorios Seguros, con enfoque diferencial palenquero </t>
  </si>
  <si>
    <t xml:space="preserve"> avance de las acciones en prevención de violencia intrafamiliar con personas palenqueras, en el marco de la Estrategia Entornos Protectores y Territorios Seguros, con enfoque diferencial palenquero /Programación del avance  de las acciones en prevención de violencia intrafamiliar con personas palenqueras, en el marco de la Estrategia Entornos Protectores y Territorios Seguros, con enfoque diferencial palenquero *100</t>
  </si>
  <si>
    <t>Sin línea base</t>
  </si>
  <si>
    <t xml:space="preserve">Se concertó la acción a adelantar con las familias de la comunidad Palenquera, en relación con la prevención de las violencias.  </t>
  </si>
  <si>
    <t>Primer trimestre 5%. Socialización contenidos de la Estrategia Entornos Protectores y Territorios seguros. A partir de  los aspectos que contemplan la prevención de las violencias, presentados por la Subdirección para la familia y retroalimentados por la Comunidad Palenquera, se definieron  categorías y contenidos de las mismas, para que orienten las acciones en prevención de violencias. 
Segundo trimestre 5%. Realizar entrevistas semi estructuradas con personas de la comunidad palenquera, con conocimientos específicos sobre los temas propuestos en prevención de violencias, para identificar las acciones a adelantar.
Tercer trimestre 10% Realizar entrevistas semi estructuradas con personas de la comunidad palenquera, con conocimientos específicos sobre los temas propuestos en prevención de violencias. Adelantar grupos focales con poblaciones palenqueras usuarias de los servicios de la SDIS, para identificar las acciones a adelantar.
Cuarto trimestre 5%. Adelantar grupos focales con poblaciones palenqueras usuarias de los servicios de la SDIS</t>
  </si>
  <si>
    <t xml:space="preserve">Sistema Distrital del Cuidado - Subdirección para la familia
</t>
  </si>
  <si>
    <t xml:space="preserve">Subdirección para las Familias </t>
  </si>
  <si>
    <t>Omaira Orduz
Ana Martínez</t>
  </si>
  <si>
    <t>3134881467
3125672922</t>
  </si>
  <si>
    <t>rorduz@sdis.gov.co
almartinezg@sdis.gov.co</t>
  </si>
  <si>
    <t>1.9</t>
  </si>
  <si>
    <t>Implementar una (1) estrategia territorial para cuidadoras y cuidadores de personas con discapacidad, que incluya el enfoque diferencial para cuidadoras-es de personas con discapacidad de grupos étnicos palenqueros y que contribuya al reconocimiento socioeconómico y redistribución de roles en el marco del sistema Distrital de Cuidado</t>
  </si>
  <si>
    <t>Diferencial _ Étnico</t>
  </si>
  <si>
    <t>Porcentaje del avance de la  Estrategia territorial para cuidadoras y cuidadores de personas con discapacidad, que incluya el enfoque diferencial étnico palenquero</t>
  </si>
  <si>
    <t>Número de acciones implementada para el cumplimiento de la estrategia sobre el numero de acciones programada X100</t>
  </si>
  <si>
    <t>N/A</t>
  </si>
  <si>
    <t>La implementación de una Estrategia Territorial para cuidadoras y cuidadores de personas con discapacidad, que incluya el enfoque diferencial para cuidadoras-es de personas con discapacidad de grupos étnicos Palenquero y que contribuya al reconocimiento socioeconómico y redistribución de roles en el marco del Sistema Distrital de Cuidado, viene desarrollándose de acuerdo con la programación establecida como parte de la meta No.1 del proyecto de discapacidad, es así como se ha logrado atender a 686 cuidadores-as de personas con discapacidad y se ha avanzado en el diseño del lineamiento que da sustento técnico a la estrategia mencionada.</t>
  </si>
  <si>
    <t>No contar con una base de cuidadores-as de personas con discapacidad perteneciente al grupo étnico palenquero que cumpla con los criterios establecidos por la SDIS para el acceso a los modalidades de atención para esta población</t>
  </si>
  <si>
    <t xml:space="preserve">7771 Fortalecimiento de las oportunidades de inclusión de las personas con discapacidad, familias y sus cuidadores-as en Bogotá. </t>
  </si>
  <si>
    <t>Proyecto de Discapacidad</t>
  </si>
  <si>
    <t>Nathalie Ariza Castellanos</t>
  </si>
  <si>
    <t>jarizac@sdis.gov.co</t>
  </si>
  <si>
    <t>1.10</t>
  </si>
  <si>
    <t>Incluir a personas con discapacidad de grupos étnicos palenqueros en los procesos de inclusión educativa y productiva, previo cumplimiento de requisitos, perfiles, criterios y procesos establecidos por la entidad y según la demanda.</t>
  </si>
  <si>
    <t>Número de personas con discapacidad y cuidadores-as del grupo palenquero incluidas en procesos educativos y productivos.</t>
  </si>
  <si>
    <t>Sumatoria de personas con discapacidad y cuidadores-as del grupo palenquero atendidas en procesos de inclusión educativa y productiva</t>
  </si>
  <si>
    <t xml:space="preserve"> </t>
  </si>
  <si>
    <t xml:space="preserve">Desde la Estrategia de Fortalecimiento a la Inclusión del Proyecto 7771 de la SDIS, se ha logrado avanzar de manera significativa en la inclusión en los entornos educativo y productivo de personas con discapacidad, sin embargo, no se tiene registro de la inclusión a los entornos mencionados de persona con discapacidad o cuidador-a perteneciente al grupo étnico palenquero para el periodo de reporte. </t>
  </si>
  <si>
    <t>La dificultad radica en las restricciones adoptadas en el ámbito nacional y distrital a las empresas de los sectores público privado, derivadas por la emergencia - Covid-19, lo cual ha afectado sustancialmente lograr la vinculación de población con discapacidad en diferentes entornos. Desde el proyecto 7771 se sigue realizando procesos de gestión y articulación para avanzar en está acción, no sólo para la población con discapacidad perteneciente a la comunidad palenquera, sino para la población con discapacidad más vulnerable del Distrito Capital.</t>
  </si>
  <si>
    <t>1.11</t>
  </si>
  <si>
    <t>Incluir en la estrategia criterios y variables de enfoque diferencial étnico palenquero, que permitan la identificación, caracterización y priorización de personas y familias palenqueras en condiciones de pobreza histórica, pobreza oculta y emergente a causa del COVID-19. A partir de lo anterior, los hogares palenqueros que cumplan con los criterios se verán incluidos en las líneas de la estrategia.</t>
  </si>
  <si>
    <t>1 Fin de la pobreza</t>
  </si>
  <si>
    <t xml:space="preserve">Porcentaje de avance en documento de criterios y variables de identificación, caracterización y priorización con enfoque diferencial étnico palenquero, que complementen los criterios técnicos y metodológicos de la estrategia </t>
  </si>
  <si>
    <t>Avance del documento de criterios y variables de identificación, caracterización y priorización con enfoque diferencial étnico palenquero / avance programado del  documento de criterios y variables de identificación, caracterización y priorización con enfoque diferencial étnico palenquero *100</t>
  </si>
  <si>
    <t>Funcionamiento</t>
  </si>
  <si>
    <t xml:space="preserve">En la vigencia 2020 se da cumplimiento a la meta con la celebración del contrato 11754 del 2020, por valor de $25.840.000. Este contrato tuvo inicio el 02/09/2020, por un plazo de 5 meses, por lo cual finalizó el 1 de febrero del 2021. El profesional vinculado a través de este contrato se dedicó desde el mes de octubre del 2020 al avance en la acción afirmativa, elaborando criterios técnicos de ingreso y priorización de hogares étnicos en pobreza y riesgo de pobreza, correspondiente a lo proyectado para el avance del 30% en el documento de criterios.  </t>
  </si>
  <si>
    <t>Para las acciones afirmativas Artículo 66 - Palenqueros se proyecta la atención a partir de junio 2021. En el primer trimestre (enero - marzo) del año 2021 se presentan los siguientes avances cualitativos: 
1). Avance acumulado del 65% del documento de criterios y variables de identificación y priorización con enfoque diferencial étnico palenquero. En el primer trimestre 2021 se integra un criterio para el especial ingreso y permanencia de hogares integrados por personas con pertenencia étnica, que residan en territorios de la ciudad de Bogotá diferentes a los territorios priorizados por el servicio social “Tropa Social a tu Hogar”, que se encuentren en alto grado de vulnerabilidad y fragilidad social, y que de acuerdo con sus características cumple los criterios de ingreso dispuestos por el servicio social en el marco de los acuerdos generados en los planes integrales de acciones afirmativas.
En el momento de contar con la aprobación del servicio social, se dará inició a los procesos de identificación, validación de condiciones y revisión de los criterios de ingreso en la modalidad de acompañamiento a hogares en pobreza evidente.
2). Perfeccionamiento de los lineamientos técnicos y operativos del modelo de atención familiar y comunitario con la realización de mesas de diálogo con líderes del pueblo Palenquero.
3). Se realizó un (1) conversatorio para la compresión de las pobrezas en perspectiva étnica Palenquera y la identificación de las particularidades de los hogares para adaptar y nutrir la estrategia de abordaje a las familias con criterios culturales del pueblo Palenquero.
4).  En la vigencia 2021 se avanza en el cumplimiento de la meta con la celebración del contrato 11754 del 2020, por valor de $25,840,000, y unos honorarios mensuales de 5.168.000. Este contrato tuvo inicio el 02/09/2020, por un plazo de 5 meses, por lo cual finalizó el 2 de febrero del 2021. En el  primer trimestre del año 2021, con cargo al contrato 11754, se ejecutó un presupuesto en enero: $5,168,000; febrero: $5,168,000. Para la terminación del documento, se realizó un nuevo contrato numero 536 con la apropiación presupuestal del 2021, con fecha de inicio 05/03/2021, con un plazo de 11  meses, por tanto la fecha fin es 04/02/2022, por valor total de $64,920.900.
NOTA: 1) La ejecución del  contrato  11754 en el 2021 se realiza con la reserva presupuestal del 2020, hasta la fecha de finalización.
NOTA 2) El primer pago al contrato 536 se realizará en abril de 2021.</t>
  </si>
  <si>
    <t>En el trimestre se adelantan las acciones previstas en el avance de la acción afirmativa con el pueblo Palenquero</t>
  </si>
  <si>
    <t>3 Movilidad social integral</t>
  </si>
  <si>
    <t>7768 Implementación de una estrategia de acompañamiento a hogares con mayor pobreza evidente y oculta de Bogotá</t>
  </si>
  <si>
    <t>Dirección Territorial</t>
  </si>
  <si>
    <t>Miguel Ángel Barriga Talero
Irina Flórez Ruiz</t>
  </si>
  <si>
    <t>mbarriga@sdis.gov.co
iflorez@sdis.gov.co</t>
  </si>
  <si>
    <t>1.12</t>
  </si>
  <si>
    <t xml:space="preserve">Incluir criterios de enfoque diferencial étnico palenquero en la caracterización de los 412 territorios cuidadores, para la identificación y caracterización de personas / familias palenqueras en condición de pobreza, vulnerabilidad y exclusión social. A partir de lo anterior, lo palenquero se verá incluido en las agendas territoriales para la implementación de la estrategia territorios cuidadores.  </t>
  </si>
  <si>
    <t xml:space="preserve">Porcentaje de avance en documento de criterios con enfoque diferencial étnico palenquero para la estrategia Territorios Cuidadores </t>
  </si>
  <si>
    <t>Avance del documento de criterios con enfoque diferencial étnico palenquero para la Estrategia Territorios Cuidadores / avance programado del documento de criterios con enfoque diferencial étnico palenquero para la Estrategia Territorios Cuidadores * 100</t>
  </si>
  <si>
    <t>n la vigencia 2020 se da cumplimiento a la meta a través de la celebración de dos contratos para dos servidores: El contrato 13234 del 2020, por valor de 20.672.000, por un plazo de 4 meses incluida una adición, el cual tuvo inicio el 22/10/2020, y finalizó el 21/02/2021; y el contrato 12943 del 2020, por valor de 23.256.000, incluida una adición, con fecha de inicio 22/10/2020, por un plazo de 4 meses y medio incluida la adición, por lo cual finalizó el 8 de marzo del 2021. Cabe aclarar que los2  profesionales no estaban dedicados de forma exclusiva a la realización del documento. Se prevé que para el 2021 solamente 1 profesional se dedique al documento.
A través de estos contratos se avanzó en el 10% de la elaboración del documento por parte de 2 profesionales del proyecto 7749. NOTA: 1). Los profesionales consolidan el 10% de avance del documento, para lo cual, de forma adicional, realizaron entrevistas con personas de grupos étnicos, revisión bibliográfica y normativa para consolidación de antecedentes, entre otras. 
A través de estos contratos se avanzó en el 10% de la elaboración del documento por parte de 2 profesionales del proyecto 7749. NOTA: 1). Los profesionales consolidan el 10% de avance del documento, para lo cual, de forma adicional, realizaron entrevistas con personas de grupos étnicos, revisión bibliográfica y normativa para consolidación de antecedentes, entre otras. Cabe aclarar que los profesionales no estaban dedicados de forma exclusiva a la realización del documento. Se prevé que para el 2021 solamente 1 profesional se dedique al documento.</t>
  </si>
  <si>
    <t xml:space="preserve">En la vigencia 2021 se avanza en el cumplimiento de la meta con la celebración del contrato 13234 del 2020, por valor de 20.672.000, incluida una adición, con fecha de inicio  22/10/2020, por un plazo de 4 meses y medio incluida la adición, por lo cual finalizó el 21 de febrero del 2021.  
NOTA 1): La ejecución de este contrato en el 2021 se realiza con la reserva presupuestal del 2020, hasta la fecha de finalización del contrato el 21/02/21. 
NOTA 2): Para la terminación del documento, se realizó el nuevo contrato 1094 de 2021, con apropiación presupuestal del 2021, fecha de inicio 12/03/2021, honorarios mensuales de 5.323.040. El pago de honorarios de este nuevo contrato inicia en abril del 2021. </t>
  </si>
  <si>
    <t>7749 "Estrategia de territorios cuidadores en Bogotá"</t>
  </si>
  <si>
    <t>1.13</t>
  </si>
  <si>
    <t>Atender a las personas palenqueras que se encuentren en emergencias sociales, sanitarias, naturales, antrópicas y de vulnerabilidad inminente a través del servicio "Enlace Social".</t>
  </si>
  <si>
    <t>Número de personas palenqueras en emergencias sociales, sanitarias, naturales, antrópicas y de vulnerabilidad inminente atendidas a través de los servicios Enlace Social y Gestión del Riesgo</t>
  </si>
  <si>
    <t>Número de personas palenqueras en situación de emergencia social y de vulnerabilidad inminente atendidas a través del servicio Enlace Social y Gestión del Riesgo / Número de personas palenqueras que cumplan los criterios técnicos de  ingreso al servicio emergencia social y gestión del riesgo * 100</t>
  </si>
  <si>
    <t xml:space="preserve">38 personas palenqueras atenidas en los servicios de enlace social y gestión del riesgo entre enero de 2017 y abril de 2020 </t>
  </si>
  <si>
    <t>El equipo de prestación del Servicio Enlace Social ha atendido a las personas palenqueras identificadas en emergencia social, teniendo en cuenta que es un servicio que se presta por demanda:
Enero: 2 personas en Atención Emergencia Social Bono de Apoyo Alimentario y Atención Emergencia Social Suministros. 
Febrero: 2 personas en Atención Emergencia Social por Servicio Funerario. 
Marzo: 1 personas en Atención Emergencia Social Bono de Apoyo Alimentario. 
Total trimestre: 5 Personas Atendidas 
NOTA: Se reportan Personas Únicas Atendidas con base en la fuente de consulta: Sistema para el Registro de Beneficiarios -SIRBE de la Secretaría Distrital de Integración Social.</t>
  </si>
  <si>
    <t>En el trimestre no se reportaron dificultades</t>
  </si>
  <si>
    <t>0.1</t>
  </si>
  <si>
    <t xml:space="preserve">Entregar el 100% de los apoyos alimentarios programados para la población palenquera vinculada a los servicios y apoyos del proyecto 7745 Compromiso por una alimentación Integral en Bogotá. </t>
  </si>
  <si>
    <t>Hambre cero</t>
  </si>
  <si>
    <t>Derechos Humanos, Enfoque Diferencial</t>
  </si>
  <si>
    <t>Porcentaje de  población Palenquera atendida a través de  los apoyos alimentarios</t>
  </si>
  <si>
    <t xml:space="preserve"> (N° de población palenquera atendida  a través de los apoyos alimentarios  /N° de población palenquera  que cumple  con los requisitos para ser atendida a través de los  apoyos alimentarios *100</t>
  </si>
  <si>
    <t>3 personas atendidas con bonos del proyecto en el 2019
5 personas atendidas con canastas básicas en el 2019</t>
  </si>
  <si>
    <t xml:space="preserve">Con corte a 30/03/2021 se han atendido 45 personas palenqueras  con apoyo alimentarios bonos  y comedores: 35 mujeres y 11 hombres. </t>
  </si>
  <si>
    <t xml:space="preserve">Se fortalecerán los encuentros y mesas de trabajo con la población Palenquera en aras de poder identificar sus necesidades y poder referenciar familias en situación de vulnerabilidad en los diferentes servicios bajo el cumplimiento de criterios. </t>
  </si>
  <si>
    <t>7745 Compromiso por una alimentación integral en Bogotá.</t>
  </si>
  <si>
    <t>Dirección de Nutrición y Abastecimiento</t>
  </si>
  <si>
    <t>Boris Alexander Flamín de León
Sandra Milena Yopasa</t>
  </si>
  <si>
    <t>3279797 ext. 70000</t>
  </si>
  <si>
    <t>bflomin@sdis.gov.co
syopasa@sdis.gov.co</t>
  </si>
  <si>
    <t>0.2</t>
  </si>
  <si>
    <t>Elaboración y divulgación de 2 piezas comunicativas digitales, para la visibilizarían de la población palenquera en los servicios de alimentación del proyecto 7745, en el marco de la conmemoración del mes de la Afrocolombianidad.</t>
  </si>
  <si>
    <t xml:space="preserve">Número Piezas comunicativas digitales elaboradas y divulgadas </t>
  </si>
  <si>
    <t>Sumatoria de piezas comunicativas digitales elaboradas y divulgadas</t>
  </si>
  <si>
    <t xml:space="preserve">La publicación de las piezas comunicativas digitales se tiene proyectada para los periodos de 2023-2024. </t>
  </si>
  <si>
    <t>0.3</t>
  </si>
  <si>
    <t xml:space="preserve">Elaboración de una ruta de trabajo que posibilite la vinculación de personas palenqueras al servicio de comedores comunitarios en sus  diversas modalidades, de conformidad con el cumplimiento de los criterios del proyecto 7745 Compromiso por una alimentación integral en Bogotá. 
</t>
  </si>
  <si>
    <t>Documento elaborado  de ruta de focalización y acceso a los servicios para la población palenquera.</t>
  </si>
  <si>
    <t xml:space="preserve">1 documento elaborado con enfoque diferencial para la población Palenquera, para el año 2022, atendiendo al proyecto 7745, Compromiso por una alimentación integral en Bogotá. </t>
  </si>
  <si>
    <t>Aun no se cuenta con mesas de trabajo para el periodo reportado</t>
  </si>
  <si>
    <t>Boris Alexander Flomin de León
Sandra Milena Yopasa</t>
  </si>
  <si>
    <t>1.14</t>
  </si>
  <si>
    <t xml:space="preserve">Identificar a la población palenquera desescolarizada mediante la estrategia de Búsqueda Activa y todos sus componentes de manera concertada con los lideres y lideresas de la comunidad palenquera en Bogotá. </t>
  </si>
  <si>
    <t>4. Educación de calidad</t>
  </si>
  <si>
    <t>Derechos Humanos; Poblacional-Diferencial</t>
  </si>
  <si>
    <t xml:space="preserve">Porcentaje de población palenquera desescolarizada identificada mediante la estrategia de Búsqueda Activa. </t>
  </si>
  <si>
    <t>(Sumatoria de población palenquera identidad y caracterizada a través de estrategia de Búsqueda Activa / Total de población palenquera encontrada ) *100</t>
  </si>
  <si>
    <t xml:space="preserve"> Sin línea base
</t>
  </si>
  <si>
    <t>No registra para el trimestre</t>
  </si>
  <si>
    <t xml:space="preserve">Se proyecta articulación con los representantes de la comunidad Palenquera para el segundo trimestre de 2021 con el fin de avanzar en la identificación de la población y sus necesidades educativas. </t>
  </si>
  <si>
    <t>13: Educación para todos y todas: acceso y permanencia con equidad y énfasis en educación rural</t>
  </si>
  <si>
    <t>95: Promover el acceso y permanencia escolar con gratuidad en los colegios públicos, ampliando al 98% la asistencia escolar en la ciudad, mejorando las oportunidades educativas entre zonas (rural-urbana), localidades y poblaciones (discapacidad, grupos étnicos, víctimas, población migrante, en condición de pobreza y de especial protección constitucional, entre otros), vinculando la población desescolarizada, implementando acciones afirmativas hacia los más vulnerables (kits escolares, uniformes, estrategias educativas flexibles y atención diferencial, entre otras) y mitigando los efectos de la pandemia causada por el COVID-19.</t>
  </si>
  <si>
    <t>7624: Servicio educativo de Cobertura con Equidad en Bogotá</t>
  </si>
  <si>
    <t>Educación</t>
  </si>
  <si>
    <t>Secretaria de Educación del Distrito</t>
  </si>
  <si>
    <t>Dirección de Cobertura</t>
  </si>
  <si>
    <t>Olga León Rodríguez</t>
  </si>
  <si>
    <t>orodriguezl@educacionbogota.gov.co</t>
  </si>
  <si>
    <t>1.15</t>
  </si>
  <si>
    <t>Fortalecer la identificación de estudiantes palenqueros en el SIMAT mediante actividades de capacitación al personal que interviene en el registro de información en el sistema.</t>
  </si>
  <si>
    <t>Número de capacitaciones realizadas para fortalecer el registro de información de estudiantes palenqueros en el SIMAT</t>
  </si>
  <si>
    <t>Sumatoria de capacitaciones realizadas para fortalecer el registro de información de estudiantes palenqueros en el SIMAT</t>
  </si>
  <si>
    <t>LB=1
Año=2019</t>
  </si>
  <si>
    <t xml:space="preserve">Para el primer trimestre del 2021, se realizó cruce de información entre el censo realizado por el Pueblo Palenquero y el Sistema Integrado de Matricula SIMAT identificando 29 estudiantes palenquera. Se proyecta un primer  ejercicio de capacitación para el segundo trimestre del presente año.    </t>
  </si>
  <si>
    <t xml:space="preserve">Como refiere la acción, profesionales de la Dirección de Cobertura vienen actualizando de manera permanente la información de los estudiantes en el Sistema Integrado de Matricula SIMAT, se proyecta nueva actualización con el cruce de información que se realice con el Registro Único de Victimas a corte 31 de marzo de 2021. </t>
  </si>
  <si>
    <t>1.16</t>
  </si>
  <si>
    <t>Realizar el análisis de los factores que componen el Índice de Asignación de Beneficios de Movilidad Escolar (IABME), con el fin de determinar la viabilidad de modificar el porcentaje asignado a la pertenencia étnica en el Manual Operativo del PME.</t>
  </si>
  <si>
    <t>11. Ciudades y comunidades sostenibles</t>
  </si>
  <si>
    <t>Número de estudios de análisis del Índice de Asignación del Beneficio de Movilidad Escolar</t>
  </si>
  <si>
    <t>Sumatoria de estudios de análisis del Índice de Asignación del Beneficio de Movilidad Escolar</t>
  </si>
  <si>
    <t xml:space="preserve">Sin línea base
</t>
  </si>
  <si>
    <t>Se está realizando la revisión del proceso de focalización de los beneficios de movilidad escolar, incluyendo la priorización de la entrega de los servicios a través del índice de Asignación de Beneficios de Movilidad Escolar (IABME).</t>
  </si>
  <si>
    <t>La primera dificultad encontrada en la revisión del índice es tener acceso a la base de matrícula más completa, pues en los primeros meses del año la población matriculada varía casi a diario y esto impide tener el número real de los potenciales beneficiarios.</t>
  </si>
  <si>
    <t>13: Educación para todos y todas: acceso y permanencia con equidad y énfasis en educación rural.</t>
  </si>
  <si>
    <t>89: Beneficiar al 100% de los estudiantes de la matrícula oficial que lo requieren y cumplan las condiciones, serán beneficiarios de movilidad escolar, de los cuales 50.000 estudiantes lo serán con movilidad alternativa y sostenible: uso de la bicicleta, tarifa subsidiada en el Sistema Integrado de Transporte Público con tarjetas personalizadas y promoción en contratación de rutas escolares con el uso de tecnologías limpias, entre otros.</t>
  </si>
  <si>
    <t>7736: Fortalecimiento del bienestar de los estudiantes matriculados en el sistema educativo oficial a través del fomento de estilos de vida saludable, alimentación escolar y movilidad escolar en Bogotá D.C.</t>
  </si>
  <si>
    <t>Dirección de Bienestar Estudiantil</t>
  </si>
  <si>
    <t>Iván Osejo Villamil</t>
  </si>
  <si>
    <t>iosejov@educacionbogota.gov.co</t>
  </si>
  <si>
    <t>1.17</t>
  </si>
  <si>
    <t xml:space="preserve">Incluir en los menús de comida caliente (SIDAE/SIAT) del Programa de Alimentación Escolar, recetas e ingredientes propios de la comunidad palenquera, que cumplan con los requerimientos nutricionales establecidos para la alimentación escolar en el marco del Programa. </t>
  </si>
  <si>
    <t>2. Hambre cero</t>
  </si>
  <si>
    <t>Porcentaje de menús con alimentos y preparaciones propias de comunidades étnicas implementados.</t>
  </si>
  <si>
    <t>(Sumatoria de menús con alimentos y preparaciones propias de comunidades étnicas implementados /Sumatoria de menús con alimentos y preparaciones propias de comunidades étnicas identificados ) *100</t>
  </si>
  <si>
    <t>En los estudios previos del nuevo proceso de contratación para la modalidad SIDAE, se incorporó que en los ciclos de menú se incluyan recetas e ingredientes de la comunidad palenquera.</t>
  </si>
  <si>
    <t>88: 100% de colegios públicos con bienestar estudiantil de calidad con alimentación escolar y aumentando progresivamente la comida caliente en los colegios con jornada única.</t>
  </si>
  <si>
    <t>1.18</t>
  </si>
  <si>
    <t xml:space="preserve">Estructurar la estrategia pedagógica y didáctica “prácticas saludables de nuestras culturas",  en las líneas de alimentación saludable y actividad física, de manera que se promueva en la comunidad educativa el reconocimiento, valoración y memoria al compartir y vivir la diversidad de tradiciones y culturas. </t>
  </si>
  <si>
    <t>Porcentaje de avance en la estructuración de la estrategia pedagógica y didáctica "prácticas saludables de nuestras culturas" en las líneas de alimentación saludable y actividad física.</t>
  </si>
  <si>
    <t>(Sumatoria de avance de la estructura de estrategia pedagógica y didáctica / Total de la estrategia pedagógica y didáctica) *100</t>
  </si>
  <si>
    <t>Se ha avanzado en la estructuración de la primera versión de Propuesta pedagógica y didáctica con inclusión de saberes culturares del pueblo palenquero para la implementación de estilos de vida saludables.</t>
  </si>
  <si>
    <t>87: 100% de colegios públicos acompañados en el fomento de estilos de vida saludable, con énfasis en alimentación y nutrición saludable, movilidad sostenible y prevención de accidentes.</t>
  </si>
  <si>
    <t>1.19</t>
  </si>
  <si>
    <t>Desarrollar acciones de interculturalidad en días emblemáticos para la promoción del bienestar estudiantil.</t>
  </si>
  <si>
    <t>Número de días emblemáticos para la promoción del bienestar estudiantil con acciones de interculturalidad desarrolladas.</t>
  </si>
  <si>
    <t xml:space="preserve">Sumatoria de días emblemáticos con acciones de interculturalidad </t>
  </si>
  <si>
    <t>Se ha avanzado en la estructuración de la primera versión de propuesta.</t>
  </si>
  <si>
    <t>1.20</t>
  </si>
  <si>
    <t xml:space="preserve">Fortalecer los procesos de implementación de la Cátedra de Estudios Afrocolombianos en el sistema educativo distrital, visibilizando las prácticas, conocimientos y saberes de la comunidad  Palenquera, e identificando a estudiantes de esta comunidad. </t>
  </si>
  <si>
    <t>Número de Instituciones Educativas acompañadas en procesos en CEA por año</t>
  </si>
  <si>
    <t>Sumatoria Instituciones Educativas acompañadas</t>
  </si>
  <si>
    <t>LB=48 IED
Año=2019</t>
  </si>
  <si>
    <t xml:space="preserve">Se conformó un equipo técnico dedicado al proceso de concertación y articulación de cada una de las acciones afirmativas, del acompañamiento pedagógico a las Instituciones Educativas – IED en el fortalecimiento de la Cátedra de Estudios Afrocolombianos, la prevención, atención y seguimiento de casos de racismo y discriminación étnico-racial, y el fortalecimiento de la atención educativa con enfoque diferencial, visibilizando   las prácticas, conocimientos y saberes de la comunidad palenquera. De este equipo hace parte el referente de la comunidad palenquera, contratado en concertación con las autoridades de la comunidad. </t>
  </si>
  <si>
    <t>14: Formación integral: más y mejor tiempo en los colegios</t>
  </si>
  <si>
    <t>99: Implementar en el 100% de colegios públicos distritales la política de educación inclusiva con enfoque diferencial para estudiantes con especial protección constitucional como la población víctima del conflicto, migrante y la población con discapacidad, así como  para estudiantes en aulas hospitalarias, domiciliarias y aulas refugio, entre otros.</t>
  </si>
  <si>
    <t>7690: Fortalecimiento de la política de educación inclusiva para poblaciones y grupos de especial protección constitucional de Bogotá D.C.</t>
  </si>
  <si>
    <t xml:space="preserve">Dirección de Inclusión e Integración de Poblaciones </t>
  </si>
  <si>
    <t xml:space="preserve">Virginia Torres Montoya </t>
  </si>
  <si>
    <t xml:space="preserve">vtorresm1@educacionbogota.gov.co </t>
  </si>
  <si>
    <t>1.21</t>
  </si>
  <si>
    <t>Elaborar e implementar el Plan de Prevención, Atención y Seguimiento a Situaciones de Racismo y Discriminación Étnico Racial de la SED, visibilizando a la comunidad palenquera.</t>
  </si>
  <si>
    <t>Número de Instituciones educativas con acciones de prevención, atención o seguimiento a la discriminación racial implementadas</t>
  </si>
  <si>
    <t>Sumatoria Instituciones Educativas con acciones de prevención, atención o seguimiento</t>
  </si>
  <si>
    <t>LB= 38 IED
Año= 2019</t>
  </si>
  <si>
    <t>1.22</t>
  </si>
  <si>
    <t>Realizar un evento académico en el marco de la semana Palenquera cada año.</t>
  </si>
  <si>
    <t>Número de eventos académicos en el marco de la semana Palenquera realizados</t>
  </si>
  <si>
    <t xml:space="preserve">Sumatoria en Eventos académicos palenqueros realizados </t>
  </si>
  <si>
    <t>Se espera acordar con la Mesa Palenquera a realización de este evento en el segundo semestre de 2021.</t>
  </si>
  <si>
    <t>1.23</t>
  </si>
  <si>
    <t>Vincular un referente de la comunidad palenquera, encargado del seguimiento al cumplimiento de acciones afirmativas, y el fortalecimiento de la CEA desde la perspectiva de la comunidad palenquera.</t>
  </si>
  <si>
    <t>Número de referentes palenqueros contratados</t>
  </si>
  <si>
    <t>Sumatoria de referentes palenqueros contratados</t>
  </si>
  <si>
    <t>LB= 1
Año= 2020</t>
  </si>
  <si>
    <t>Se avanzó en la contratación del referente palenquero en la Dirección de Inclusión e Integración de poblaciones de la Secretaria de Educación del Distrito en marzo de 2021.</t>
  </si>
  <si>
    <t>1.24</t>
  </si>
  <si>
    <t xml:space="preserve">Realizar un programa de formación permanente dirigido a maestros, maestras y directivos docentes vinculados en propiedad, sobre transversalización de la Cátedra de Estudios Afrocolombianos en el currículo escolar.  </t>
  </si>
  <si>
    <t>Número de maestros, maestras y directivos docentes vinculados en propiedad, apoyados con un programa de formación permanente sobre transversalización de la CEA.</t>
  </si>
  <si>
    <t xml:space="preserve">Sumatoria de maestros, maestras y directivos docentes apoyados con un programa de formación permanente </t>
  </si>
  <si>
    <t xml:space="preserve">Invitación directa a entidades formadoras concertadas con la Comunidad Palenquera para presentar propuesta formativa.
Recepción y valoración de una propuesta de formación, la cual se encuentra en ajustes para poder ser aprobada desde la DFDIP. </t>
  </si>
  <si>
    <t>La propuesta presentada por la UPN aún no responde a todos los criterios requeridos para aprobarla desde la DFDIP, se adelantan reuniones entre el equipo de la DFDIP y la UPN para avanzar de manera satisfactoria.</t>
  </si>
  <si>
    <t>16: Transformación pedagógica y mejoramiento de la gestión educativa. Es con los maestros y maestras</t>
  </si>
  <si>
    <t>107: Reconocer y apoyar la labor de 7.000 docentes y directivos docentes a través de programas de formación, de la generación de escenarios que permitan su vinculación a redes, colectivos, semilleros escolares, grupos de investigación e innovación, creando una estrategia que promueva capacidades de investigación y desarrollo, además del reconocimiento social a su labor</t>
  </si>
  <si>
    <t>7686: Implementación del programa de innovación y transformación pedagógica en los colegios públicos para el cierre de brechas educativas de  Bogotá D.C.</t>
  </si>
  <si>
    <t>Dirección de Formación de Docentes e Innovaciones Pedagógicas</t>
  </si>
  <si>
    <t xml:space="preserve">Nancy 
Martínez Álvarez </t>
  </si>
  <si>
    <t>nmartineza@educacionbogota.gov.co</t>
  </si>
  <si>
    <t>1.25</t>
  </si>
  <si>
    <t xml:space="preserve">Elaborar e implementar un estudio de identificación de perfiles de formación y cualificación profesional para la población palenquera orientado al acceso pertinente en educación superior y educación postmedia. 
</t>
  </si>
  <si>
    <t xml:space="preserve">Número de estudios elaborados e implementados de identificación de perfiles de formación y cualificación profesional para la población palenquera  orientado al acceso pertinente en educación superior y educación postmedia. </t>
  </si>
  <si>
    <t>Sumatoria de estudios de identificación de perfiles de formación y cualificación profesional para la población palenquera</t>
  </si>
  <si>
    <t xml:space="preserve">A la fecha del primer reporte  de la presente acción afirmativa nos encontramos en la etapa de implementación del estudio de identificación de perfiles. Esta en proceso de consolidación e implementación de la Agencia Distrital para la Educación Superior, la Ciencia y la Tecnología. </t>
  </si>
  <si>
    <t xml:space="preserve">Nos encontramos en etapa de implementación y ajustes. </t>
  </si>
  <si>
    <t>17: Jóvenes con capacidades: Proyecto de vida para la ciudadanía, la innovación y el trabajo del siglo XXI</t>
  </si>
  <si>
    <t>115: Ofrecer a través de las IES, 20 mil cupos nuevos de educación superior mediante un modelo inclusivo y flexible que brinde alternativas de acceso, permanencia y pertinencia a programas de educación superior o educación postmedia, promoviendo el trabajo colaborativo y la conformación de redes entre las Instituciones de Educación Superior de la ciudad-región.</t>
  </si>
  <si>
    <t>7807: Generación de un modelo inclusivo, eficiente y flexible que brinde alternativas de acceso, permanencia y pertinencia a programas de educación superior o educación postmedia en Bogotá D.C.</t>
  </si>
  <si>
    <t>Dirección de Relaciones con los Sectores de Educación Superior y Educación para el Trabajo</t>
  </si>
  <si>
    <t>Ricardo Moreno Patiño</t>
  </si>
  <si>
    <t>rmorenop@educacionbogota.gov.co</t>
  </si>
  <si>
    <t>1.26</t>
  </si>
  <si>
    <t xml:space="preserve">Asignar hasta cinco (5) cupos por año para el Acceso a la Educación Superior y postmedia para el pueblo palenquero, previo cumplimiento de requisitos establecidos en las convocatorias desarrolladas y previa verificación de la base censal de la Dirección de asuntos étnicos del Ministerio del Interior. </t>
  </si>
  <si>
    <t xml:space="preserve">Número de cupos asignados (hasta 5 cupos por año)  para el acceso a la educación superior y educación postmedia para el pueblo palenquero previo cumplimiento de requisitos establecidos en las convocatorias desarrolladas y previa verificación de la base censal de la Dirección de asuntos étnicos del Ministerio del Interior . </t>
  </si>
  <si>
    <t xml:space="preserve">Sumatoria de Cupos asignados para el acceso a la educación superior y educación postmedia para el pueblo palenquero. </t>
  </si>
  <si>
    <t xml:space="preserve">LB= La línea base de la presente acción afirmativa se basa en el aumento de los puntajes diferenciales los cuales permitirán que mas personas del pueblo palenquero pueda ingresar a la educación superior. 
Año= Convocatoria de Acceso a Educación Superior 2020-1. </t>
  </si>
  <si>
    <t>Si bien es claro que se aumentaron los puntajes diferenciales para la comunidad palenquera  en cada una de la estrategias que efectuaron apertura de convocatoria para el 2021-1 de la siguiente manera:  Fondo Educación Superior para Todos: 30 Puntos;  Fondo de Víctimas del Conflicto Armado en Colombia: 7 Puntos; Fondo de Ciudad Bolívar: 8 Puntos; Programa Reto a la U: 6 Puntos. Ahora bien cada una de las personas inscritas se validaron cuales fueron los motivos de la no aprobación  y se evidencio que no se cumplieron con las condiciones establecidas en los reglamentos y términos de la convocatoria esto por diferente motivos como lo son: no anexaron la documentación requerida en el formulario, no diligenciaron el totalidad de la información en el momento de la postulación o en su defecto fueron egresados de colegios diferentes al Distrito Capital</t>
  </si>
  <si>
    <t xml:space="preserve">Se evidencia desde la Dirección que las personas inscritas no validaron las condiciones  establecidas para la postulación a las estrategias de Acceso. Por otro lado se identifico que las personas aprobadas por la estrategia no completo el proceso de legalización del crédito condenables o no efectuó el diligenciamiento del formulario de inscripción lo que no permite que el proceso de efectué de manera y precisa, o en su defecto fueron egresados de colegios diferentes a Distrito de Bogotá. </t>
  </si>
  <si>
    <t>1.27</t>
  </si>
  <si>
    <t>Realizar procesos de socialización y divulgación anuales de las estrategias de acceso a educación superior y educación postmedia para la comunidad palenquera, previa concertación con los representantes de la comunidad.</t>
  </si>
  <si>
    <t xml:space="preserve">Número de socializaciones realizadas de las estrategias de Acceso a la Educación Superior para la Comunidad palenquera. </t>
  </si>
  <si>
    <t xml:space="preserve">Sumatoria de Socializaciones de las estrategias de Acceso a la Educación Superior para la Comunidad palenquera. </t>
  </si>
  <si>
    <t>LB= 2 Socializaciones efectuadas a la población objetivo, por medio de Facebook live, de manera presencial y de mas herramientas existentes.  
Año= 2020</t>
  </si>
  <si>
    <t>Durante el presente periodo se efectuó una (1) socialización de las estrategias de acceso a la Educación Superior el 8 de enero de 2021 , la cual fue concertada con la comunidad palenquera</t>
  </si>
  <si>
    <t xml:space="preserve">Se presentaron algunas dificultades con los asistentes a las socializaciones debido a que se esperaba que el aforo de estudiantes, docentes y familiares fuera mas alto. Es este sentido se trabajará de la mano con los representantes de la comunidad palenquera con el fin de tener el tiempo y el espacio suficiente para lograr una mayor participación. </t>
  </si>
  <si>
    <t>1.28</t>
  </si>
  <si>
    <t>Desarrollar acciones para promover la permanencia y reducir los niveles de abandono a las estrategias de Acceso a la Educación Superior en las  IES aliadas.</t>
  </si>
  <si>
    <t>Porcentaje de acciones desarrolladas para promover la permanencia y reducir los niveles de abandono a las estrategias de Acceso a la Educación Superior en las  IES aliadas.</t>
  </si>
  <si>
    <t>(Sumatoria de acciones desarrolladas / sumatoria de acciones programas )*100</t>
  </si>
  <si>
    <t xml:space="preserve">A la fecha del primer reporte de la presente acción afirmativa nos encontramos en la etapa de implementación del estudio en donde se abordará un seguimiento detallado a los estudiantes que ingresen a la educación superior con el fin de evitar el abandono, garantizando una permanencia en la institución y en el programa seleccionado. Esto en el proceso de consolidación e implementación de la Agencia Distrital para la Educación Superior, la Ciencia y la Tecnología. </t>
  </si>
  <si>
    <t>1.29</t>
  </si>
  <si>
    <t>Beneficiar al 100% de los escolares de la población palenquera, que cumplan con los criterios de elegibilidad para la entrega de dispositivos tecnológicos para acceso a la conectividad</t>
  </si>
  <si>
    <t>Porcentaje de estudiantes beneficiados con  la entrega de dispositivos tecnológicos para acceso a la conectividad</t>
  </si>
  <si>
    <t>(Sumatoria de estudiantes beneficiados con la estrega de dispositivos tecnológicos /total de estudiantes que cumplen los criterios de elegibilidad )*100</t>
  </si>
  <si>
    <t>Se tiene previsto en el marco del Plan Distrital de Desarrollo 2020 – 2024 “UN NUEVO CONTRATO SOCIAL Y AMBIENTAL PARA LA BOGOTÁ DEL SIGLO XXI”, beneficiar estudiantes vulnerables con la entrega de dispositivos de acceso y conectividad, que permitan contribuir al cierre de brechas digitales. En este marco se han buscado diferentes estrategias para el cumplimiento de la meta, realizando la entrega en el segundo trimestre. 
Beneficiarios: 0</t>
  </si>
  <si>
    <t xml:space="preserve">La SED adquirió dispositivos tecnológicos (tabletas y portátiles) para el cierre de brechas digitales que permite entregar dispositivos en el segundo trimestre de la vigencia 2021, toda vez que los dispositivos se encuentran en etapas de fabricación, importación, nacionalización, pruebas técnicas y distribución a las diferentes IED, para ser entregadas a los beneficiarios finales. </t>
  </si>
  <si>
    <t xml:space="preserve">90: Beneficiar a 100.000 estudiantes vulnerables con la entrega de dispositivos de acceso y conectividad, para contribuir al cierre de brechas digitales. </t>
  </si>
  <si>
    <t xml:space="preserve">7638: Fortalecimiento de la infraestructura y dotación de ambientes de aprendizaje y sedes administrativas a cargo de la Secretaría de Educación de Bogotá D.C.	</t>
  </si>
  <si>
    <t xml:space="preserve">Dirección de Dotaciones Escolares </t>
  </si>
  <si>
    <t>Liliana Diaz Poveda</t>
  </si>
  <si>
    <t>aldiazp@educacionbogota.gov.co</t>
  </si>
  <si>
    <t>1.30</t>
  </si>
  <si>
    <t>Actualizar el documento de orientaciones para la implementación de la CEA en los niveles de Educación Inicial, Básica Primaria, Básica Secundaria y Educación Media,  con ejes temáticos y elementos de la cultura palenquera.</t>
  </si>
  <si>
    <t>Número de documentos de orientaciones actualizados para la implementación de la CEA con perspectiva intercultural, incluyendo ejes temáticos y elementos de la cultura palenquera.</t>
  </si>
  <si>
    <t>Sumatoria de documentos actualizados de orientaciones para la implementación de la CEA con perspectiva intercultural</t>
  </si>
  <si>
    <t>Ya se definió la nueva estructura del documento, así como el cronograma y plan de trabajo, los cuales fueron presentados y validados por los líderes del proyecto 7686 en la mesa pedagógica conjunta de las Direcciones DEPB y DEM.
Corresponde a un avance del 10% de la elaboración de 1 documento.</t>
  </si>
  <si>
    <t>16: Transformación pedagógica y mejoramiento de la gestión educativa. Es con los maestros y maestras.</t>
  </si>
  <si>
    <t>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</si>
  <si>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Dirección de Educación Preescolar y Básica</t>
  </si>
  <si>
    <t xml:space="preserve">Alba Nury Martínez Barrera </t>
  </si>
  <si>
    <t>amartinezb@educacionbogota.gov.co</t>
  </si>
  <si>
    <t>1.31</t>
  </si>
  <si>
    <t>Identificar y visibilizar experiencias pedagógicas exitosas en la implementación de la CEA en Instituciones Educativas Oficiales.</t>
  </si>
  <si>
    <t>Número de experiencias pedagógicas significativas identificadas y  visibilizadas en la implementación de la  CEA en Instituciones Educativas Oficiales</t>
  </si>
  <si>
    <t>Sumatoria de experiencias significativas pedagógicas identificadas  y visibilizadas</t>
  </si>
  <si>
    <t>Presentación y socialización del documento y de la ruta para identificar y sistematizar las experiencias significativas en la implementación de la CEA en IEDs.  La identificación de experiencias se realizará en conjunto con el equipo de profesionales étnicos y el equipo contratado por el Proyecto 7686 para la sistematización de experiencias. El cronograma y plan de trabajo, fueron presentados y validados por los líderes del proyecto 7686 en la mesa pedagógica conjunta de las Direcciones DEPB y DEM.
Corresponde a un avance del 5% de la acción.</t>
  </si>
  <si>
    <t>1.32</t>
  </si>
  <si>
    <t>Realizar eventos para socializar los procesos de implementación de la CEA y rescate de memoria ancestral NARP.</t>
  </si>
  <si>
    <t>Número de eventos realizados para socializar los procesos de implementación de la CEA y rescate de memoria ancestral NARP.</t>
  </si>
  <si>
    <t>Sumatoria de eventos realizados</t>
  </si>
  <si>
    <t>Se definió la fecha de realización del evento distrital para socializar experiencias en la implementación de la CEA para el 24 de septiembre. La identificación de experiencias se realizará en conjunto con el equipo de profesionales étnicos y el equipo contratado por el Proyecto 7686 para la sistematización de experiencias. El cronograma y plan de trabajo, fueron presentados y validados por los líderes del proyecto 7686 en la mesa pedagógica conjunta de las Direcciones DEPB y DEM.</t>
  </si>
  <si>
    <t>1.33</t>
  </si>
  <si>
    <t>Contratación de un profesional con pertenencia étnica del pueblo palenquero para hacer parte del equipo de Profesionales de calidad del Proyecto 7686 Transformaciones Pedagógicas.</t>
  </si>
  <si>
    <t>Número de profesionales contratados con pertenencia étnica del pueblo palenquero</t>
  </si>
  <si>
    <t>Sumatoria de profesionales contratados</t>
  </si>
  <si>
    <t>Se avanzó en la contratación de una profesional con pertenencia étnica, que se sumará al equipo que está avanzando en la actualización de las orientaciones.</t>
  </si>
  <si>
    <t>1.34</t>
  </si>
  <si>
    <t xml:space="preserve">Dotar Bibliotecas Escolares con textos sobre la comunidad palenquera.
El proceso conjunto durante el cuatrienio incluye: 
Búsqueda de los textos que cumplan con los requisitos y características que pide la comunidad. 
Disponibilidad en el mercado y o gestión para su impresión.
Compra de los títulos seleccionados.
Compra y distribución de la colección en las bibliotecas escolares del distrito
Formación a mediadores en el uso pedagógico de la colección. </t>
  </si>
  <si>
    <t>Porcentaje de bibliotecas escolares dotadas con textos y publicaciones con temáticas de la comunidad Palenquera</t>
  </si>
  <si>
    <t>(Sumatoria de bibliotecas escolares dotadas con textos y publicaciones con temáticas de la comunidad Palenquera /Total de bibliotecas escolares focalizadas)*100</t>
  </si>
  <si>
    <t>No aplica para esta vigencia</t>
  </si>
  <si>
    <t>Dirección de Ciencias, Tecnologías y Medios Educativos</t>
  </si>
  <si>
    <t>Ulia Y email Cortés</t>
  </si>
  <si>
    <t>uyemail@educacionbogota.gov.co</t>
  </si>
  <si>
    <t>1.35</t>
  </si>
  <si>
    <t xml:space="preserve">Apoyar la formulación de una iniciativa de red de jóvenes estudiantes palenqueros, en el marco de estrategia INCITAR </t>
  </si>
  <si>
    <t xml:space="preserve">Número de iniciativas de red de jóvenes estudiantes palenqueros apoyada, en el marco de estrategia INCITAR </t>
  </si>
  <si>
    <t>Sumatoria de Iniciativas de red apoyadas</t>
  </si>
  <si>
    <t>Socialización y acercamiento a lideresas y líderes de la comunidad de San Basilio de Palenque sobre el Programa Integral y su estrategia INCITAR PARA LA PAZ, este ejercicio permitió aclarar dudas e inquietudes alrededor de ¿Qué es INCITAR para la PAZ?, ¿Qué nos proponemos transformar?, ¿Cómo lo vamos a hacer?, ¿En cuáles temáticas queremos profundizar?, ¿Qué haremos? para promover la participación incidente de las y los jóvenes palenqueros que habitan la ciudad de Bogotá a través de la implementación una (1) iniciativa ciudadana para la transformación de realidades hacia la consolidación de paz.</t>
  </si>
  <si>
    <t>39: Bogotá territorio de paz y atención integral a las víctimas del conflicto armado</t>
  </si>
  <si>
    <t>302: Implementar en el 100% de los colegios públicos el programa de educación socioemocional, ciudadana y construcción de escuelas como territorios de paz, que incluye como uno de sus objetivos el fortalecimiento de la salud mental, el bienestar socioemocional, la prevención del consumo de sustancias psicoactivas y la prevención de violencias. El proceso se hará a través de profesionales que apoyen la orientación escolar.</t>
  </si>
  <si>
    <t>7643: Implementación del Programa integral de educación socioemocional, ciudadana y construcción de escuelas como territorios de paz en Bogotá D.C.</t>
  </si>
  <si>
    <t>Dirección de Participación y Relaciones Interinstitucionales</t>
  </si>
  <si>
    <t>Edwin Alberto Ussa Cristiano</t>
  </si>
  <si>
    <t>eussa@educacionbogota.gov.co</t>
  </si>
  <si>
    <t>1.36</t>
  </si>
  <si>
    <t xml:space="preserve">Vincular a familias palenqueras a las redes de padres, madres y cuidadores, en el marco de la línea estratégica de Fortalecimiento familiar
</t>
  </si>
  <si>
    <t>Número de familias palenqueras vinculadas a las redes de padres, madres y cuidadores</t>
  </si>
  <si>
    <t>Sumatoria de familias palenqueras vinculadas a las redes de padres, madres y cuidadores</t>
  </si>
  <si>
    <t>Socialización y acercamiento a lideresas y líderes de la comunidad de San Basilio de Palenque sobre el Programa Integral y su estrategia FORTALECIMIENTO FAMILIAR, este ejercicio permitió aclarar dudas e inquietudes alrededor de ¿Qué es la estrategia de Fortalecimiento Familiar y sus líneas de acción?, ¿Qué nos proponemos transformar?, ¿Cómo lo vamos a hacer?, ¿Qué son las escuelas del cuidado familiar?, ¿Qué son las redes de aprendizaje y prácticas? Se explica cómo se conforman las redes de familias de aprendizaje y práctica ¿Qué haremos para promover la participación de las familias y de cómo vincular las familias Palenqueras a las redes de familias?</t>
  </si>
  <si>
    <t>303: Incentivar la creación en las 20 localidades de escuelas de padres y redes de aprendizaje y práctica constituidas por padres, madres y cuidadores, en las que se generen procesos formativos y se compartan experiencias de crianza, como parte del programa Integral de Educación Socioemocional, Ciudadana y Construcción de Escuelas Como Territorios de Paz.</t>
  </si>
  <si>
    <t>2.1</t>
  </si>
  <si>
    <t>2. Fortalecimiento de la cultura de la población afrodescendiente.</t>
  </si>
  <si>
    <t xml:space="preserve">Apoyar anualmente técnica y financieramente una iniciativa o proceso artístico concertado con la comunidad palenquera </t>
  </si>
  <si>
    <t>Derechos</t>
  </si>
  <si>
    <t>4 iniciativas - procesos artísticos que circularan en la plataforma del IDARTE  durante el cuatrienio (uno por cada año)</t>
  </si>
  <si>
    <t>Sumatoria de iniciativas o procesos artísticos fomentados durante el cuatrienio.</t>
  </si>
  <si>
    <t>1 (2020)</t>
  </si>
  <si>
    <t>Se entrega la iniciativa - proceso artístico en ora literatura palenquera en donde se reunió 10 formas literarias propias de este pueblo.</t>
  </si>
  <si>
    <t>Ninguna</t>
  </si>
  <si>
    <t>Se llevó a cabo reunión de revisión de la implementación del artículo 66 con la mesa Palenquera,  Kuagro Mo Ne Ri Palenque el día 19 de marzo explicando que el desarrollo de la iniciativa se orientará a garantiza la edición del material producto de la investigación y creación  en Oralitura que finalizaron al comienzo del año 2021. El recurso estaría disponible en el mes de mayo – junio.
La entidad informa que durante las mesas llevados a cabo con las comunidades étnicas, se mencionó que por un tema contractual unido a lo metodológico se iniciaría la acción afirmativa en el mes de julio del 2021, ya que en la fecha que se había registrado inicialmente abril de 2021, no era posible iniciar la acción concertada, siendo registrado en las actas elaboradas.</t>
  </si>
  <si>
    <t>Creación y vida cotidiana: apropiación ciudadana del arte, la cultura y el patrimonio para la democracia cultural</t>
  </si>
  <si>
    <t>Promover 19500 acciones para el fortalecimiento y la participación en practicas artísticas, culturales y patrimoniales en los territorios generando espacios de encuentro y reconocimiento del otro.</t>
  </si>
  <si>
    <t xml:space="preserve">Cultura </t>
  </si>
  <si>
    <t>IDARTES</t>
  </si>
  <si>
    <t>Subdirección de las Artes</t>
  </si>
  <si>
    <t>Astrid Liliana Ángulo</t>
  </si>
  <si>
    <t>astrid.angulo@idartes.gov.co</t>
  </si>
  <si>
    <t>2.2</t>
  </si>
  <si>
    <t>Implementar y fortalecer proceso de formación en prácticas artísticas integrales en el marco de laboratorio Converge que beneficien a la  comunidad palenquera durante el cuatrienio</t>
  </si>
  <si>
    <t>Derechos; Género</t>
  </si>
  <si>
    <t xml:space="preserve">4 procesos de formación artística dirigidos a personas pertenecientes a la comunidad palenquera residente en Bogotá </t>
  </si>
  <si>
    <t>Sumatoria de iniciativas y/o procesos artísticos realizados en el marco de Laboratorio Converge a personas de la comunidad palenquera residente en Bogotá durante el cuatrienio</t>
  </si>
  <si>
    <t>0(2020)</t>
  </si>
  <si>
    <t>Se llevó a cabo reunión de revisión de la implementación del artículo 66 con la mesa Palenquera,  Kuagro Mo Ne Ri Palenque el día 19 de marzo explicando que se tendrán en cuenta la retroalimentación de la mesa en materia de el área artística y perfiles de los posibles artistas formadores que puedan hacer parte del proceso formador.
La entidad informa que durante las mesas llevados a cabo con las comunidades étnicas, se mención que por un tema contractual unido a lo metodológico se iniciaría la acción afirmativa en el mes de julio del 2021, ya que en la fecha que se había registrado inicialmente abril de 2021, no era posible iniciar la acción concertada, siendo registrado en las actas elaboradas.</t>
  </si>
  <si>
    <t>Formación integral: más y mejor tiempo en los colegios</t>
  </si>
  <si>
    <t>250.000 Beneficiarios de procesos integrales de formación a lo largo de la vida con énfasis en el arte, la cultura y el patrimonio.</t>
  </si>
  <si>
    <t>Cultura</t>
  </si>
  <si>
    <t>Subdirección de Formación</t>
  </si>
  <si>
    <t>Leyla Castillo Ballén</t>
  </si>
  <si>
    <t xml:space="preserve">leyla.castillo@idartes.gov.co </t>
  </si>
  <si>
    <t>2.3</t>
  </si>
  <si>
    <t>40 cupos en el diplomado virtual de "formación en patrimonio" para la vida para las comunidad palenquera</t>
  </si>
  <si>
    <t>Educación de calidad</t>
  </si>
  <si>
    <t>Poblacional</t>
  </si>
  <si>
    <t xml:space="preserve">cupo en el diplomado  en patrimonio cultural otorgado </t>
  </si>
  <si>
    <t># de cupos del diplomado en patrimonio cultural otorgados</t>
  </si>
  <si>
    <t xml:space="preserve">1. Se definieron mesas específicas para trabajar en el mes de abril. 
2. Asistencia a la reunión sectorial del  19 de marzo. 
3. Coordinación del equipo para el cumplimiento de las acciones afirmativas. Se definieron mesas de trabajo para la implementación de las acciones afirmativas. Se llevó a cabo una revisión y socialización por parte del equipo de formación acerca de las modalidades de formación y acerca de las alianzas institucionales para fortalecer la acción.  </t>
  </si>
  <si>
    <t>14. Formación integral: más y mejor tiempo en los colegios</t>
  </si>
  <si>
    <t>96. 257.000 Beneficiarios de procesos integrales de formación a lo largo de la vida con énfasis en el arte, la cultura y el patrimonio</t>
  </si>
  <si>
    <t>7601. Formación en patrimonio cultural en el ciclo integral de educación para la vida en Bogotá</t>
  </si>
  <si>
    <t>IDPC</t>
  </si>
  <si>
    <t>Subdirección de Divulgación y Apropiación del Patrimonio. Equipo de Formación en patrimonio cultural</t>
  </si>
  <si>
    <t>Fabio López</t>
  </si>
  <si>
    <t>fabio.lopez@idpc.gov.co</t>
  </si>
  <si>
    <t>2.4</t>
  </si>
  <si>
    <t>Pervivencia cultural en perspectiva de la identificación de manifestaciones de Patrimonio Cultural Inmaterial</t>
  </si>
  <si>
    <t>Ciudades y comunidades sostenibles</t>
  </si>
  <si>
    <t>% mapas y fichas de registro de PCI formuladas</t>
  </si>
  <si>
    <t>(# de mapas y fichas de registro de PCI formuladas perspectiva de declaratoria/# de mapas y fichas de registro de PCI planeadas)*100</t>
  </si>
  <si>
    <t>1. Coordinación del equipo para el cumplimiento de las acciones afirmativas. Se definieron mesas de trabajo para la implementación de las mismas</t>
  </si>
  <si>
    <t>21. Creación y vida cotidiana: Apropiación ciudadana del arte, la cultura y el patrimonio, para la democracia cultural</t>
  </si>
  <si>
    <t xml:space="preserve">154. Implementar una (1) estrategia que permita reconocer y difundir manifestaciones de patrimonio cultural material e inmaterial, para generar conocimiento en la ciudadanía
Proyecto de inversión: 7639. Consolidación de la capacidad institucional y ciudadana para la territorialización, apropiación, fomento, salvaguardia y divulgación del Patrimonio Cultural en Bogotá </t>
  </si>
  <si>
    <t>7639. Consolidación de la capacidad institucional y ciudadana para la territorialización, apropiación, fomento, salvaguardia y divulgación del Patrimonio Cultural en Bogotá</t>
  </si>
  <si>
    <t>Subdirección de Divulgación y Apropiación del Patrimonio. Equipo de Inventario</t>
  </si>
  <si>
    <t>Catalina Cavelier y Blanca Gómez</t>
  </si>
  <si>
    <t>3153100141-3188500713</t>
  </si>
  <si>
    <t>catalina.cavelier@idpc.gov.co; blanca.gomez@idpc.gov.co</t>
  </si>
  <si>
    <t>2.5</t>
  </si>
  <si>
    <t>Establecer estímulos para las comunidades palenqueras en el marco de la beca de grupos étnicos</t>
  </si>
  <si>
    <t xml:space="preserve"> % estímulos entregados</t>
  </si>
  <si>
    <t>(# de estímulos para las comunidades palenqueras otorgados/# de estímulos para las comunidades palenqueras proyectados)*100</t>
  </si>
  <si>
    <t>1. Coordinación del equipo para el cumplimiento de las acciones afirmativas. 
2. Definición de fecha de sesión de trabajo para revisar objeto y ruta de implementación del estímulo</t>
  </si>
  <si>
    <t>Realizar el 100% de las acciones para el fortalecimiento de los estímulos, apoyos concertados y alianzas estratégicas para dinamizar la estrategia sectorial dirigida a fomentar los procesos culturales, artísticos, patrimoniales.</t>
  </si>
  <si>
    <t>Diseñar e implementar dos (2) estrategias para reconocer, crear, fortalecer, consolidar y/o posicionar Distritos Creativos, así como espacios adecuados para el desarrollo de actividades culturales y creativas.</t>
  </si>
  <si>
    <t>Subdirección de Divulgación y Apropiación del Patrimonio. Equipo de Fomento</t>
  </si>
  <si>
    <t>Camila Medina</t>
  </si>
  <si>
    <t>camila.medina@idpc.gov.co</t>
  </si>
  <si>
    <t>2.6</t>
  </si>
  <si>
    <t>Participar en el desarrollo de la estrategia Bogotá 24 horas (virtual o presencial), donde la comunidad palenquera pueda mostrar su potencial en creación y circulación  artística presentando una de sus prácticas artísticas.</t>
  </si>
  <si>
    <t xml:space="preserve">4 circulaciones en la estrategia Bogotá 24 horas (virtual o presencial) durante el cuatrienio (una circulación anual en circuito de la estrategia) </t>
  </si>
  <si>
    <t>Sumatoria de circulaciones y artistas en escena que hacen parte de la estrategia Bogotá 24 horas durante el cuatrienio</t>
  </si>
  <si>
    <t>Se llevó a cabo reunión de revisión de la implementación del artículo 66 con la mesa Palenquera, Kuagro Mo Ne Ri Palenque el día 19 de marzo explicando que el recurso cubrirá el pago de los artistas, la logística y vestuario que requiere la propuesta artística planteada por la mesa.  
La entidad informa que durante las mesas llevados a cabo con las comunidades étnicas, se mencionó que por un tema contractual unido a lo metodológico se iniciaría la acción afirmativa en el mes de julio del 2021, ya que en la fecha que se había registrado inicialmente abril de 2021, no era posible iniciar la acción concertada, siendo registrado en las actas elaboradas.</t>
  </si>
  <si>
    <t>Bogotá región emprendedora e innovadora</t>
  </si>
  <si>
    <t>Innovación, sostenibilidad y reactivación del ecosistema artístico en Bogotá D.C</t>
  </si>
  <si>
    <t>Paula Villegas</t>
  </si>
  <si>
    <t>paula.villegas@idartes.gov.co</t>
  </si>
  <si>
    <t>2.7</t>
  </si>
  <si>
    <t>En el marco de la programación artística y cultural realizada en cada vigencia por la Fundación Gilberto Álzate Avendaño, se realizarán programas artísticos y culturales enfocados a grupos étnicos del centro. Este apoyo en particular se concentra en poner a disposición de la comunidad los espacios artísticos de la FUGA y su capacidad logística y de producción.</t>
  </si>
  <si>
    <t>Número de actividades artísticas y culturales enfocados a grupos étnicos del centro.</t>
  </si>
  <si>
    <t>Número</t>
  </si>
  <si>
    <t>1 (2019)</t>
  </si>
  <si>
    <t xml:space="preserve">Se programó reunión con la comunidad Palenquera para el 09 de abril de 2021  con el fin de revisar las acciones concertadas y definir estrategias para su programación e implementación. </t>
  </si>
  <si>
    <t>21 - Creación y vida cotidiana: Apropiación ciudadana del arte, la cultura y el patrimonio, para la democracia cultural</t>
  </si>
  <si>
    <t>156 - Promover 21.250 acciones para el fortalecimiento y la participación en prácticas artísticas, culturales y patrimoniales en los territorios, generando espacios de encuentro y reconocimiento del otro</t>
  </si>
  <si>
    <t>7682 - Desarrollo y fomento a las prácticas artísticas y culturales para dinamizar el centro de Bogotá</t>
  </si>
  <si>
    <t>FUGA</t>
  </si>
  <si>
    <t>Subdirección artística y cultural</t>
  </si>
  <si>
    <t>César Alfredo Parra Ortega</t>
  </si>
  <si>
    <t>cparra@fuga.gov.co</t>
  </si>
  <si>
    <t>2.8</t>
  </si>
  <si>
    <t>Durante cada vigencia, y en el marco del Portafolio Distrital de Estímulos, la Fundación Gilberto Álzate Avendaño FUGA lanzará una convocatoria específica con enfoque poblacional para  fomentar las expresiones artísticas y culturales de los grupos étnicos, con una línea por cada grupo étnico</t>
  </si>
  <si>
    <t>Número de estímulos otorgados para el apoyo de proyectos artísticos de la comunidad palenquero</t>
  </si>
  <si>
    <t xml:space="preserve">La Fuga abrió la convocatoria "Beca Grupos Étnicos – Comunidad Palenquera" el 15 de febrero de 2021. Se busca promover, fortalecer y visibilizar experiencias de inclusión social y de ejercicio de derechos sociales y culturales, realizadas mediante el desarrollo de prácticas artísticas y/o culturales de la comunidad palenquera en alguna de las tres localidades del centro de Bogotá (Los Mártires, Santa Fe y La Candelaria). 
Mediante esta convocatoria se pretende que la población Palenquera visibilice prácticas, expresiones, lenguajes o saberes artísticos y culturales (vestuario, gastronomía, lenguaje, comunicación, arte propio, etc.) que vinculen sus tradiciones, cosmogonías, cosmovisiones, rituales, costumbres, hábitos, procesos identitarios, imaginarios, mundos simbólicos y lugares de intercambio, entre otros. El cierre de esta convocatoria está programado para el 28 de abril de 2021
Se otorgará un estímulo de $6 millones de pesos a la iniciativa seleccionada.
</t>
  </si>
  <si>
    <t>158 - Realizar el 100% de las acciones para el fortalecimiento de los estímulos, apoyos concertados y alianzas estratégicas para dinamizar la estrategia sectorial dirigida a fomentar los procesos culturales, artísticos, patrimoniales</t>
  </si>
  <si>
    <t>7682 - Desarrollo y fomento a las prácticas artísticas y culturales para dinamizar el centro de Bogotá
7664 Transformación cultural de imaginarios del Centro</t>
  </si>
  <si>
    <t>2.9</t>
  </si>
  <si>
    <t>La comunidad Palenquera podrá participar en el proceso de construcción colectiva del proyecto Bronx Distrito Creativo, donde eventualmente pueden tener cabida expresiones de su cultura que se materialicen en la economía cultural y creativa, tales como la artesanía, las artes y los oficios</t>
  </si>
  <si>
    <t xml:space="preserve">Número de espacios de participación a los que son invitados los miembros de la comunidad palenque </t>
  </si>
  <si>
    <t>Se han realizado 2 reuniones hasta la fecha para dar a conocer el proyecto Bronx Distrito Creativo.</t>
  </si>
  <si>
    <t xml:space="preserve">Bogotá región emprendedora e innovadora </t>
  </si>
  <si>
    <t>7674 Desarrollo del Bronx Distrito Creativo de Bogotá</t>
  </si>
  <si>
    <t xml:space="preserve">Subdirección para la gestión del Centro </t>
  </si>
  <si>
    <t>Margarita Díaz Casas</t>
  </si>
  <si>
    <t>mdiaz@fuga.gov.co</t>
  </si>
  <si>
    <t>2.10</t>
  </si>
  <si>
    <t xml:space="preserve">Abrir cupos en procesos de formación para el emprendimiento en la economía cultural y creativa en una línea de orden étnico con el propósito de mejorar habilidades blandas y sofisticación de productos </t>
  </si>
  <si>
    <t>Trabajo decente y crecimiento económico</t>
  </si>
  <si>
    <t xml:space="preserve">
Número de cupos de formación en la economía cultural y creativa enfocados a grupos étnicos del centro.</t>
  </si>
  <si>
    <t xml:space="preserve">Número </t>
  </si>
  <si>
    <t>Se adelantó la identificación de posibles aliados y temas para realizar un convenio de formación en emprendimiento cultural. Los temas que se han definido para la formación, y que aún se encuentran en revisión, a partir de la conversación con las comunidades son:
Emprendimiento  en el sector cultural, creativo,  de las artes y el patrimonio. 
Procesos organizativos y generación de redes y cadenas de valor. 
Herramientas de comunicación digital
Modelo de negocio. 
Métodos y herramientas de ideación y prototipado.  
Fuentes de financiación publica y privada
Costeo y Finanzas personales
Gestión de proyectos. 
Debido a la pandemia, la formación se hará virtual y se garantizarán los cupos para los grupos étnicos que se encuentren realizando actividades económicas alrededor de los bienes y servicios culturales y creativos en el centro de Bogotá.</t>
  </si>
  <si>
    <t xml:space="preserve"> Como alternativa de solución para avanzar en la concreción de la acción se abrirá un espacio diálogo para definir las condiciones de implementación.</t>
  </si>
  <si>
    <t>Diseñar y promover tres (3) programas para el fortalecimiento de la cadena de valor de la economía cultural y creativa.</t>
  </si>
  <si>
    <t>7713 Fortalecimiento del ecosistema de la economía cultural y creativa</t>
  </si>
  <si>
    <t>2.11</t>
  </si>
  <si>
    <t>Generar espacios en la plataforma tecnológica de la FUGA que facilite la circulación y consumo de los bienes, contenidos y servicios ofertados por los actores culturales y creativos del centro pertenecientes a los grupos étnicos.</t>
  </si>
  <si>
    <t>No. de espacio  para la circulación de los  productos artísticos y culturales  de los grupos indígenas en la herramienta tecnológica  de consumo de los bienes, contenidos y servicios ofertados por los actores culturales y creativos del centro.</t>
  </si>
  <si>
    <t>Acción concertada a partir de 2022</t>
  </si>
  <si>
    <t>Implementar una (1) estrategia de uso creativo de la tecnología, las comunicaciones y de las nuevas herramientas digitales para empoderar a las comunidades, promover la diversidad, la inclusión, la confianza y el respeto por el otro, así como la sostenibilidad del sector cultural y artístico</t>
  </si>
  <si>
    <t>2.12</t>
  </si>
  <si>
    <t>Apoyar  actividades deportivas de palanqueros que vienen formando a la ciudadanía bogotana  y vinculaciones en actividades recreativas y lúdicas del distrito según la estrategia palanquera de formación de vida saludable con intercambio cultural.</t>
  </si>
  <si>
    <t>Salud y bienestar</t>
  </si>
  <si>
    <t>Poblacional; diferencial</t>
  </si>
  <si>
    <t xml:space="preserve">Número de actividades deportivas y recreativas dirigidas a la población palanquera </t>
  </si>
  <si>
    <t xml:space="preserve">Sumatoria de actividades deportivas y recreativas dirigidas a la población palanquera </t>
  </si>
  <si>
    <t>Se llevó a cabo reunión el 19 de marzo de 2021. Sin embargo, teniendo en cuenta que se encontraban todas las entidades del sector cultura y con el objetivo de llegar a acuerdos de implementación, se coordinó en común acuerdo agendar reuniones por separado con cada entidad; en consecuencia, el IDRD programó la reunión para el día 8 de abril de 2021 con el objetivo de llevar a cabo la fase de implementación de las acciones enmarcadas en el PIAA concertados en 2020 con la población.</t>
  </si>
  <si>
    <t>20. Bogotá, referente en cultura, deporte, recreación y actividad física, con parques para el desarrollo y la salud</t>
  </si>
  <si>
    <t>143. Realizar campeonatos, certámenes deportivos y acciones recreativas en el 100%  de las UPZ priorizadas del Distrito Capital, que potencien  la participación ciudadana y la apropiación y la re significación de la vida social y comunitaria desde lo cotidiano.
Promover la realización de torneos virtuales para fortalecer los e-sports, con un componente de práctica responsable y actividad física para evitar el sedentarismo</t>
  </si>
  <si>
    <t>7851 Recreación y deporte para la formación ciudadana en Bogotá</t>
  </si>
  <si>
    <t>IDRD</t>
  </si>
  <si>
    <t xml:space="preserve">Subdirección Técnica de Recreación y Deporte </t>
  </si>
  <si>
    <t>Aura María Escamilla Ospina</t>
  </si>
  <si>
    <t>aura.escamilla@idrd.gov.co</t>
  </si>
  <si>
    <t>2.13</t>
  </si>
  <si>
    <t xml:space="preserve">Realización de un concierto anual, conmemorativo del día del Pueblo Palenquero, concertado con las Organizaciones representativas del Pueblo Palenquero </t>
  </si>
  <si>
    <t>Étnico</t>
  </si>
  <si>
    <t>Número de actividades de la semana cultural Palenquera con apoyo técnico y financiero</t>
  </si>
  <si>
    <t>Sumatoria de eventos realizados / Total de eventos programados</t>
  </si>
  <si>
    <t>Se realizó una reunión y la Comunidad definirá el repertorio a ejecutar en el concierto</t>
  </si>
  <si>
    <t>El desconocimiento por parte de la Comunidad de la norma para la ejecución de los recursos públicos, pero las reuniones los ilustran</t>
  </si>
  <si>
    <t>Creación y vida 
cotidiana: Apropiación ciudadana del 
arte, la cultura y el 
patrimonio, para la 
democracia cultural</t>
  </si>
  <si>
    <t>Diseñar e implementar una (1) estrategia para fortalecer a Bogotá como una ciudad creativa de la música (Red UNESCO 2012)</t>
  </si>
  <si>
    <t>7691  Bogotá Ciudad
 Filarmónica</t>
  </si>
  <si>
    <t>OFB</t>
  </si>
  <si>
    <t>Dirección Sinfónica</t>
  </si>
  <si>
    <t>Antonio Suarez 
Diana Corina Jaimes</t>
  </si>
  <si>
    <t xml:space="preserve">2320266
Ext. 119 – 188
</t>
  </si>
  <si>
    <t>asuarez@ofb.gov.co
djaimes@ofb.gov.co</t>
  </si>
  <si>
    <t>2.14</t>
  </si>
  <si>
    <t>Ingreso prioritario de las niñas, niños y adolescentes del Pueblo Palenquero a los procesos de formación impartidos por la OFB, en los Centros Filarmónicos Escolares y Locales.</t>
  </si>
  <si>
    <t>Numero de personas beneficiadas</t>
  </si>
  <si>
    <t>Sumatoria de personas beneficiadas</t>
  </si>
  <si>
    <t>En la reunión de concertación adelantada con la Comunidad Palenquera, el programa les agradó y se comprometieron a su difusión entre las familias de su Comunidad.</t>
  </si>
  <si>
    <t>El desconocimiento del  programa por la Comunidad para lo cual se diseñará una pieza publicitaria que difundirán entre las familias de su Comunidad</t>
  </si>
  <si>
    <t>Formación integral
 más y mejor tiempo
 en los colegios</t>
  </si>
  <si>
    <t>Realizar un proceso
 integral de formación
 a lo largo de la vida
 con énfasis en el
 arte y la cultura</t>
  </si>
  <si>
    <t xml:space="preserve">7663  Formación
Musical Vamos a
la Filarmónica </t>
  </si>
  <si>
    <t>Dirección de Fomento y Desarrollo</t>
  </si>
  <si>
    <t>Gisela de la Guardia
Diana Carolina Ruiz</t>
  </si>
  <si>
    <t>2889988 Extensiones 117 - 111</t>
  </si>
  <si>
    <t>gdelaguardia@ofb.gov.co
druiz@ofb.gov.co</t>
  </si>
  <si>
    <t>2.15</t>
  </si>
  <si>
    <t>2. fortalecimiento de la cultura de la población afrodescendiente.</t>
  </si>
  <si>
    <t>Fortalecer técnica y financieramente los procesos artísticos culturales palenqueros en concertación con el Kuagro Mona Ri Palenque durante el cuatrenio</t>
  </si>
  <si>
    <t>Número de actividades apoyadas</t>
  </si>
  <si>
    <t>Sumatoria de actividades apoyadas</t>
  </si>
  <si>
    <t>Fue definida la acción afirmativa encaminada a apoyar el Encuentro Palenque 2021</t>
  </si>
  <si>
    <t>Existe una dificultad relacionada con la manera en que será ejecutado el recurso, para lo cual se proyecta realizar un convenio interadministrativo con alguna universidad pública.</t>
  </si>
  <si>
    <t>Creación y vida cotidiana: Apropiación ciudadana del arte, la cultura y el patrimonio, para la  democracia cultura</t>
  </si>
  <si>
    <t>Desarrollar una (1) estrategia intercultural para fortalecer los diálogos con la ciudadanía en sus múltiples diversidades poblacionales y territoriales.</t>
  </si>
  <si>
    <t>7648- Fortalecimiento estratégico de la gestión cultural territorial, poblacional y de la participación incidente en Bogotá</t>
  </si>
  <si>
    <t>Secretaria de Cultura, Recreación y Deporte</t>
  </si>
  <si>
    <t>Dirección de Asuntos Locales y Participación</t>
  </si>
  <si>
    <t>Alejandro Franco Plata</t>
  </si>
  <si>
    <t>alejandro.franco@scrd.gov.co</t>
  </si>
  <si>
    <t>2.16</t>
  </si>
  <si>
    <t>Desarrollar estrategias de comunicación que garanticen la visualización de los contenidos con componente palenquero  para la concreción y cubrimiento de todas las  actividades recreo deportivas y culturales de la comunidad palenquera durante el cuatrienio.  (Se realiza observación de la modificación de las acciones.</t>
  </si>
  <si>
    <t>Derechos Humanos, Género, Poblacional - Diferencial, Ambiental y Territorial</t>
  </si>
  <si>
    <t>Estrategias de comunicación que visibilice la cultura Palenquera, sus actividades y conmemoraciones que se vayan realizando por parte de la comunidad.</t>
  </si>
  <si>
    <t>Número de estrategias implementadas que visibilicen el patrimonio Cultural Palenquero en Bogotá.</t>
  </si>
  <si>
    <t>"Sin Línea Base"</t>
  </si>
  <si>
    <t>Se participó en la reunión sectorial de inicio de implementación y se acordó reunión de diseño de estrategia de comunicación para el 13 de abril</t>
  </si>
  <si>
    <t>Canal Capital</t>
  </si>
  <si>
    <t>Planeación</t>
  </si>
  <si>
    <t>Ana María Ochoa Villegas</t>
  </si>
  <si>
    <t>457 83 00 Ext: 5017</t>
  </si>
  <si>
    <t>ana.ochoa@canalcapital.gov.co</t>
  </si>
  <si>
    <t>1.37</t>
  </si>
  <si>
    <t>Desarrollar la caracterización y acompañar la solicitud del beneficio, partiendo de la información recopilada por la Secretaría Distrital de Gobierno y la comunidad, y teniendo en cuenta las características específicas de la comunidad palenquera que dificultan el acceso a los beneficios establecidos tal y como están.                                                                                                                                                                                                                                              Incluir el enfoque diferencial para minorías étnicas en los procesos y proyectos que está llevando a cabo la SDM sobre el tema de tarifas y acceso, de manera que estas características específicas se tengan en cuenta al momento de diseñar una política tarifaria más incluyente.</t>
  </si>
  <si>
    <t>11: Lograr que las ciudades y los asentamientos humanos sean inclusivos, seguros, resilientes</t>
  </si>
  <si>
    <t>Porcentaje de la población Palenquera que sea caracterizada como vulnerable y potencial usuaria del beneficio para personas con menor capacidad de pago con acceso a dicho beneficio.</t>
  </si>
  <si>
    <t>(Número de personas con beneficio para personas con menor capacidad de pago/Número de personas palenquera caracterizadas como potenciales beneficiarias) *100</t>
  </si>
  <si>
    <t>inversión</t>
  </si>
  <si>
    <t>Se concluyó en dic. de 2020 la etapa de recolección de información de la consultoría que tiene por objeto: “Diseñar la estrategia técnica, financiera, jurídica e institucional para reducir las barreras de asequibilidad para acceder al Sistema Integrado de Transporte Público, con el fin de avanzar hacia la inclusión social y productiva de la población pobre y vulnerable de Bogotá”. La consultoría se encuentra en el proceso de análisis de resultados.
Se realizaron cruces entre el Censo de población 2018 y la Encuesta de Movilidad de Bogotá 2019 para caracterizar los patrones de movilidad de la población Palenquera.
Se solicitó información sociodemográfica y socioeconómica a la a la subdirección de Asuntos Étnicos de la Secretaría Distrital de Gobierno y se identificaron 15 palenqueros en la base ”Bogotá Solidaria en Casa”.</t>
  </si>
  <si>
    <t>1: Subsidios y transferencia para la equidad</t>
  </si>
  <si>
    <t>6: Reducir el gasto en transporte público de los hogares de mayor vulnerabilidad económica, con enfoque poblacional, diferencial y de género, para que represente el 15% de sus ingresos.</t>
  </si>
  <si>
    <t>7596: Desarrollo de Lineamientos estratégicos e insumos con enfoques diferenciales para mejorar la movilidad en Bogotá</t>
  </si>
  <si>
    <t>Movilidad</t>
  </si>
  <si>
    <t>Secretaría Distrital de Movilidad</t>
  </si>
  <si>
    <t>Dirección de Inteligencia para la Movilidad</t>
  </si>
  <si>
    <t>Lina Quiñones</t>
  </si>
  <si>
    <t>lmquinones@movilidadbogotá.gov.co</t>
  </si>
  <si>
    <t>1.38</t>
  </si>
  <si>
    <t xml:space="preserve">Afiliar al 100% de la población palenquera al régimen subsidiado, siempre y cuando cumplan con los requisitos de Ley, con el previo cruce  de la base de datos que entregue el representante legal de la comunidad a la Subdirección de la Administración de Aseguramiento de la SDS. 
</t>
  </si>
  <si>
    <t>3 Salud y Bienestar</t>
  </si>
  <si>
    <t>Poblacional- Diferencial</t>
  </si>
  <si>
    <t xml:space="preserve">Porcentaje de personas afiliadas al Régimen Subsidiado con pertenencia étnica palenquera, siempre y cuando cumplan con los requisitos de Ley </t>
  </si>
  <si>
    <t>Número de personas afiliadas al Régimen Subsidiado con pertenencia étnica palenquera /Número de personas reportadas en bases de datos que cumplan criterios para la afiliación al régimen suicidado*100</t>
  </si>
  <si>
    <t xml:space="preserve">En reunión con el Kuagro Mona Ri Palenque, realizada el 16 de marzo de 2021, se explica el proceso paso a paso para levantar censo, se explica la importancia de  hacer entrega formal a SDS para lograr identificar población afiliarle al SGSSS.
</t>
  </si>
  <si>
    <t>Dificultad: No se dispone de línea base, así como no se ha hecho entrega formal de la base de datos de los integrantes de la comunidad Palenquera. Esta información constituye la línea base necesaria para avanzar en el cumplimiento de la acción afirmativa.
En cuanto a la ejecución presupuestal para el primer trimestre de 2021, se precisa que no es posible reportar recursos, teniendo en cuenta que a la fecha no se cuenta con una línea base de la población palenquera que habita en Bogotá. Sin embargo, aunque los recursos asignados a través del proyecto de inversión del FFDS 7822 son de destinación específica para el total de la población afiliada al régimen subsidiado en salud de Bogotá D.C., es posible para la SDS presentar el reporte de la población palenquera afiliada al régimen subsidiado y su costo, siempre y cuando esta población cumpla con los requisitos establecidos en el Artículo 2.1.5.1 del Decreto 064 de 2020 [según Grupo SISBEN Metodología IV y poblaciones especiales] y el representante legal de esta comunidad  entregue a la SDS la base de datos de esta población manera periódica.
Alternativa solución: Se manifiesta la disposición de la Subdirección de Administración del Aseguramiento para hacer trabajo conjunto; adelantar asistencia técnica en función de actualización de listado censal/base de datos y definir conjuntamente acciones para incrementar aseguramiento de la población.</t>
  </si>
  <si>
    <t>Mejora de la gestión de instituciones de salud</t>
  </si>
  <si>
    <t>66:A 2024 conseguir una cobertura del  95% o más el aseguramiento de la población al SGSSS en el Distrito Capital. (Con base en Censo DANE 2018).</t>
  </si>
  <si>
    <t xml:space="preserve">Salud </t>
  </si>
  <si>
    <t>Secretaría Distrital de Salud</t>
  </si>
  <si>
    <t>Subdirección de Administración del Aseguramiento</t>
  </si>
  <si>
    <t xml:space="preserve">Gloria Jannett Quiñones Cárdenas
Delio Adenawer Atuesta García </t>
  </si>
  <si>
    <t>3649090 Ext 9615
3649090 Ext. 9989</t>
  </si>
  <si>
    <t>gjquinones@saludcapital.gov.co
DAAtuesta@saludcapital.gov.co</t>
  </si>
  <si>
    <t>1.39</t>
  </si>
  <si>
    <t>Brindar asistencia técnica a los líderes y representantes  de la comunidad sobre el SGSSS, de manera concertada.</t>
  </si>
  <si>
    <t>Porcentaje de cumplimiento de Asistencia técnica brindada a los representantes o líderes de la comunidad palenquera en el SGSSS</t>
  </si>
  <si>
    <t>Número de asistencias técnicas en el SGSSS/Número de asistencias técnicas concertadas con los representantes o líderes</t>
  </si>
  <si>
    <t xml:space="preserve">Funcionamiento </t>
  </si>
  <si>
    <t>No Aplica</t>
  </si>
  <si>
    <t xml:space="preserve">El día 28 de febrero de 2021, a partir de concertación con la comunidad Palenquera en Bogotá, se realiza sesión de asistencia técnica de Aseguramiento para hacer la introducción al SGSSS.  </t>
  </si>
  <si>
    <t>Dificultad: No se dispone de línea base, así como no se ha hecho entrega formal de la base de datos de los integrantes de la comunidad Palenquera. Esta información constituye la línea base necesaria para avanzar en el cumplimiento de la acción afirmativa.
Alternativa solución: Se manifiesta la disposición de la Subdirección de Administración del Aseguramiento para hacer trabajo conjunto; adelantar asistencia técnica en función de actualización de listado censal/base de datos y definir conjuntamente acciones para incrementar aseguramiento de la población.</t>
  </si>
  <si>
    <t>1.40</t>
  </si>
  <si>
    <t xml:space="preserve">
Realizar  de manera articulada  las adecuaciones administrativas necesarias en la prestación de servicios de salud   con enfoque poblacional-diferencial de manera conjunta con la comunidad Palenquera, en el marco del modelo de Salud del Distrito Capital. 
</t>
  </si>
  <si>
    <t>Porcentaje de  avance en las adecuaciones administrativas necesarias en la prestación de servicios de salud con enfoque poblacional diferencial.</t>
  </si>
  <si>
    <t xml:space="preserve">Acciones de adecuación administrativa realizadas en la prestación de los servicios de salud con enfoque poblacional diferencial/número de acciones de adecuación programadas*100
</t>
  </si>
  <si>
    <t>Guía metodológica para la implementación del enfoque diferencial étnico en las  EAPB e IPS (2019-SDS)</t>
  </si>
  <si>
    <t xml:space="preserve">Inversión </t>
  </si>
  <si>
    <t>0,25%</t>
  </si>
  <si>
    <t xml:space="preserve">En el primer trimestre para dar cumplimiento a la acción afirmativa pactada por la Dirección de Provisión de Servicios de Salud se avanzó en:
* Se elaboró  la propuesta de plan de acción a concertar con la comunidad palenquera  y sujeta a revisión conjunta,  ajuste y aprobación. El plan de acción define una  fase de alistamiento (revisión de material bibliográfico y conceptual de la acción afirmativa concertada, metodología de trabajo) a cargo de  la Dirección de Provisión de Servicios de Salud.  
* Se solicitó oficialmente  a la presidencia de la comunidad palenquera  la designación y aval de  hoja de vida de  gestor (a) étnica(o) a  contratar en cumplimiento a  compromiso concertado  de la acción afirmativa,  talento humano que será el enlace para la articulación con la comunidad palenquera en el avance de las adaptaciones  técnicas con enfoque poblacional diferencial  en la prestación de los servicios de salud.  Una vez recibida  la hoja de vida y aval respectivo  se da continuidad al trámite de gestión contractual. 
* Se elaboró el estudio previo para la implementación de las adaptaciones socioculturales e incorporación del enfoque diferencial étnico en la prestación de servicios de salud en EAPB y red prestadora de servicios, en un proceso que se articulará con la comunidad Palenquera, para la participación y construcción colectiva. 
De igual manera, en cumplimiento de la acción afirmativa concertada se participó en las siguientes reuniones en el marco del artículo 66 del Plan Distrital de Desarrollo 2020-2024:
* Reunión  (16/03/2021) efectuada con la comisión de salud de la comunidad palenquera cuyo objeto fue la presentación de la acciones  afirmativas definidas con el sector salud  y  realizar seguimiento a la fecha del avance de las concertaciones realizadas. 
* Reunión (24/02/2021) convocada por la Secretaría de Gobierno  - I jornada técnica intersectorial PIAA 2021 socialización metodología y presentación de informes 2021.
* Mesa de trabajo (15/02/2021)  con la Subdirección de Asuntos étnicos - SAE de la Secretaria Distrital de Gobierno y Planeación para la revisión correcciones y ajustes pertinentes  al plan integral de acciones afirmativas PIAA sector salud.  
Durante el I trimestre se avanzó en el trámite precontractual para el talento humano a vincular, en este sentido la  columna AF de presupuesto no cuenta con reporte ejecutado.
</t>
  </si>
  <si>
    <t xml:space="preserve">Mejora de la gestión de instituciones de salud </t>
  </si>
  <si>
    <t>72: Ajustar el actual modelo de salud para basarlo en APS incorporando el enfoque poblacional diferencial, de cultura ciudadana, de género, participativo, territorial, y resolutivo que incluya la ruralidad y aporte a modificar de manera efectiva los determinantes sociales de la salud en la ciudad</t>
  </si>
  <si>
    <t xml:space="preserve">Secretaria Distrital de Salud </t>
  </si>
  <si>
    <t>Dirección de Provisión de Servicios de Salud</t>
  </si>
  <si>
    <t xml:space="preserve">Martha Yolanda Ruíz Valdés 
Hilda Liliana Vanegas Ortiz </t>
  </si>
  <si>
    <t>3649090 Ext. 9511
3649090 Ext. 9512</t>
  </si>
  <si>
    <t xml:space="preserve">MYRuiz@saludcapital.gov.co
hlvanegas@saludcapital.gov.co </t>
  </si>
  <si>
    <t>1.41</t>
  </si>
  <si>
    <t>Apoyar la realización de cuatro Conmemoraciones de la semana Palenquera, a través del acompañamiento técnico y logístico</t>
  </si>
  <si>
    <t>10 Reducción de desigualdades</t>
  </si>
  <si>
    <t>Derechos Humanos; Diferencial;  Territorial y Genero</t>
  </si>
  <si>
    <t>% de  conmemoraciones   realizados en el periodo</t>
  </si>
  <si>
    <t>Número de Conmemoraciones realizados en el periodo</t>
  </si>
  <si>
    <t xml:space="preserve">La ejecución de esta acción afirmativa se encuentra proyectada para el tercer trimestre del 2021, por este motivo no se reporta avances de presupuesto.
En aras de garantizar la mayor participación de los miembros del pueblo palenquero, se han venido acompañando a la Asociación Kuagro Mona Ri Palenge Andi Bakata en el proceso de georreferenciación de las personas palenqueras en Bogotá para aumentar y determinar el alcance de esta acción.
Desde la Dirección de Participación se programó el cumplimento de la acción a partir del 1/01/2021,  no obstante la Asociación Kuagro Mona Ri Palenge Andi Bakata, señalan  que esta conmemoración como es habitual  la realizara en el mes de septiembre de 2021..
 </t>
  </si>
  <si>
    <t xml:space="preserve">Gestión Pública efectiva abierta y transparente </t>
  </si>
  <si>
    <t xml:space="preserve">403:A 2024, diseñar e implementar la Estrategia de Gobierno Abierto en salud de Bogotá D.C. (GABO), a través de acciones de participación social en salud, reconciliación, transparencia, control social y rendición de cuentas y servicio al ciudadano, con procesos comunitarios e intersectoriales en las 20 localidades. </t>
  </si>
  <si>
    <t>Salud</t>
  </si>
  <si>
    <t>Secretaria Distrital de Salud</t>
  </si>
  <si>
    <t>Dirección de Participación Social, Gestión Territorial y Transectorialidad</t>
  </si>
  <si>
    <t>Leonardo Antonio Mejia Prado
Mirna Casseres Cassiani</t>
  </si>
  <si>
    <t>3649090 Ext. 9530
3116594909</t>
  </si>
  <si>
    <t xml:space="preserve">
la2mejia@saludcapital.gov.co
m1casseres@saludcapital.gov.co
</t>
  </si>
  <si>
    <t>1.42</t>
  </si>
  <si>
    <t>Vinculación de  1 profesional con pertenencia étnica Palenquera para apoyar la implentacion de acciones  y procesos diferenciales en salud para la población Palenquera residente en Bogota. D.C.</t>
  </si>
  <si>
    <t>10 Reduccion de desigualdades</t>
  </si>
  <si>
    <t>Poblacional-Diferencial</t>
  </si>
  <si>
    <t xml:space="preserve">% profesional con pertenencia étnica palenquera contratados </t>
  </si>
  <si>
    <t xml:space="preserve">1 profesional con pertenencia étnica palenquera contratados </t>
  </si>
  <si>
    <t>Sin linea base</t>
  </si>
  <si>
    <t>Se cuenta con la contratacion de un (1) talento humano con pertinencia Étnica Palenquera.</t>
  </si>
  <si>
    <t xml:space="preserve">Gestión Pública efectiva abierta y trnasparente </t>
  </si>
  <si>
    <t xml:space="preserve">403: A 2024, diseñar e implementar la Estrategia de Gobierno Abierto en salud de Bogotá D.C. (GABO), a través de acciones de participación social en salud, reconciliación, transparencia, control social y rendición de cuentas y servicio al ciudadano, con procesos comunitarios e intersectoriales en las 20 localidades. </t>
  </si>
  <si>
    <t>Secrearia Distrital de Salud</t>
  </si>
  <si>
    <t xml:space="preserve">Leonardo Antonio Mejia Prado
Mirna Casseres Cassiani 
</t>
  </si>
  <si>
    <t>1.43</t>
  </si>
  <si>
    <t>Facilitar espacios de inclusion de la poblacion palenquera, a través de la estrategia de  los Territorios de Innovación y Participación en Salud TIPS, para el  fortalecimiento  de las practicas socio culturales propias de esta comunidad.</t>
  </si>
  <si>
    <t>% de espacion  facilitados a la población palenquera desde la estrategia TIPS</t>
  </si>
  <si>
    <t>Número de espacios facilitados a la población palenquera desde la estrategia TIPS</t>
  </si>
  <si>
    <t>Socialización de la estrategia Territorios de Innovacion y Participacion Social en Salud TIPS con la comunidad Palenquera. Durante este periodo no se reporta avance, por que  técnicamente no se ha iniciado el proyecto que contempla los espacios TIPS.</t>
  </si>
  <si>
    <t xml:space="preserve">Leonardo Antonio Mejia Prado
Mirna Casseres Cassiani
</t>
  </si>
  <si>
    <t>3649090 Ext. 9530
3116594909</t>
  </si>
  <si>
    <t>1.44</t>
  </si>
  <si>
    <t xml:space="preserve">Implementar  una estrategia de fortalecimiento de prácticas de cuidado de la salud de la comunidad Palenquera, desde la gestión de la salud pública y acciones colectivas, reconociendo dinámicas de las cosmovisiones propias. </t>
  </si>
  <si>
    <t>Porcentaje de personas Palenqueras atendidas a través de acciones promocionales y preventivas para el cuidado de la salud desarrolladas en la estrategia "Kilumba".</t>
  </si>
  <si>
    <t>(Número de personas Palenqueras atendidas a través de de acciones promocionales y preventivas para el cuidado de la salud desarrolladas en la estrategia "Kilumba"/número total de personas palenqueras priorizadas)*100</t>
  </si>
  <si>
    <t>Durante este periodo se han sostenido varias sesiones con la instancia representativa con el fin de socializar la operación de la estrategias  étnicas a través de cada entorno de la vida cotidiana (vivienda y publico) que puedan ofrecer herramientas e insumos para la viabilizar la operación del "Kilumba" que permita aterrizar la operación del equipo,  reconociendo los saberes propios y las dinámicas de la comunidad en el contexto ciudad. Lo anterior sumado al ajuste de recursos del PSPIC por la emergencia sanitaria, impidieron la ejecución de la acción durante este periodo, se espera que a partir del segundo semestre 2021 se inicie su implementación.</t>
  </si>
  <si>
    <t xml:space="preserve">Dificultad: El recurso dispuesto inicialmente, se ha visto reducido por la situación generada frente a la pandemia COVID-19. 
- Definición de la implementación de la estrategia "Kilumba" por parte de la instancia representativa
- Ausencia de base censal o caracterización de la población
Alternativa de solución: se espera que a partir del segundo semestre 2021 se inicie su implementación.
</t>
  </si>
  <si>
    <t>Salud para la vida y el bienestar</t>
  </si>
  <si>
    <t>81:A 2024 incrementar en un 33% la atención a las poblaciones diferenciales (etnias, LGBTI, habitantes de calle, carreteros, personas que ejercen actividades sexuales pagadas), desde la gestión de la salud pública y acciones colectivas.</t>
  </si>
  <si>
    <t>Subdirección de Gestión y Evaluación de Políticas en salud Pública</t>
  </si>
  <si>
    <t>Juan Carlos Cocomá Parra
Edyanni Ramos Valoyes</t>
  </si>
  <si>
    <t>3649090 Ext 9570
3649090 Ext 9838</t>
  </si>
  <si>
    <t>JCCocoma@saludcapital.gov.co
e1ramos@saludcapital.gov.co</t>
  </si>
  <si>
    <t>1.45</t>
  </si>
  <si>
    <t xml:space="preserve">Implementar procesos de atención psicosocial y psico ancestral para población palenquera víctima del conflicto armado en el marco del Programa de Atención Psicosocial y Salud Integral a Víctimas del Conflicto Armado PAPSIVI
</t>
  </si>
  <si>
    <t>Poblacional-Diferencial; Derechos Humanos</t>
  </si>
  <si>
    <t xml:space="preserve">Numero de profesionales con pertenencia étnica Palenquera  contratados </t>
  </si>
  <si>
    <t>Sumatoria  de profesionales con pertenencia étnica Palenquera contratados</t>
  </si>
  <si>
    <t xml:space="preserve">Esta estrategia se caracteriza por comprender la atención Psico ancestral a las personas Víctimas del Conflicto Armado pertenecientes a la comunidad palenquera en el marco del Programa de Atención Psicosocial y Salud Integral a Víctimas del Conflicto. Durante este periodo se socializo con la instancia representativa la implementación de la estrategia, que viajaría a través del entorno de la vida cotidiana vivienda con una operación distrital y la vinculación de un equipo compuesto por cuatro talentos humanos con pertenencia étnica palenquera, estando un profesional social, un técnico en salud, un gestor comunitario y un sabedor ancestral.
En la actualidad se cuenta con los avales y hojas de vida de los talentos humanos propuestos por la instancia representativa, los cuales se encentran en proceso de  contratación por parte de la SISS Sur Occidente para su implementación en la vigencia PSPIC marzo-junio 2021.
</t>
  </si>
  <si>
    <t>Dificultad: Contar con la vinculación del equipo en el mes de Marzo 2021.
Alternativa de Solución: Se notificara a la Subred Integrada de Servicios de Salud Sur Occidente la agilidad al proceso de contratación</t>
  </si>
  <si>
    <t>Programa de Atención Psicosocial y Salud Integral a Víctimas del Conflicto Armado PAPSIVI</t>
  </si>
  <si>
    <t>298: A 2024 realizar atención psicosocial a 14.400 personas víctimas del conflicto armado.</t>
  </si>
  <si>
    <t>Subdirección de Determinantes en Salud</t>
  </si>
  <si>
    <t>Adriana Mercedes Ardila Sierra
Diana Patricia Saldarriaga Bilbao</t>
  </si>
  <si>
    <t xml:space="preserve">
3649090 Ext 9346 
3649090 Ext - 9047</t>
  </si>
  <si>
    <t>AMArdila@saludcapital.gov.co
DPSaldarriaga@saludcapital.gov.co</t>
  </si>
  <si>
    <t>1.46</t>
  </si>
  <si>
    <t xml:space="preserve">Realizar una caracterización socioeconómica de la población palenquera residente en el Distrito Capital </t>
  </si>
  <si>
    <t>Derechos Humanos</t>
  </si>
  <si>
    <t>Porcentaje de avance en la elaboración de una caracterización socioeconómica de la población palenquera residente en el Distrital Capital</t>
  </si>
  <si>
    <t>(Sumatoria de fases ejecutadas para la elaboración de una caracterización socioeconómica de la población palenquera residente en el Distrito Capital/sumatoria de fases programadas)*100
Fase1: 20% Diseño (2021)
Fase 2: 50 % Elaboración (2021)
Fase 3:  30% Elaboración, resultados y divulgación (2022)</t>
  </si>
  <si>
    <t>Sin línea de base</t>
  </si>
  <si>
    <t xml:space="preserve">
Funcionamiento</t>
  </si>
  <si>
    <t>Reuniones de definición del alcance de la propuesta y establecimiento de responsabilidades respecto de los elementos cuantitativos (Dirección de Estudios Macro -DEM) y cualitativos (Dirección de Equidad y Políticas Poblacionales DEPP) de la caracterización. Se elaboró propuesta de tabla de contenido y cuadro con el estado del arte de 12 documentos.</t>
  </si>
  <si>
    <t>Ninguna.</t>
  </si>
  <si>
    <t>Secretaría Distrital de Planeación</t>
  </si>
  <si>
    <t xml:space="preserve">Dirección de Estudios Macro
Dirección de Equidad y Políticas Poblacionales </t>
  </si>
  <si>
    <t>Daniela Pérez Otavo
Zoraida Galindo
Edwin Cuevas Chaves
Pilar Montagut Castaño
Diana Huertas
Laura Patarroyo Gómez</t>
  </si>
  <si>
    <t>3358000 ext. 8558
3358000 ext. 8558
3358000 ext. 8521
3358000 ext. 8523</t>
  </si>
  <si>
    <t>dperezo@sdp.gov.co
zgalindo@sdp.gov.co
ecuevas@sdp.gov.co
pmontagut@sdp.gov.co
dhuertas@sdp.gov.co
lpatarroyo@sdp.gov.co</t>
  </si>
  <si>
    <t>56: Gestión Pública Efectiva</t>
  </si>
  <si>
    <t xml:space="preserve">492:Desarrollar herramientas metodológicas para que los quince sectores de la administración tomen decisiones de política pública, de gestión institucional y de inversión que incorporen necesidades diferenciadas de las poblaciones, los sectores sociales y las familias del distrito, a partir de 15 estudios sobre sus realidades y dinámicas adelantados desde el Observatorio Poblacional-Diferencial y de Familias. </t>
  </si>
  <si>
    <t>7634: Fortalecimiento de capacidades para la gestión del ciclo de políticas públicas</t>
  </si>
  <si>
    <t>3.1</t>
  </si>
  <si>
    <t>3. Garantía del ejercicio de los derechos de los afrodescendientes, con énfasis en los derechos humanos y en el reconocimiento de los derechos históricos y contemporáneos como grupo étnico.</t>
  </si>
  <si>
    <t>Garantizar 2 espacios de participación anuales para 60 personas de la comunidad Palenquera en la formulación, ejecución y seguimiento de los instrumentos de planeación distritales</t>
  </si>
  <si>
    <t xml:space="preserve">Número de espacios convocados para la participación del pueblo Palenquero en la formulación de los instrumentos de planeación de la SDP </t>
  </si>
  <si>
    <t xml:space="preserve">Sumatoria de espacios convocados para la participación del pueblo Palenquero en la formulación de los instrumentos de planeación de la SDP </t>
  </si>
  <si>
    <t>Se realizó una reunión a la cual se invitó a las comunidades negras, raizales, palenqueras y afro para recibir aportes frente a la construcción de la Ley Orgánica de Región Metropolitana</t>
  </si>
  <si>
    <t>Se tenía previsto un espacio de participación para el proceso de formulación del POT, sin embargo no se pudo realizar durante la vigencia 2020 debido a que este se postergo para la vigencia 2021.</t>
  </si>
  <si>
    <t>Se tienen previstos dos espacios, programados el 10 de mayo y 2 de Julio. Al corte de este primer trimestre no se han realizado reuniones.</t>
  </si>
  <si>
    <t>51  Gobierno Abierto</t>
  </si>
  <si>
    <t xml:space="preserve">408: Definir e implementar estrategias de participación ciudadana  en la formulación, ejecución y seguimiento  a los instrumentos de planeación de la SDP y en los procesos de rendición de cuentas distritales y locales  atendiendo los enfoques del Plan de Desarrollo. </t>
  </si>
  <si>
    <t>7604: Diseño de modelo colaborativo para la participación ciudadana en los instrumentos de planeación, los ejercicios de rendición de cuentas distritales y locales y los presupuestos participativos.</t>
  </si>
  <si>
    <t>Dirección de Participación y Comunicación para la Planeación</t>
  </si>
  <si>
    <t>Juan Carlos Prieto
Natalia Garzón</t>
  </si>
  <si>
    <t>jprieto@sdp.gov.co
ngarzon@sdp.gov.co</t>
  </si>
  <si>
    <t>3.2</t>
  </si>
  <si>
    <t xml:space="preserve">Garantizar 1 espacio de participación anual para 60 personas de la comunidad Palenquera en los procesos de rendición de cuentas de la SDP. </t>
  </si>
  <si>
    <t xml:space="preserve">Número de espacios de rendición de cuentas de la SDP con convocatoria al pueblo Palenquero.  </t>
  </si>
  <si>
    <t xml:space="preserve">Sumatoria de espacios de rendición de cuentas de la SDP con convocatoria al pueblo Palenquero.  </t>
  </si>
  <si>
    <t>Se realizó rendición de cuentas invitando a toda la ciudadanía, incluidas las personas palenqueras. El evento fue el 18 de diciembre de 2020. El tema principal fue avances en el POT. Se realizó mediante la plataforma de Facebook Live, desde la cuenta oficial de la SDP.</t>
  </si>
  <si>
    <t>Debido a las condiciones de la Pandemia por COVID19, se realizó el evento de manera virtual a través de la plataforma Facebook Live. Por esta razón no se cuenta con listas de asistencia.</t>
  </si>
  <si>
    <t>El evento de rendición de cuentas está previsto entre los meses de agosto y septiembre de 2021.</t>
  </si>
  <si>
    <t>2.17</t>
  </si>
  <si>
    <t xml:space="preserve">Número de actividades de la semana cultural palenquera con apoyo técnico y financiero </t>
  </si>
  <si>
    <t xml:space="preserve">No. de actividades de la semana cultural palenquera apoyada </t>
  </si>
  <si>
    <t>-</t>
  </si>
  <si>
    <t>La semana palenquera se tiene prevista para el mes de septiembre de 2021.</t>
  </si>
  <si>
    <t>1.47</t>
  </si>
  <si>
    <t>Realización de seis (6) caminatas ecológicas con la comunidad palenquera, en los territorios ambientales de Bogotá.</t>
  </si>
  <si>
    <t>Ambiental, diferencial</t>
  </si>
  <si>
    <t>Número de caminatas ecológicas realizadas con la comunidad palenquera, en los territorios ambientales de Bogotá.</t>
  </si>
  <si>
    <t>Sumatoria de caminatas ecológicas realizadas con la comunidad palenquera, en los territorios ambientales de Bogotá.</t>
  </si>
  <si>
    <t>N.A</t>
  </si>
  <si>
    <t>Como resultado de la mesa de trabajo realizada entre el sector ambiente y la comunidad palenquera, el 15 de marzo de 2021, se presenta desde la SDA, la oferta  de caminatas ecológicas y la comunidad presenta cronograma de actividades, el cual se incorpora al plan de trabajo del aula AUAMBARI.</t>
  </si>
  <si>
    <t>Sistema Distrital de cuidado/ Transformación cultural para la conciencia ambiental y el cuidado de la fauna doméstica</t>
  </si>
  <si>
    <t>Vincular 3.500.000 personas a las estrategias de cultura ciudadana, participación, educación ambiental y protección</t>
  </si>
  <si>
    <t>7657-Trasformación cultural ambiental a partir de estrategias de educación, participación y comunicación en Bogotá</t>
  </si>
  <si>
    <t>Ambiente</t>
  </si>
  <si>
    <t>Secretaría Distrital de Ambiente</t>
  </si>
  <si>
    <t>Oficina de Participación, Educación y Localidades - OPEL</t>
  </si>
  <si>
    <t>Alix Montes Arroyo - Jefe OPEL  y Silvia Ortiz - profesional</t>
  </si>
  <si>
    <t>alix.montes@ambientebogota.gov.co  - silvia.ortiz@ambientebogota.gov.co</t>
  </si>
  <si>
    <t>0.4</t>
  </si>
  <si>
    <t>Generación e implementación de un cronograma de acciones de educación ambiental, en las temáticas de interés especial para el pueblo palenquero, que incluyan dos procesos de formación en la temática de humedales.</t>
  </si>
  <si>
    <t>Acción por el clima</t>
  </si>
  <si>
    <t>porcentaje de acciones de educación ambiental realizadas en las temáticas de interés especial para el pueblo palenquero desde la SDA</t>
  </si>
  <si>
    <t>(Sumatoria de acciones de educación ambiental realizadas en las temáticas de interés especial para el pueblo palenquero desde la SDA/Número de acciones de educación ambiental solicitadas en las temáticas de interés especial para el pueblo palenquero) *100</t>
  </si>
  <si>
    <t>Como resultado de la mesa de trabajo realizada entre el sector ambiente y la comunidad palenquera, el 15 de marzo de 2021, se presenta desde la SDA, la oferta  pedagógica y la comunidad presenta cronograma de actividades, el cual se incorpora al plan de trabajo del aula AUAMBARI.</t>
  </si>
  <si>
    <t>4.1</t>
  </si>
  <si>
    <t>4. Promoción de la construcción de relaciones de entendimiento intercultural entre los afrodescendientes y el conjunto de la población bogotana.</t>
  </si>
  <si>
    <t>Apoyo logístico a la realización de la semana palenquera (2021-2024)</t>
  </si>
  <si>
    <t>Número de apoyo logístico dado  para la realización de la semana palenquera (2021-2024)</t>
  </si>
  <si>
    <t>Sumatoria de apoyo logístico dado  para la realización de la semana palenquera (2021-2024)</t>
  </si>
  <si>
    <t>A la fecha la comunidad palenquera no ha establecido ni solicitado el apoyo logístico para la semana palenquera 2021</t>
  </si>
  <si>
    <t>8.1</t>
  </si>
  <si>
    <t>8. Reconocimiento y apoyo a las dinámicas socioculturales, económicas y organizativas particulares de los afrodescendientes, incluyendo las perspectivas de género y generacionales.</t>
  </si>
  <si>
    <t>Vinculación de un enlace palenquero en la OPEL – SDA, para la inclusión del enfoque diferencial de saberes y costumbres del pueblo palenquero en los procesos de educación ambiental y gestión ambiental.</t>
  </si>
  <si>
    <t>Número de enlaces palenqueros en la OPEL – SDA, para la inclusión del enfoque diferencial de saberes y costumbres del pueblo palenquero en los procesos de educación ambiental y gestión ambiental.</t>
  </si>
  <si>
    <t>Sumatoria de un enlaces palenqueros en la OPEL – SDA, para la inclusión del enfoque diferencial de saberes y costumbres del pueblo palenquero en los procesos de educación ambiental y gestión ambiental.</t>
  </si>
  <si>
    <t>Un (1) enlace palenquero en la OPEL en 2020</t>
  </si>
  <si>
    <t>En el primer trimestre de 2021, se contrata en la OPEL - SDA a la referente palenquera Isabel Salgado.</t>
  </si>
  <si>
    <t>0.5</t>
  </si>
  <si>
    <t>Realizar jornadas de servicios en atención integral animal, exclusiva para animalitos pertenecientes a familias palenqueras.</t>
  </si>
  <si>
    <t>Poblacional - Diferencial</t>
  </si>
  <si>
    <t>2021-2024</t>
  </si>
  <si>
    <t xml:space="preserve">Porcentaje de implementación de jornadas de servicios en atención integral animal, exclusiva para animalitos pertenecientes a familias palenqueras </t>
  </si>
  <si>
    <t>(Número de  jornadas de servicios en atención integral animal, exclusiva para animalitos pertenecientes a familias palenqueras realizadas/Número de  jornadas de servicios en atención integral animal, exclusiva para animalitos pertenecientes a familias palenqueras programadas en las mesas de trabajo con la comunidad)*100</t>
  </si>
  <si>
    <t>ND</t>
  </si>
  <si>
    <t>Teniendo en cuenta que la meta para esta acción depende de lo concertado en las mesas de trabajo en la comunidad, el IDPYBA garantizará la ejecución presupuestal que permita su cumplimiento</t>
  </si>
  <si>
    <t>22 Transformación cultural para la conciencia ambiental y el cuidado de la fauna doméstica</t>
  </si>
  <si>
    <t xml:space="preserve">Vincular a 3.500.000 personas a las estrategias de cultura ciudadana, participación y educación ambiental y protección animal con enfoque territorial, diferencial y de género. </t>
  </si>
  <si>
    <t>7560 Implementación de estrategias de cultura y participación ciudadana para la defensa, convivencia,
protección y bienestar de los animales en Bogotá</t>
  </si>
  <si>
    <t>IDPYBA</t>
  </si>
  <si>
    <t>Subdirección de Cultura Ciudadana y Gestión del Conocimiento
Oficina Asesora de Planeación</t>
  </si>
  <si>
    <t>Natalia Parra Osorio
Leidy Rodríguez</t>
  </si>
  <si>
    <t>3115188547
3232219130</t>
  </si>
  <si>
    <t>culturaciudadana@animalesbog.gov.co
politicas@animalesbog.gov.co</t>
  </si>
  <si>
    <t>0.6</t>
  </si>
  <si>
    <t>Vinculación de un enlace palenquero en el IDPYBA, para la inclusión del enfoque diferencial de saberes y costumbres del pueblo palenquero en los procesos de protección y bienestar animal</t>
  </si>
  <si>
    <t>Un enlace palenquero vinculado contractualmente en el IDPYBA</t>
  </si>
  <si>
    <t>0.7</t>
  </si>
  <si>
    <t xml:space="preserve">Acceso gratuito a miembros de la comunidad palenquera a las actividades de educación ambiental y transformación cultural desarrollados todos los martes en horarios de atención al Jardín Botánico. </t>
  </si>
  <si>
    <t>Ambiental - territorial</t>
  </si>
  <si>
    <t>Número de personas de la comunidad palenquera participantes en las actividades de educación ambiental y transformación cultural desarrolladas en el Jardín Botánico todos los martes en horarios de atención al ciudadano.</t>
  </si>
  <si>
    <t>sumatoria de personas que ingresaron a las actividades de educación ambiental del Jardín Botánico.</t>
  </si>
  <si>
    <t>20 personas de la comunidad vinculadas a actividades de educación ambiental</t>
  </si>
  <si>
    <t>Se vinculó el 100% de las personas de la comunidad planquera que solicitaron participar en actividades de educación ambiental</t>
  </si>
  <si>
    <t>se realizaron actividades de educación ambiental y espacios autónomos del pueblo palenquero</t>
  </si>
  <si>
    <t>Las limitaciones por COVID!9 determinan el número máximo d epersonasque participan en cada actividad,</t>
  </si>
  <si>
    <t>Transformación cultural para la conciencia ambiental y el cuidado de la fauna doméstica</t>
  </si>
  <si>
    <t>160 Vincular 3.500.000 personas a las estrategias de cultura ciudadana, participación, educación ambiental y protección</t>
  </si>
  <si>
    <t>7666. Fortalecimiento de la educación y la participación paara la promoción de la cultura ambiental en el Jardín Botánico de Bogotá</t>
  </si>
  <si>
    <t>Jardin Botanico  Jose Celestino Mutis</t>
  </si>
  <si>
    <t>Educativa y Cultura</t>
  </si>
  <si>
    <t>Nubia Esperanza Sänchez
Magda Lorena Palacios</t>
  </si>
  <si>
    <t>4377060 ext 1007
3002270855</t>
  </si>
  <si>
    <t>nesanchez@jbb.gov.co
mlpalacios@jbb.gov.co</t>
  </si>
  <si>
    <t>0.8</t>
  </si>
  <si>
    <t>Realizar el acompañamiento de las huertas (rosa) urbanas que tengan los pueblos palenqueros - JBB, se solicita asesoria técnica, en ejercicio de corresponsabilidad,acompañamiento en casa de medicina tradicional y de atención de la pobación palenquera a través de plantas medicianles, y en espacios como trojas, mesa de trabajo para definición de cronogramas y planes, se requiere tener base de datos de las huertas o rosas palenqueras</t>
  </si>
  <si>
    <t>Número de huertas urbanas que tengan los pueblos  palenqueros (incluye la casa de la medicina) asesoradas técnicamente en ejercicio de corresponsabilidad</t>
  </si>
  <si>
    <t xml:space="preserve">Sumatoria  de huertas urbanas que tengan los pueblos  palenqueros (incluye la casa de la medicina) asesoradas técnicamente en ejercicio de corresponsabilidad </t>
  </si>
  <si>
    <t xml:space="preserve">a demanda </t>
  </si>
  <si>
    <t>$ 6.968.136</t>
  </si>
  <si>
    <t>a demanda</t>
  </si>
  <si>
    <t>$ 27.872.544</t>
  </si>
  <si>
    <t>Por procesos de contratación no ha sido designado el profesional encargado de las huertas a realizar en el marco de acciones afirmativas, se proyecta su vinculación para el segundo trimestre.</t>
  </si>
  <si>
    <t>Se está diseñando la estrategia de vinculación de las comunidades a procesos de huertas urbanas del Jardín Botánico.
 El cálculo presupuestal se hizo para el 2021 sobre el valor de una huerta casera que corresponde a los honorarios de un mes de los profesionales que hacen asistencia técnica y capacitación, más el valor de los insumos entregados y el transporte de insumos. Este valor puede variar con el área de la huerta, la cantidad de huertas, los costos de insumos y el trasporte.</t>
  </si>
  <si>
    <t>Bogotá region emprendedora e innovadora</t>
  </si>
  <si>
    <t>172 Implementar un programa Distrital de agricultura urbana y periurbana articulado a los mercados campesinos</t>
  </si>
  <si>
    <t>7681. Fortalecimiento de la agricultura urbana y periurbana</t>
  </si>
  <si>
    <t>Técnica operativa</t>
  </si>
  <si>
    <t>Germán Darío Álvarez
Magda Lorena Palacios</t>
  </si>
  <si>
    <t>4377060 ext.1009
3002270855</t>
  </si>
  <si>
    <t>galvarezjbb.gov.co 
mlpalacios@jbb.gov.co</t>
  </si>
  <si>
    <t>3.3</t>
  </si>
  <si>
    <t>Apoyo  técnico, logístico y financiero para la creación y fortalecimiento de un programa de radio con enfoque diferencial étnico palenquero , siempre y cuandro exista la propuesta ya construida  por parte de la comunidad</t>
  </si>
  <si>
    <t>enfoque diferencial étnico</t>
  </si>
  <si>
    <t xml:space="preserve"> un (1) programa de radio con enfoque diferencial étnico palenquero </t>
  </si>
  <si>
    <t>porcentaje</t>
  </si>
  <si>
    <t>Sin línea de Base</t>
  </si>
  <si>
    <t xml:space="preserve">En reunion de concertación realizada el 25 de febrero de 2021, la comunidad palanquera definió que no tienen un programa Radial para darle cumplimiento a la acción y que la acción afirmativa se materializará a través de la oficina asesora de comunicación del IDPAC con quien se apoyarán y articularán los procesos de programas radiales culturales y promoción de actividades en el marco de las actividades de la comunidad palenquera en Bogotá.  </t>
  </si>
  <si>
    <t>Fortalecer los medios comunitarios y alternativos de comunicación.</t>
  </si>
  <si>
    <t>7687 - Fortalecimiento a las organizaciones sociales y comunitarias para una participación ciudadana informada e incidente con enfoque diferencial en el Distrito Capital Bogotá</t>
  </si>
  <si>
    <t>Gobierno</t>
  </si>
  <si>
    <t>IDPAC</t>
  </si>
  <si>
    <t>Subdirección de fortalecimiento</t>
  </si>
  <si>
    <t>Ana María Almario</t>
  </si>
  <si>
    <t>1- 2417900 ext. 3220</t>
  </si>
  <si>
    <t>aalmario@participacionbogota.gov.co</t>
  </si>
  <si>
    <t>3.4</t>
  </si>
  <si>
    <t>Una estrategia de comunicación  de (intervención en DC Radio, Nota para DCTV el noticiero de la participación, piezas gráficas y nota de prensa). de acuerdo a los eventos que realiza la población palenquera respaldada por la Gerencia de Etnias.  
      </t>
  </si>
  <si>
    <t>Una (1) estrategia de comunicación</t>
  </si>
  <si>
    <t xml:space="preserve">En reunion del 25 de febrero de 2021 se avanzó en la dinamización de la estrategia de comunicación, donde la comunidad palenquera planteó la propuesta de presentar un cronograma de actividades de participación cultural e incidente que materializarán este 2021. La oficina asesora de comunicación del IDPAC realizará todo el despliegue promocional de cubrimiento a través de piezas y videos de cada actividad.  </t>
  </si>
  <si>
    <t>Oficina Asesora de Comunicaciones / Gerencia de Etnias</t>
  </si>
  <si>
    <t xml:space="preserve">Omaira Morales Arboleda </t>
  </si>
  <si>
    <t>omorales@participacionbogota.gov.co</t>
  </si>
  <si>
    <t>7688.1</t>
  </si>
  <si>
    <t>7688 - Fortalecimiento de capacidades democráticas de la ciudadanía para una participación incidente y la gobiernan con enfoque de innovación social, en Bogotá.</t>
  </si>
  <si>
    <t>Dos (2) procesos de formación  bajo la modalidad virtual asistida o presencial de acuerdo con el plan de formación de la Escuela de Participación  en las temáticas de género, política pública de grupos étnicos y organización interna.</t>
  </si>
  <si>
    <t xml:space="preserve">Sumatoria de personas de la comunidad palenquera que participan de procesos de formación </t>
  </si>
  <si>
    <t>Se ha avanzado en la estructuración y generación de contenidos del diplomado interétnico, en convenio con la Universidad Nacional Abierta y a Distancia UNAD. De igual forma, se realizó la socialización del diplomado interétnico con el delegado palenquero de la Consultiva ante del IDPAC. Durante el segundo trimestre se tiene programado avanzar en el diálogo con la consultiva palenquera para acordar la modalidad de formación del ciclo interétnico a implementar. En cuanto a la ejecución presupuestal, no se reporta avance pues este depende de la implementación del diplomado a través del cual se formará a las personas de la comunidad palenquera</t>
  </si>
  <si>
    <t>422 - Implementar la Escuela de Formación ciudadana Distrital</t>
  </si>
  <si>
    <t>Implementar una (1) estrategia para fortalecer a las organizaciones sociales, comunitarias, de propiedad horizontal y comunales, y las instancias de participación.</t>
  </si>
  <si>
    <t>Gerencia de Escuela de la Participación</t>
  </si>
  <si>
    <t>Adriana Mejía Ramírez</t>
  </si>
  <si>
    <t>amejia@participacionbogota.gov.co</t>
  </si>
  <si>
    <t>3.5</t>
  </si>
  <si>
    <t xml:space="preserve">Apoyo, técnico, logístico y financieramente la realización de la Semana Palenquera para el fortalecimiento de la identidad, la cultura y la visibilizarían de esta población a partir de los aportes sociales, políticos y de participación en el tejido social de Bogotá. </t>
  </si>
  <si>
    <t>Un evento conmemorativo (semana palenquera) anual</t>
  </si>
  <si>
    <t>número</t>
  </si>
  <si>
    <t>$8,000,000</t>
  </si>
  <si>
    <t>No se ha presentado propuesta de conmemoración de la II Semana palenquera por parte de la Organización, requisito indispensable para iniciar el proceso de dialogo y adjudicación del presupuesto.</t>
  </si>
  <si>
    <t>Gerencia de Etnias</t>
  </si>
  <si>
    <t>David Angulo</t>
  </si>
  <si>
    <t>dangulo@participacionbogota.gov.co</t>
  </si>
  <si>
    <t>3.6</t>
  </si>
  <si>
    <t xml:space="preserve">Dar continuidad a la participación de un gestor (durante el cuatrenio) que territorialice las acciones afirmativas de la comunidad palenquera que se desarrollen en el marco misional de la entidad, de acuerdo a los lineamientos del enfoque diferencial étnico palenquero.                            </t>
  </si>
  <si>
    <t>Un gestor contratado</t>
  </si>
  <si>
    <t>$27,000,000</t>
  </si>
  <si>
    <t>$108,000,000</t>
  </si>
  <si>
    <t xml:space="preserve">Se dio continuidad contractual al gestor RAUL SALAS CASSIANI, quien dinamiza, asesora y facilita el relacionamiento institucional con la comunidad palenquera en los procesos participativos incidentes locales y distritales.  </t>
  </si>
  <si>
    <t>3.7</t>
  </si>
  <si>
    <t>Implementación de la  estrategia de  fortalecimiento de la organización social al  kuagro o espacio organizativo de la  población palenquera.</t>
  </si>
  <si>
    <t>Proceso organizativo fortalecido</t>
  </si>
  <si>
    <t>5,000,000</t>
  </si>
  <si>
    <t>Se realizó reunión de articulación, concertación y presentación del modelo de contratación para las conmemoraciones e iniciativas solidarias al kuagro Mona Ri Palenque en el marco del proceso de fortalecimiento organizativo. La organización definió la ruta de desembolso de los recursos para acciones conmemorativas en especie, donde la entidad realizará la compra de los elementos que la organización convenga, conforme con lo disponible en el catálogo de Colombia Compra Eficiente. Actualmente se encuentra en la etapa de elaboración de la Ficha de contratación</t>
  </si>
  <si>
    <t>3.8</t>
  </si>
  <si>
    <t xml:space="preserve">formulación de las acciones afirmativas con un enfoque palenquero. </t>
  </si>
  <si>
    <t xml:space="preserve">Plan de acciones afirmativas con enfoque palenquero formulado y con seguimiento </t>
  </si>
  <si>
    <t>Número de  seguimientos realizados al Plan de Acción Afirmativas con enfoque palenquero formulado.</t>
  </si>
  <si>
    <t>0 (2019)</t>
  </si>
  <si>
    <t>33.3%</t>
  </si>
  <si>
    <t xml:space="preserve">La primera entrega del seguimiento de las acciones afirmativas esta en proceso de consolidación  y revisión en articulación  con los sectores </t>
  </si>
  <si>
    <t>Implementar cuatro (4) Planes de Acciones Afirmativas - PIAA para grupos étnicos, que permitan su ejecución en articulación con los Sectores de la administración Distrital</t>
  </si>
  <si>
    <t>7787 Fortalecimiento de la capacidad institucional y de los actores sociales para la garantía, promoción y protección de los derechos humanos en Bogotá.</t>
  </si>
  <si>
    <t>Secretaría Distrital de Gobierno.</t>
  </si>
  <si>
    <t>Subdirección de Asuntos Étnicos.</t>
  </si>
  <si>
    <t>Indi laku sigindioy</t>
  </si>
  <si>
    <t>3387000
Ext. 5190, 5191</t>
  </si>
  <si>
    <t>iindi.sigindioy@gobiernobogota.gov.co</t>
  </si>
  <si>
    <t>3.9</t>
  </si>
  <si>
    <t xml:space="preserve">Inclusión como una acción afirmativa, en el plan de acción de la política pública reformulada, el apoyo técnico y financiero anual a la realización de la semana palenquera, garantizando la participación de los sectores de la administración distrital. </t>
  </si>
  <si>
    <t xml:space="preserve">Apoyo técnico y financiero de la semana palenquera incluido como un producto en el plan de acción de la política pública Afrodescendiente reformulada. </t>
  </si>
  <si>
    <t>Sumatoria de productos incluidos en la política pública reformulada, relacionados con el apoyo técnico y financiero a la semana palenquera.</t>
  </si>
  <si>
    <t>Esta acción está vinculada a la reformulación de la Política pública de la comunidad Negra, Afrocolombiana y Palenquera.</t>
  </si>
  <si>
    <t>Reformular cuatro (4) políticas públicas étnicas</t>
  </si>
  <si>
    <t>3.10</t>
  </si>
  <si>
    <t>Adicionar un espacio de atención diferencial para las prácticas culturales de la comunidad palenquera.</t>
  </si>
  <si>
    <t>Diferencial
Territorial</t>
  </si>
  <si>
    <t xml:space="preserve">
 100% de palenqueros y palenqueras atendidas en el espacio de atención "Posa Wiwa". </t>
  </si>
  <si>
    <t xml:space="preserve">
Número de personas atendidas  de la comunidadad palenqueras / Número de  personas de la comunidad  palenqueros  que solicitan atención * 100
</t>
  </si>
  <si>
    <t xml:space="preserve">Gestión. </t>
  </si>
  <si>
    <t>Se avanzó en la formaulación de los servicios del espacio POSÁ WIWA  de la mano de la kuagro Mona Ri Palenque, como espacio de representación de la comunidad Palenquera en Bogotá. Se radicaron 8 oficios a los diferentes sectores de la Administracion Distrital con el propósito de conseguir el espacio físico, con forme a las dimanicas propias de la comunidad Palenquera</t>
  </si>
  <si>
    <t xml:space="preserve">Fortalecimiento del 100% de los espacios de atención diferenciada y participación para comunidades negras, afrocolombianas, raizales, palenqueros, pueblos indígenas y pueblo gitano, para promover el goce de los derechos de los grupos étnicos y mitigar afectaciones al tejido social. </t>
  </si>
  <si>
    <t>3.11</t>
  </si>
  <si>
    <t xml:space="preserve">Apoyar por demanda las iniciativas ciudadanas presentadas por la Comunidad Palenquera. </t>
  </si>
  <si>
    <t xml:space="preserve"> Iniciativas ciudadanas apoyadas</t>
  </si>
  <si>
    <t>Sumatoria de iniciativas ciudadana apoyadas</t>
  </si>
  <si>
    <t xml:space="preserve">Implementar 320 iniciativas ciudadanas juveniles para potenciar liderazgos sociales, causas ciudadanas e innovación social. </t>
  </si>
  <si>
    <t xml:space="preserve">7793 Desarrollo de acciones colectivas y confianza para la convivencia, el diálogo social y la cultura ciudadana en Bogotá. </t>
  </si>
  <si>
    <t>Dirección para la Convivencia y Diálogo Social</t>
  </si>
  <si>
    <t>Néstor Daniel García</t>
  </si>
  <si>
    <t>3387000
Ext. 5410 - 5411</t>
  </si>
  <si>
    <t>nestor.garcia@gobiernobogota.gov.co</t>
  </si>
  <si>
    <t>1.48</t>
  </si>
  <si>
    <t>Vincular dos (2) profesionales, con conocimiento  y experticia en los temas étnicos palenqueros y se desarrollará a través de la oferta talento no palanca.</t>
  </si>
  <si>
    <t xml:space="preserve">Número de profesionales palenqueros contratados con conocimiento y experticia en los temas étnicos palenqueros. 
</t>
  </si>
  <si>
    <t xml:space="preserve">Sumatoria de profesionales palenqueros vinculados en la vigencia. 
</t>
  </si>
  <si>
    <t>No hay ningun avance respecto a esta accion afirmativa</t>
  </si>
  <si>
    <t>Se espera contar con un plan de choque para presentar a la comunidad.</t>
  </si>
  <si>
    <t>Fortalecimiento del 100% de los espacios de atención diferenciada y participación para comunidades negras, afrocolombianas, raizales, palenqueros, pueblos indígenas y pueblo gitano, para promover el goce de los derechos de los grupos étnicos y mitigar afectaciones al tejido social.</t>
  </si>
  <si>
    <t>3.12</t>
  </si>
  <si>
    <t xml:space="preserve">Gestionar a través de cooperación institucional e internacional la sistematización y publicación del proceso de implementación del artículo 66 para la inclusión de la población palenquera en el Plan de Desarrollo Distrital. </t>
  </si>
  <si>
    <t xml:space="preserve">Documento del proceso de implementación del artículo 66 para la inclusión de la población palenquera en el Plan de Desarrollo Distrital sistematizado y publicado. </t>
  </si>
  <si>
    <t>Sumatoria de documentos publicados que sistematicen el proceso de implementación del artículo 66 para la inclusión de la población palenquera en el Plan de Desarrollo Distrital</t>
  </si>
  <si>
    <t xml:space="preserve">Se realizara la gestión interistitucional  y cooperacion internacional </t>
  </si>
  <si>
    <t>3.13</t>
  </si>
  <si>
    <t xml:space="preserve">Generar un capítulo étnico que recoja el sentir de la comunidad palenquera, en el marco de la reformulación de la  política pública para Comunidades Negras. </t>
  </si>
  <si>
    <t xml:space="preserve">Desarrollar el 100% de las fases de agenda pública y reformulación de la política pública para comunidades negras, que garantice la inclusión de un capítulo palenquero en esta política. </t>
  </si>
  <si>
    <t>Número de fases de la metodologia CONPES ejecutadas de la  reformulación de la política pública con participación de la Comunidad palenquera /Número de fases de la metodologia CONPES programadas de la  reformulación de la política pública con participación de la Comunidad palenquera implementadas * 100</t>
  </si>
  <si>
    <t>1 (2019)
Nota: El Acuerdo de Política mantiene su vigencia.</t>
  </si>
  <si>
    <t>NA</t>
  </si>
  <si>
    <t>No se reporta avance cuantitativo toda vez que, durante el primer trimestre del 2021 concluyó la fase preporatoria con el envío del docuemento de estructuración de propuesta de reformulación de la política pública para la Comunidad Negra, Afrocolombiana y Palenquera a la Subsecretaría para la Gobernabilidad y Garantía de Derechos y la Oficina Asesora de Planeación de la Secretaría Distrital de Gobierno, con el fin de que sean enviados para aprobación del comité sectorial y, posteriormente al comité del CONPES para su aprobación. En tal sentido, se tiene proyectado que la fase de agenda pública inicie para el segundo trimestre de la vigencia, acordando la estrategia de participación con la Cimisión Consultiva Afro y el Kuagro Moná Ri Palenque  como instancia de participación y representación de la Comunidad Palenquera en Bogotá.</t>
  </si>
  <si>
    <t xml:space="preserve">La revisión de los documentos por parte de la Oficina Asesora de Planeación se ha visto demorada por falta de personal, no obstante a partir del segundo trimestre se contará con un equipo por parte de esta dependencia  el cual en articulación con la Subdirección  trabajarán de manera conjunta acelerando los procesos de revisión y envío de documentos al comité del Conpes. </t>
  </si>
  <si>
    <t>Prevención de la exclusión por razones étnicas, religiosas, sociales, políticas y de orientación sexual</t>
  </si>
  <si>
    <t>8.2</t>
  </si>
  <si>
    <t xml:space="preserve"> 1.Formar en las nuevas competencias, bilinguismo y desarrollo de habilidades para el trabajo a personas integrantes del pueblo palenquero, en articulación con el kuagro mona ri Palenge</t>
  </si>
  <si>
    <t>Poblacional- diferencial</t>
  </si>
  <si>
    <t>Porcentaje de personas palenqueras formadas en nuevas competencias, bilinguismo y desarrollo de habilidades para el trabajo , remitidas por el kuagro mona ri Palenge a través de la SAE, que cumplen con los requisitos para participar</t>
  </si>
  <si>
    <t>(Número de personas palenqueras formadas en nuevas competencias, bilinguismo y desarrollo de habilidades para el trabajo/Número de personas palenqueras formadas en nuevas competencias, bilinguismo y desarrollo de habilidades para el trabajo, remitidas por el kuagro mona ri Palenge a través de la SAE, que cumplen con los requisitos para participar)</t>
  </si>
  <si>
    <t>19
Año 2019</t>
  </si>
  <si>
    <t>1. Definir la(s) acción(es) o actividad(es) específicas que se desarrollarán en la vigencia 2021 conforme a cada una de las acciones concertadas con la comunidad teniendo en cuenta el enfoque diferencial étnico. Así como el cronograma donde se determinen las fechas en las cuales se podrán realizar la(s) acción(es) o actividades específicas para la vigencia 2021 y el presupuesto destinado para la realización de la(s) acción(es) o actividades específicas para la vigencia 2021. Lo cual será presentado a la comunidad en el mes de mayo de 2021 con el propósito de generar la armonización con el grupo étnico. 
2.	Reorganizar y fortalecer el grupo de población y territorio, quien se encargará de articular y gestionar las actividades que se realizaran en la vigencia 2021, conforme a las acciones afirmativas concertadas, lo que reitera el compromiso de la SDDE de propender por la garantía de los derechos individuales y colectivos de la comunidad palenquera asentada en el Distrito de Bogotá, haciendo énfasis en la igualdad de oportunidades desde la diferencia, la diversidad y la no discriminación. 
3.	Diseñar un manual de poblaciones que contiene el marco jurídico, las acciones concertadas, la ruta de atención y ejecución de las acciones a desarrollar.</t>
  </si>
  <si>
    <t xml:space="preserve">No se cuentan con las bases de datos de la  comunidad. Además, como es de conocimiento público la situación de declaratoria de emergencia socioeconómica y sanitaria generada por la pandemia causada por la Covid – 19, ha generado impactos significados en la gestión distrital, lo que sin duda ha impactado en el sector de desarrollo económico, no obstante, la SDDE reitera su compromiso con las comunidades étnicas y por ello priorizará la implementación del plan de acción 2021.    </t>
  </si>
  <si>
    <t>18:Cierre de brechas para la inclusión productiva urbano rural</t>
  </si>
  <si>
    <t xml:space="preserve">119:Formar al menos 50.000 personas en la nuevas competencias, bilinguismo y/o habilidades para el trabajo con especial énfasis en sectores afectados por la emergencia, mujeres y jóvenes, atendiendo un enfoque de género, diferencial, territorial, de cultura ciudadana y/o de participación, teniendo en cuenta acciones afirmativas. Al menos el 20% deberá ser mujeres  y el 10% jóvenes; lo anterior a través de la formación y educación para el trabajo y el desarrollo humano. </t>
  </si>
  <si>
    <t>7863: Mejoramiento del empleo incluyente y pertinente en  Bogotá</t>
  </si>
  <si>
    <t>Desarrollo Económico</t>
  </si>
  <si>
    <t>Secretaria Distrital de Desarrollo Ecónomcio</t>
  </si>
  <si>
    <t>Subdirección de Empleo y Formación</t>
  </si>
  <si>
    <t>Nini Johanna Serna Alvarado</t>
  </si>
  <si>
    <t xml:space="preserve">nserna@desarrolloeconomico.gov.co
</t>
  </si>
  <si>
    <t>8.3</t>
  </si>
  <si>
    <t>2.Incorporar a demanda a personas palenqueras a la ruta de empleabilidad de la Agencia Pública de Empleo del Distrito "Bogotá Trabaja", para que puedan acceder a servicios para la mitigación de barreras de empleabilidad y a oportunidades laborales pertinentes</t>
  </si>
  <si>
    <t>Porcentaje de personas palenqueras incorporadas a la ruta de empleabiliad de la Agencia Pública de Empleo del Distrito "Bogotá Trabaja" durante el cuatrienio , remitidas  por el kuagro mona ri Palenge a través de la SAE</t>
  </si>
  <si>
    <t xml:space="preserve">(Número de personas palenqueras incorporadas a la ruta de empleabiliad de la Agencia Pública de Empleo del Distrito "Bogotá Trabaja" durante el cuatrienio/Número de personas palenqueras remitidas  por el kuagro mona ri Palenge a través de la SAE para ser incorporadas a la ruta de empleabiliad de la Agencia Pública de Empleo del Distrito "Bogotá Trabaja" durante el cuatrienio)*100
 , </t>
  </si>
  <si>
    <t>33
Año 2019</t>
  </si>
  <si>
    <t>1. Definir la(s) acción(es) o actividad(es) específicas que se desarrollarán en la vigencia 2021 conforme a cada una de las acciones concertadas con la comunidad teniendo en cuenta el enfoque diferencial étnico. Así como el cronograma donde se determinen las fechas en las cuales se podrán realizar la(s) acción(es) o actividades específicas para la vigencia 2021 y el presupuesto destinado para la realización de la(s) acción(es) o actividades específicas para la vigencia 2021. Lo cual será presentado a la comunidad en el mes de mayo de 2021 con el propósito de generar la armonización con el grupo étnico. 
2.	Reorganizar y fortalecer el grupo de población y territorio, quien se encargará de articular y gestionar las actividades que se realizaran en la vigencia 2021, conforme a las acciones afirmativas concertadas, lo que reitera el compromiso de la SDDE de propender por la garantía de los derechos individuales y colectivos de la comunidad palenqueraasentada en el Distrito de Bogotá, haciendo énfasis en la igualdad de oportunidades desde la diferencia, la diversidad y la no discriminación. 
3.	Diseñar un manual de poblaciones que contiene el marco jurídico, las acciones concertadas, la ruta de atención y ejecución de las acciones a desarrollar.</t>
  </si>
  <si>
    <t>122:Promover la generación de empleo para al menos 200.000 personas, con enfoque de género, territorial, diferencial: mujeres cabeza de hogar, jóvenes, especialmente en primer empleo, jóvenes NINI en los que incluyen jóvenes en acción , personas con dicapacidad, víctimas del conflicto, grupo étnico y/o teniendo en cuenta acciones afirmativas.</t>
  </si>
  <si>
    <t>7863 : Mejoramiento del empleo incluyente y pertinente en  Bogotá</t>
  </si>
  <si>
    <t>8.4</t>
  </si>
  <si>
    <t>3.Vincular por demanda a personas palenqueras a programas de formación en habilidades  financieras y  herramientas digitales, remtidas por kuagro mona ri Palenge a través de la SAE, que cumplen con los requisitos para participar.</t>
  </si>
  <si>
    <t>Porcentaje de personas  palenqueras  vinculadas a programas de formación en habilidades financieras y herramientas digitales, remitidas por el kuagro mona ri Palenge a través de la SAE</t>
  </si>
  <si>
    <t xml:space="preserve">(Número de personas  palenqueras  vinculadas a programas de formación en habilidades financieras y herramientas digitales/Número de personas  palenqueras  remitidas por el kuagro mona ri Palenge a través de la SAE que cumplen con los requisitos para su vinculación a programas de formación en habilidades financieras y herramientas digitales)*100
, </t>
  </si>
  <si>
    <t>Atención Cuatrienio 2016-2020:14, se reporta solamente el No.de personas participantes, dado, que no se tiene el No. de remitidos por la Población</t>
  </si>
  <si>
    <t>117:Desarrollar habilidades financieras y digitales a 72.900 empresarios y emprendedores, micro y pequeñas empresas, negocios, pequeños comercios y/o unidades productivas aglomeradas y/o emprendimientos por subsistencia formales e informales con especial énfasis en sectores afectados por la emergencia, mujeres y jóvenes, plazas de mercado distritales, atendiendo un enfoque de género, diferencial, territorial, de cultura ciudadana y de participación, teniendo en cuenta acciones afirmativas. Con un mínimo del 20% de la oferta será destinada a jóvenes.</t>
  </si>
  <si>
    <t xml:space="preserve">7874: Fortalecimiento del crecimiento empresarial en los emprendedores y las mipymes de Bogotá </t>
  </si>
  <si>
    <t>Subdirección de Financiamiento e Inclusión Financiera/ /subdirección de empredimiento y negocios</t>
  </si>
  <si>
    <t>Carlos Alberto Sánchez Retiz/Jaime Alviar
Martha Algarra (Financiamiento)</t>
  </si>
  <si>
    <t>casanchez@desarrolloeconomico.gov.co /jalviar@sdde.gov.co
malgarra@sdde.gov.co</t>
  </si>
  <si>
    <t>8.5</t>
  </si>
  <si>
    <t xml:space="preserve">4.Vincular a circuitos de comercialización y/o a los mercados campesinos a unidades productivas del pueblo palenquero bajo un enfoque diferencial, remitidas por el kuagro mona ri Palenge a través de la SAE
</t>
  </si>
  <si>
    <t>Porcentaje de unidades productivas del pueblo palenquero vinculado  a circuitos de comercialización y/o a los mercados campesinos bajo un enfoque diferencial, remitidas por el kuagro mona ri Palenge a través de la SAE</t>
  </si>
  <si>
    <t xml:space="preserve">(Número de unidades productivas del pueblo palenquero vinculado  a circuitos de comercialización y/o a los mercados campesinos bajo un enfoque diferencial/Número de unidades productivas del pueblo palenquero remitidas por el kuagro mona ri Palenge a través de la SAE que cumplen con los requisitos para su  vinculación  a circuitos de comercialización y/o a los mercados campesinos bajo un enfoque diferencial)
</t>
  </si>
  <si>
    <t>1. Definir la(s) acción(es) o actividad(es) específicas que se desarrollarán en la vigencia 2021 conforme a cada una de las acciones concertadas con la comunidad teniendo en cuenta el enfoque diferencial étnico. Así como el cronograma donde se determinen las fechas en las cuales se podrán realizar la(s) acción(es) o actividades específicas para la vigencia 2021 y el presupuesto destinado para la realización de la(s) acción(es) o actividades específicas para la vigencia 2021. Lo cual será presentado a la comunidad en el mes de mayo de 2021 con el propósito de generar la armonización con el grupo étnico. 
2.	Reorganizar y fortalecer el grupo de población y territorio, quien se encargará de articular y gestionar las actividades que se realizaran en la vigencia 2021, conforme a las acciones afirmativas concertadas, lo que reitera el compromiso de la SDDE de propender por la garantía de los derechos individuales y colectivos de la población palenquera  asentada en el Distrito de Bogotá, haciendo énfasis en la igualdad de oportunidades desde la diferencia, la diversidad y la no discriminación. 
3.	Diseñar un manual de poblaciones que contiene el marco jurídico, las acciones concertadas, la ruta de atención y ejecución de las acciones a desarrollar.</t>
  </si>
  <si>
    <t>25:Bogotá región productiva y competitiva</t>
  </si>
  <si>
    <t>184:Organizar al menos 1.600 mercados campesinos, que hagan parte de circuitos económicos.</t>
  </si>
  <si>
    <t>7846:  Incremento de la sostenibilidad del Sistema de Abastecimiento y Distribución de Alimentos de Bogotá.</t>
  </si>
  <si>
    <t>Subdirección de Abastecimiento Alimentario</t>
  </si>
  <si>
    <t>Hugo Rojas Figueroa</t>
  </si>
  <si>
    <t xml:space="preserve">hrojas@desarrolloeconomico.gov.co </t>
  </si>
  <si>
    <t>8.6</t>
  </si>
  <si>
    <t>5.Garantizar la participación unidades productivas del pueblo palenquero a eventos de comercialización e intermediación empresarial, de acuerdo con las convocatorias y  con los requisitos del sector de desarrollo económico, bajo un enfoque diferencial.</t>
  </si>
  <si>
    <t>Porcentaje de unidades productivas de la población palenquera que participan en eventos de comercialización e intermediación empresarial, de acuerdo con las convocatorias y con los requisitos del sector de desarrollo económico, remitidas por el kuagro mona ri Palenge a través de la SAE</t>
  </si>
  <si>
    <t>(Número de unidades productivas de la población palenquera que participan en eventos de comercialización e intermediación empresarial/Número de unidades productivas de la población palenquera remitidas por el kuagro mona ri Palenge a través de la SAE que cumplen con los requisitos para  participar en eventos de comercialización e intermediación empresarial, de acuerdo con las convocatorias y con los requisitos del sector de desarrollo económico)*100</t>
  </si>
  <si>
    <t>118:Desarrollar y/o participar en al menos 60 eventos dando la prioridad a estrategias prescenciales y/o virtuales que promuevan el emprendimiento, la reinvencion o generacion de modelos de negocio, promueva la comercialización digital, el desarrollo de soluciones que permitan mitigar el impacto de crisis bajo modelos de monetizacion en redes y esquemas  de innovación, entre otros temas, contribuyendo a consolidar el ecosistema de emprendimiento e innovación de la ciudad, mediante instrumentos tales como Emprendetones, Mercadotones y Hackatones, enfocados principalmente en micro, pequeñas y medianas empresas, promoviendo el emprendimiento sostenible y amigable con los animales</t>
  </si>
  <si>
    <t>7837: Fortalecimiento en emprendimiento y desarrollo empresarial, para aumentar la capacidad productiva y económica de Bogotá</t>
  </si>
  <si>
    <t>Subdirección de Emprendimiento y Negocios/Subdirección de Intermediación Formalización y Regulación Empresarial</t>
  </si>
  <si>
    <t>Carlos Alberto Sánchez Retiz/ Angelica Maria Segura Bonell</t>
  </si>
  <si>
    <t>casanchez@desarrolloeconomico.gov.co/asegura@desarrolloeconomico.gov.co</t>
  </si>
  <si>
    <t>8.7</t>
  </si>
  <si>
    <t xml:space="preserve">6.Vincular unidades productivas y mipymes del pueblo palenquero al Sistema de Abastecimiento Distrital de Alimentos y sus esquemas de fortalecimiento </t>
  </si>
  <si>
    <t xml:space="preserve">Porcentaje de unidades productivas y mipymes del pueblo palenquero vinculadas al Sistema de Abastecimiento Distrital de Alimentos y sus esquemas de fortalecimiento </t>
  </si>
  <si>
    <t>(Número de unidades productivas y mipymes del pueblo palenquero vinculadas al Sistema de Abastecimiento Distrital de Alimentos y sus esquemas de fortalecimiento /Número de unidades productivas y mipymes del pueblo palenquero que cumplen con los requisitos para vincularse al Sistema de Abastecimiento Distrital de Alimentos y sus esquemas de fortalecimiento)*100</t>
  </si>
  <si>
    <t>182:Fortalecer 8.000 actores del Sistema de Abastecimiento Distrital de Alimentos, especialmente a los campesinos, y el fortalecimiento de sus organizaciones sociales.</t>
  </si>
  <si>
    <t>7846:Incremento de la sostenibilidad del Sistema de Abastecimiento y Distribución de Alimentos de Bogotá.</t>
  </si>
  <si>
    <t>8.8</t>
  </si>
  <si>
    <t>7.Vincular unidades productivas agropecuarias del pueblo palenquero ubicadas en zona rural del Distrito Capital en procesos productivos sostenibles y sustentables</t>
  </si>
  <si>
    <t>Porcentaje de unidades productivas agropecuarias del pueblo palenquero ubicadas en zona rural del Distrito Capital vinculadas a procesos productivos sostenibles y sustentables</t>
  </si>
  <si>
    <t>(Número de unidades productivas agropecuarias del pueblo palenquero ubicadas en zona rural del Distrito Capital vinculadas a procesos productivos sostenibles y sustentables/Número de unidades productivas agropecuarias del pueblo palenquero ubicadas en zona rural del Distrito Capital que cumplen con los requisitos para vincularse a procesos productivos sostenibles y sustentables)*100</t>
  </si>
  <si>
    <t>186:Vincular al menos 750 Hogares y/o unidades productivas a procesos productivos sostenibles y sustentables y de comercialización en el sector rural</t>
  </si>
  <si>
    <t>7845: Desarrollo de alternativas productivas para fortalecer la sostenibilidad ambiental, productiva y comercial de los sistemas productivos de la ruralidad de Bogotà D.C.</t>
  </si>
  <si>
    <t>Subdirección de Economía Rural</t>
  </si>
  <si>
    <t>Andrea Campuzano Becerra
Leidy Forero Murillo</t>
  </si>
  <si>
    <t>3105815104
3144188035</t>
  </si>
  <si>
    <t>acampuzano@desarrolloeconomico.gov.co
lforero@desarrolloeconomico.gov.vo</t>
  </si>
  <si>
    <t>8.9</t>
  </si>
  <si>
    <t>8.Incluir en el  directorio digital de MIPYMES, las unidades productivas y mipymes del pueblo palenquero para la promoción de esquemas de comercialización virtual</t>
  </si>
  <si>
    <t>Porcentaje de unidades productivas y mipymes del pueblo palenquero incluías en el  directorio digital de MIPYMES, que cumplen con los requisitos para promoción de esquemas de comercialización,  remitidas por el kuagro mona ri Palenge a través de la SAE</t>
  </si>
  <si>
    <t>(Número de unidades productivas y mipymes del pueblo palenquero incluídas en el  directorio digital de MIPYMES/Número de unidades productivas y mipymes del pueblo palenquero  remitidas por el kuagro mona ri Palenge a través de la SAE para ser incluídas en el  directorio digital de MIPYMES, que cumplen con los requisitos para promoción de esquemas de comercialización)*100</t>
  </si>
  <si>
    <t>24:Bogotá región emprendedora e innovadora</t>
  </si>
  <si>
    <t>170:Crear un directorio digital de MIPYMES abierto a la ciudadanía, que contenga la información necesaria para visibilizar y fomentar el comercio de los productos y servicios que estas ofrecen  (datos de contacto, ubicación, descripción del producto y/o fotografías, etc). A través de canales de información y páginas web institucionales que permita hacer nuevos registros y actualización constante de información.</t>
  </si>
  <si>
    <t>7837:Fortalecimiento en emprendimiento y desarrollo empresarial, para aumentar la capacidad productiva y económica de Bogotá</t>
  </si>
  <si>
    <t>Subdirección de Intermediación Formalización y Regulación Empresarial</t>
  </si>
  <si>
    <t>Angelica Maria Segura Bonell</t>
  </si>
  <si>
    <t>asegura@desarrolloeconomico.gov.co</t>
  </si>
  <si>
    <t>1.49</t>
  </si>
  <si>
    <t>Igualdad de género</t>
  </si>
  <si>
    <t>Étnico Diferencial</t>
  </si>
  <si>
    <t>Formación a mujeres Palenqueras en Tecnologías  de la Información y Comunicación TIC y acceso a cursos relacionados en los centros de inclusión digital.</t>
  </si>
  <si>
    <t># de Mujeres Palenqueras formadas en centros de inclusión digital / # de mujeres que solicitan la formación en centros de inclusión.</t>
  </si>
  <si>
    <t>funcionamiento</t>
  </si>
  <si>
    <t>Se encuentran preinscritas a los procesos de formación un total de 8 mujeres palenqueras.</t>
  </si>
  <si>
    <t>La comunidad Palenquera ha apoyado la convocatoria, sin embargo algunas mujeres manifestaron inconvenientes para vincularse  a los procesos de manera virtual, sin embargo estas relacionado acompañamiento permanente que les culminar los cursos de manera satisfactoria</t>
  </si>
  <si>
    <t>Igualdad de oportunidades y desarrollo de capacidades para las mujeres</t>
  </si>
  <si>
    <t>Aumentar en un 30% el número de mujeres formadas en los centros de inclusión digital</t>
  </si>
  <si>
    <t xml:space="preserve"> Desarrollo de capacidades para aumentar la autonomía y empoderamiento de las mujeres en todas sus diversidades en Bogotá. 
</t>
  </si>
  <si>
    <t xml:space="preserve">Mujer </t>
  </si>
  <si>
    <t xml:space="preserve">Secretaría Distrital de la Mujer </t>
  </si>
  <si>
    <t>Dirección de Enfoque Diferencial</t>
  </si>
  <si>
    <t xml:space="preserve">Yenny Guzmán
Mónica Tenorio 
</t>
  </si>
  <si>
    <t>3108561029 3114540842</t>
  </si>
  <si>
    <t>yguzman@sdmujer.gov.co
mtenorio@sdmujer.gov.co</t>
  </si>
  <si>
    <t>8.10</t>
  </si>
  <si>
    <t>La SDMujer brindará (10) reuniones de asistencia técnica al sector de Secretaría de Desarrollo Económico para trabajar con las mujeres Palenqueras, con enfoque diferencial.</t>
  </si>
  <si>
    <t>Asistencia técnica al sector de Secretaría de Desarrollo Económico para trabajar con las mujeres Palenqueras, con enfoque diferencial.</t>
  </si>
  <si>
    <t># de Reuniones programadas de asistencia técnica para la articulación con la Secretaria de  Desarrollo Económico/  # de reuniones realizadas para la articulación con la SDE.</t>
  </si>
  <si>
    <t>Se está realizando articulación con Secretaria Distrital de Desarrollo Económico para dar lineamientos técnicos sobre cómo se puede incorporar el enfoque diferencial, teniendo en cuenta las barreras de acceso que han tenido las mujeres Palenqueras  en la ruta de Empleabilidad.</t>
  </si>
  <si>
    <t>Diseñar acciones afirmativas con enfoque diferencial, para desarrollar capacidades y promover el bienestar socio emocional y los derechos de las mujeres en todas sus diversidades, en los sectores de la administración distrital y en las localidades en Bogotá</t>
  </si>
  <si>
    <t>Implementación de acciones afirmativas dirigidas a las mujeres con enfoque diferencial y de género en Bogotá</t>
  </si>
  <si>
    <t>1.51</t>
  </si>
  <si>
    <t xml:space="preserve">Mujeres Palenqueras vinculadas a procesos de formación en habilidades financieras y socioemocionales </t>
  </si>
  <si>
    <t># de Mujeres Palenqueras formadas en habilidades de manejo financiero y psicoemocionales /  # de mujeres Palenqueras que solicitan la vinculación a los procesos de formación.</t>
  </si>
  <si>
    <t xml:space="preserve">Nos encontramos en la etapa de alistamiento para llevar a cabo esta acción afirmativa, así como en la incorporación del enfoque diferencial en los cursos de formación </t>
  </si>
  <si>
    <t xml:space="preserve">Gobierno abierto </t>
  </si>
  <si>
    <t>Implementar una estrategia de formación para el desarrollo de capacidades de incidencia, liderazgo, empoderamiento y participación política de las mujeres, fortaleciendo las escuelas de formación política y definiendo mecanismos para involucrar a las mujeres en el proceso de planeación del Distrito</t>
  </si>
  <si>
    <t xml:space="preserve">Diseñar y acompañar la estrategia de emprendimiento y empleabilidad para la autonomía económica de las mujeres   y transversalización </t>
  </si>
  <si>
    <t>8.11</t>
  </si>
  <si>
    <t xml:space="preserve">
Vincular e incluir las particularidades de las mujeres Palenqueras según sus usos y costumbres, en el sistema de cuidado.  
</t>
  </si>
  <si>
    <t xml:space="preserve">Caracterización de las particularidades de las mujeres Palenqueras </t>
  </si>
  <si>
    <t>1 Documento de Caracterización que incluya la cosmovisión y la cosmogonía de las mujeres cuidadoras Palenqueras.</t>
  </si>
  <si>
    <t>sin línea de Base</t>
  </si>
  <si>
    <t>o%</t>
  </si>
  <si>
    <t>Se  elaboró un  documento  de caracterización cualitativa de  las cuidadoras palenqueras. Esta caracterización se realizó a partir de una metodología cualitativa por medio de grupos focales de 4 a 8 personas; se realizó de manera virtual por las circunstancias actuales con respecto a la contingencia COVID-19 y teniendo en cuenta consideraciones de desplazamiento y logística para que no afectaran el acceso de participación de este sector. Las reuniones tuvieron una duración de 3 horas. En total se realizó 1 grupo para mujeres palenqueras con una participación de 5 de ellas. 
El documento cuenta con una introducción y el desarrollo de los siguientes componentes: quiénes son las cuidadoras, significado o sentires sobre el cuidar, sentimientos alrededor del trabajo de cuidado, prácticas del trabajo de cuidado, necesidades de las cuidadoras.</t>
  </si>
  <si>
    <t>Formular las bases técnicas y coordinar la implementación del sistema distrital del cuidado</t>
  </si>
  <si>
    <t xml:space="preserve"> Implementación del Sistema Distrital de Cuidado en Bogotá</t>
  </si>
  <si>
    <t>4.2</t>
  </si>
  <si>
    <t>Apoyar la comunidad Palenquera, técnica, financiera y logísticamente en los eventos de Conmemoración.  Con el fin de  eliminar estereotipos y visibilizar  el papel de la mujer  Palenquera en la construcción de ciudad y país.</t>
  </si>
  <si>
    <t xml:space="preserve">Eventos de Conmemoración apoyados técnica, financiera y logísticamente que permita eliminar estereotipos y visibilice el papel de la mujer Palenquera en la construcción de ciudad y País </t>
  </si>
  <si>
    <t xml:space="preserve">#  de Eventos de Conmemoración concertados / # de eventos implementados en el cuatrienio. </t>
  </si>
  <si>
    <t xml:space="preserve">La Dirección de Enfoque Diferencial se encuentra realizando asistencia técnica por medio de la referente Palenquera, en la construcción de la propuesta de conmemoración del día de la mujer Palenquera. </t>
  </si>
  <si>
    <t>Más mujeres viven una vida libre de violencias, se sienten seguras y acceden con confianza al sistema de justicia</t>
  </si>
  <si>
    <t>Diseñar acciones afirmativas con enfoque diferencial, para desarrollar capacidades y promover el bienestar socio emocional y los derechos de
las mujeres en todas sus diversidades, en los sectores de la administración distrital y en las localidades institucional con el ejercicio pleno de los derechos de las mujeres</t>
  </si>
  <si>
    <t xml:space="preserve"> Implementación de acciones afirmativas dirigidas a las mujeres con enfoque diferencial y de género en Bogotá(Meta 10) </t>
  </si>
  <si>
    <t>6.1</t>
  </si>
  <si>
    <t>6. Reconocimiento y apoyo a las iniciativas de los afrodescendientes, relacionadas con la acción política no violenta, la resistencia civil y la solución política del conflicto armado.</t>
  </si>
  <si>
    <t xml:space="preserve">Vincular a niñas, adolescentes , jóvenes  y mujeres adultas y mayores de la comunidad Palenquera a los procesos de empoderamiento y liderazgo que ofrece la Secretaría de la Mujer, teniendo en cuenta su cosmovisión.   </t>
  </si>
  <si>
    <t xml:space="preserve">Vinculación de mujeres Palenqueras en los procesos de empoderamiento y liderazgo teniendo en cuenta su cosmovisión </t>
  </si>
  <si>
    <t># niñas, adolescentes , jóvenes  y mujeres adultas y mayores de la comunidad Palenquera vinculadas a los procesos de empoderamiento y liderazgo / # de  niñas, adolescentes , jóvenes  y mujeres adultas y mayores de la comunidad Palenquera que solicitan vinculación.</t>
  </si>
  <si>
    <t xml:space="preserve"> a demanda</t>
  </si>
  <si>
    <t xml:space="preserve">Se han realizado reuniones entre las referentes y la líder de la Estrategia de Empoderamiento dirigida a Niñas, Adolescentes y Mujeres Jóvenes para la implementación del enfoque diferencial en el semillero dirigido a niñas y adolescentes Palenquera. También se realizó el diseño de los términos de referencia para la realización del convenio. </t>
  </si>
  <si>
    <t>Sistema Distrital de Cuidado</t>
  </si>
  <si>
    <t>8.12</t>
  </si>
  <si>
    <t xml:space="preserve">Fortalecimiento de los aspectos administrativos, financieros, técnicos, políticos y sociales de los grupos, colectivos, organizaciones y redes de mujeres a través de procesos formativos. Con enfoque diferencial frente a los derechos de las mujeres (de género y diferencial), que contemple las particularidades dadas por sus múltiples identidades, orientaciones, edades, condiciones, situaciones y procedencias.                                           </t>
  </si>
  <si>
    <t xml:space="preserve">Fortalecimiento administrativo, técnico, financiero, político y social de una organización de mujeres  palenquera </t>
  </si>
  <si>
    <t># de organizaciones o procesos organizativos de Mujeres Palenqueras Fortalecidas / # de organizaciones Palenqueras que solicitan apoyo.</t>
  </si>
  <si>
    <t>Actualmente se está en proceso de firma de un convenio con el IDPAC por medio del cual se dará cumplimiento a esta meta.</t>
  </si>
  <si>
    <t xml:space="preserve"> Implementar una estrategia de formación para el desarrollo de capacidades de incidencia, liderazgo, empoderamiento y participación política de las mujeres, fortaleciendo las escuelas de formación política y definiendo mecanismos para involucrar a las mujeres en los proceso de
planeación del Distrito</t>
  </si>
  <si>
    <t>Fortalecimiento a los liderazgos para la inclusión y equidad de género en la participación y la representación política en Bogotá</t>
  </si>
  <si>
    <t>6.2</t>
  </si>
  <si>
    <t xml:space="preserve">Se vinculan 10 mujeres Palanqueras a acciones de formación en planeación y presupuesto participativo sensible al género   </t>
  </si>
  <si>
    <t>Mujeres Palenqueras vinculadas en acciones de formación en planeación y presupuestos participativos sensibles al género</t>
  </si>
  <si>
    <t xml:space="preserve">#  mujeres palenqueras que soliciten la vinculación a acciones de formación en planeación y presupuesto participativo sensible al género / # de mujeres que solicitan vinculación 
 </t>
  </si>
  <si>
    <t xml:space="preserve">A la fecha la Dirección de Territorialización ha avanzado en el diseño de contenidos a desarrollar con  las mujeres interesadas en este tema. Así pues una vez terminada la propuesta temática , se iniciará el proceso de articulación con la Dirección de Enfoque Diferencial para concertar fechas, horarios y demás aspectos necesario para desarrollar este proceso de formación. </t>
  </si>
  <si>
    <t>Incorporar e implementar el enfoque de género y diferencial en los ejercicios de los presupuestos participativos</t>
  </si>
  <si>
    <t xml:space="preserve"> fortalecimiento a los liderazgos para la inclusión y equidad de género en la participación y la representación política en Bogotá </t>
  </si>
  <si>
    <t>7.1</t>
  </si>
  <si>
    <t>7. Promoción de relaciones de corresponsabilidad social, transparencia y confianza de la administración distrital y los afrodescendientes.</t>
  </si>
  <si>
    <t>Socialización del CONPES de la PPMYEG y su plan de acción.</t>
  </si>
  <si>
    <t xml:space="preserve"> socialización del CONPES de la PPMYEG a mujeres palenqueras</t>
  </si>
  <si>
    <t xml:space="preserve"> # jornadas de socialización sobre la PPMyEG y avances del plan de acción / # de jornadas concertadas. </t>
  </si>
  <si>
    <t xml:space="preserve">A la fecha la Dirección de Territorialización inició el proceso de articulación con la Dirección de enfoque Diferencial para concertar fechas, horarios y demás aspectos necesario para desarrollar este proceso de formación. </t>
  </si>
  <si>
    <t>Promoción de la igualdad, el desarrollo de capacidades y el reconocimiento de las mujeres</t>
  </si>
  <si>
    <t xml:space="preserve"> ortalecimiento a los liderazgos para la inclusión y equidad de género en la participación y la representación política en Bogotá </t>
  </si>
  <si>
    <t>8.13</t>
  </si>
  <si>
    <t xml:space="preserve">Contratación de (1) Mujer Palenquera para la implementación de planes, programas y proyectos de la Direcció de Enfoque Diferencial en la  Secretaría Distrital de la Mujer . </t>
  </si>
  <si>
    <t xml:space="preserve">Mujer palenquera contratada </t>
  </si>
  <si>
    <t>#  mujeres Palenquera contratada para la implementación de planes, programas y proyectos de la Dirección de Enfoque Diferencial en la  Secretaría Distrital de la Mujer.</t>
  </si>
  <si>
    <t xml:space="preserve">La Dirección de Enfoque Diferencial cuenta con una referente Palenquera, quiem es la encargada de generarar articulación entre la Institución y la Comunidad   </t>
  </si>
  <si>
    <t>Diseñar acciones afirmativas con enfoque diferencial, para desarrollar capacidades y promover el bienestar socio emocional y los derechos de
las mujeres en todas sus diversidades, en los sectores de la administración distrital y en las localidadessectores de la administración distrital y las localidades.</t>
  </si>
  <si>
    <t>Se recibe desde la comunidad un cronograma de 4 caminatas ecológicas para realizar este año, de las cuales se realiza la primera el 16 de mayo en el Parque Nacional Enrique Olaya Herrera, en donde participaron 27 personas y acompaño la Subdirección de Asuntos Etnicos.</t>
  </si>
  <si>
    <t>8.557.900</t>
  </si>
  <si>
    <t>Se recibe desde la comunidad un cronograma que incluye 13 actividades de educación ambiental para el 2021 desde el mes de abril hasta octubre. De las cuales, para el peiodo reportado se realizaron 2 actividades: Tejiendo la biodiversidad el 25 de abril y Origami naturaleza de papel el 15 de mayo de 2021.</t>
  </si>
  <si>
    <t>En la segunda mesa de seguimiento al plan de acciones afirmativas de la comunidad palenquera y el sector ambiente, la cual se realizó el 24 de junio, la SDA pone a consideración de la comunidad una serie de elementos logísticos como opciones de apoyo para la semana palenquera en el 2021, sin embargo todavía no se ha definido por parte de la comunidad que actividades o requerimientos de apoyo logístico se implementarán, por lo tanto el porcentaje de avance del indicador es cero.</t>
  </si>
  <si>
    <t>Durante el periodo reportado, la SDA - OPEL continua con la vinculación de la profesional Isabel Salgado como referente de la comunidad palenquera avalada por la Asociación Monari ri Palengue, por lo tanto en el segundo trimestre la ejecución presupuestal es cero.</t>
  </si>
  <si>
    <t>Desde el IDPBYA se diseña un cronograma para la realización de las jornadas de bienestar animal para los animales pertenecientes a las familias palenqueras que habitan Bogotá con el fin de ser presentado y analizado por la comunidad según sus necesidades e intereses.</t>
  </si>
  <si>
    <t>Priorizar la contratación del enlace palenquero en el mes de julio</t>
  </si>
  <si>
    <t>Debido a los cambios en el perfil requerido para el enlace palenquero se inició de nuevo el proceso contractual con las hojas de vida presentadas y avaladas por la comunidad, las cuales fueron revisadas por el IDPBYA para seleccionar a la persona que será contratada como enlace palenquero. Se realizó la solicitud de documentación y posterior revisión de la documentación, según los requerimientos en materia contractual para las entidades del Distrito Capital</t>
  </si>
  <si>
    <t>Las demoras en el proceso contractual se han dado debido a las nuevas disposiciones en materia de contratación dispuetas por la administración distrital.  Como alternativa de solución se tiene la priorización de este contrato en el mes de julio</t>
  </si>
  <si>
    <t>Durante el segundo trimestre no se llevaron a cabo acciones de educación ambiental dirigidas al pueblo Palenquero. Si bien se programó una actividad virtual para el 28 de abril, esta no pudo llevarse a cabo por situaciones externas relacionadas con el Paro Nacional.</t>
  </si>
  <si>
    <t>Desde la subdirección educativa y cultural se está adelantando el diseño de actividades de educación ambiental dirigidas al pueblo Palenquero.</t>
  </si>
  <si>
    <t>Se realizó una reunión con las personas representantes del pueblo Palenquero, y el compromiso fue que la comunidad allegara las bases de datos con las personas interesadas para iniciar el proceso.</t>
  </si>
  <si>
    <t>Cuando se entreguen las bases de datos por parte de la comunidad se iniciará la estrategia de fortalecimiento de huertas urbanas y periurbanas con las personas interesadas, agendando visitas de diagnóstico.</t>
  </si>
  <si>
    <t>El Idartes incluyó el recurso en la modalidad contractual contemplada por la Dirección y la ordenadora del gasto como la más adecuada para la ejecución. Ya a partir del mes de julio se empezaría la ejecución, previo envío y diligenciamiento del formato donde la organización desplegará presupuestal y en cronograma la iniciativa o proceso artístico asociado con la circulación y producción editorial de un libro digital.</t>
  </si>
  <si>
    <t>Para facilitar la consecución y revisión documental,  el Idartes propone el desarrollo de una jornada en donde les ayude a la recolección de la información requerida para la contratación, desde que ambas organizaciones definan el nombre del personal seleccionado.</t>
  </si>
  <si>
    <t>La entidad informa que durante las mesas llevados a cabo con las comunidades étnicas, se mención que por un tema contractual unido a lo metodológico se iniciaría la acción afirmativa en el mes de julio del 2021, ya que en la fecha que se había registrado inicialmente abril de 2021, no era posible iniciar la acción concertada, siendo registrado en las actas elaboradas.  Para ello la organización deberá haber informado el o la artista formador propuesto para el desarrollo de este acuerdo.</t>
  </si>
  <si>
    <t>Para facilitar el desarrollo de la iniciativa se enviará formato que permite disponer el ejercicio de planeación de recursos y de tiempo de la acción asociada con la  circulación y producción editorial de un libro digital. Se enviará para que la mesa disponga la información y facilite la ejecución del recurso como del proceso artístico.</t>
  </si>
  <si>
    <t>0.</t>
  </si>
  <si>
    <t>1. Se avanzó con la socialización de los módulos, temáticas, metodología de trabajo y la importancia de los proyectos producto del diplomado en las comunidades</t>
  </si>
  <si>
    <t xml:space="preserve">1. Se ha avanzado en la socialización de las fases de trabajo, definición de metodologías de trabajo con las comunidades. Es importante precisar que con el proceso de inventario se busca escuchar y traer al centro de la discusión otras voces, de sectores poblacionales que normalmente han sido excluidos o marginados de los procesos de valoración del patrimonio cultural, y por ende, de las herramientas de gestión del mismo. </t>
  </si>
  <si>
    <t xml:space="preserve">Se ha avanzado con la definición de tema de trabajo y se ha realizado el lanzamiento de la convocatoria de estímulos cuyo objetivo es Destacar el patrimonio musical a partir de la visibilización de la vida y obra de Paulino Salgado Cassiani Batata para salvaguardar las tradiciones, usos y costumbres de la comunidad palenquera.
Dicha convocatoria se lanzó el 10 de junio </t>
  </si>
  <si>
    <t>El Idartes avanza con la inclusión de los recursos en modalidad de contratación definida por la dirección y la ordenadora del gasto, de tal manera que tan pronto respondan el formato en donde se dispondrá de la propuesta artística que circulará en el marco de la estrategia, se pueda empezar con la ejecución de esta acción que se llevará a cabo en el mes de octubre.</t>
  </si>
  <si>
    <t>Se enviará formato donde se dispondrá el líder técnico de la o las propuestas que se presentará en la franja palenquera de la estrategia Bakatá 24 horas.</t>
  </si>
  <si>
    <t>0.0%</t>
  </si>
  <si>
    <t xml:space="preserve">Durante el primer semestre del año enero- junio de 2021  se han realizado  las siguientes acciones:
El 09 de abril de 2021 se realizó una reunión  con el fin de revisar las acciones concertadas y definir estrategias para su programación e implementación. Producto de este ejercicio se resolvieron las inquietudes de la Comunidad Palenquera respecto a las acciones propuestas en el plan de acción del PIAA 2021 y se acordó que la comunidad palenquera presentará una propuesta de evento artístico, propuesta que a la fecha no ha sido entregada.
</t>
  </si>
  <si>
    <t>No se han presentado dificultades</t>
  </si>
  <si>
    <t xml:space="preserve">Durante el primer semestre  enero- junio de 2021 Se  realizaron las siguientes acciones:
El 15 de febrero de 2021 se lanzó la convocatoria "Beca Grupos Étnicos – Comunidad Palenquera, el cierre de esta convocatoria se llevó a cabo el 22 de abril.
Entre los meses de febrero y abril se desarrollaron actividades de socialización del Portafolio de estímulos de la Entidad específicamente para población perteneciente a la comunidad Palenquera, producto de lo cual se presentó una propuesta cultural.
El 20 de mayo de 2021 se nombraron tres jurados para realizar la evaluación de las propuestas presentadas.
El 20 de junio de 2021 se declaró desierta la convocatoria para la comunidad palenque teniendo en cuenta que no subsanaron algunos requisitos exigibles en la convocatoria. </t>
  </si>
  <si>
    <t>Se declaró desierta la convocatoria para la comunidad palenque teniendo en cuenta que no subsanaron algunos requisitos exigibles en la convocatoria.</t>
  </si>
  <si>
    <t>Se ha  realizado 1 reunión  para dar a conocer el proyecto Bronx Distrito Creativo  a la comunidad Palenquera y se tiene proyectado invitarlos a una reunión que se realizará en el mes de agosto de 2021.</t>
  </si>
  <si>
    <t>La entidad  suscribió durante el mes de junio de 2021 el Convenio de Asociación  FUGA-119-2021, con la Universidad Jorge Tadeo Lozano - UJTL con el objeto de  aunar esfuerzos técnicos, administrativos y financieros para desarrollar un programa de formación en emprendimiento cultural y creativo. Actualmente se está adelantando la convocatoria para la participación en estos procesos de formación, en donde se espera que participen y  reciban formación miembros de la comunidad Palenquera, una vez realizado el lanzamiento del proceso el 22 de julio, se establecerá contacto directo con la comunidad para invitarlos a participar.
Debido a la pandemia, la formación se hará virtual y se garantizarán como mínimo 5 cupos en procesos de formación para el emprendimiento en competencias personales y empresariales de iniciativas de la economía cultural y creativa, dirigidos a miembros de la comunidad  Palenquera que se encuentren realizando actividades económicas alrededor de los bienes y servicios culturales y creativos en el centro de Bogotá  y que habiten en el centro de la ciudad.</t>
  </si>
  <si>
    <t>Acción programada desde 2023</t>
  </si>
  <si>
    <t>Los días 8 de abril y 19 de mayo de 2021, se llevaron a cabo reuniones de implementación con los consejeros de la comunidad palenquera, logrando articular las siguientes acciones: 
*12 de junio de 2021: Actividad Recreativa de manera virtual con el propósito de conocer las habilidades e intereses de la comunidad e integrarlos a través de los juegos recreativos, contando con la participación de 21 personas de la comunidad palenquera. 
*26 de junio de 2021: Actividad Facebook Live 26 - Juguemos en Familia, actividad que permitió resaltar los juegos tradicionales de la comunidad palenquera. La transmisión contó con la participación de 90 personas</t>
  </si>
  <si>
    <t xml:space="preserve">La presente acciòn no registra avance cuantitativo, ya que se encuentra en la fase de aprestamiento, para la cual las y los representantes de la comunidad palenquera y la OFB, han acordado unas actividades que permitan su cabal materializaciòn, en fecha que definirà la comunidad palenquera. </t>
  </si>
  <si>
    <t>La OFB reportó que al 30 de junio, cuenta con la participación de 45 personas que se reconocen como afrodescendientes, entre los cuales es muy probable la participación de representantes de la comunidad palenquera, pero al no contar con un item en el formulario que remite Secretaría de Educación para la inscripción  al programa que identifique a las personas de esta étnia es probable que queden clasificadas en este grupo generico, lo que nos permite afirmar que la meta va en un 60% de cumplimiento.</t>
  </si>
  <si>
    <t>Construcción de la propuesta "II versión de la Semana Palenquera" entre la junta directiva Palenque y la SDCRD. 
La propuesta fue avalada y será ejecutará a través de una universidad pública mediante la modalidad de convenio interadministrativo.</t>
  </si>
  <si>
    <t>Demoras en las correcciones hechas al proyecto por parte de la junta directiva palenque, especialmente en la parte presupuestal.</t>
  </si>
  <si>
    <t>Se concentró reunión para el día 9 de julio, el pueblo hizo entrega efectiva del insumo requerido para la preparación de la reunión.</t>
  </si>
  <si>
    <t>Agendamiento de las reuniones</t>
  </si>
  <si>
    <t xml:space="preserve">En reunión del 19 de abril de 2021 entre la Dirección de Cobertura y delegados del pueblo palenquero, se informó que dadas las condiciones de salud pública actualmente no se realizan actividades presenciales, sin embargo se propuso articular con los representantes de la comunidad Palenquera para el segundo semestre de 2021 con el fin de avanzar en la identificación de la población y sus necesidades educativas, especialmente aquellos jóvenes y adultos que solicitan atención con Modelos Educativos Flexibles. </t>
  </si>
  <si>
    <t>Se proyecta articulación con los representantes de la comunidad Palenquera para el segundo semestre de 2021 para avanzar en la identificación de la población y sus necesidades educativas.</t>
  </si>
  <si>
    <t>Se realizó cruce de información entre el censo realizado por el Pueblo Palenquero y el Sistema Integrado de Matricula -SIMAT- con corte a 30 de junio de 2021 identificando 29 estudiantes de la comunidad palenquera. En reunión del 19 de abril de 2021, se aclaró que las solicitudes de cupo para niños, niñas y adolescentes para niveles de preescolar, básica primaria, secundaria y media, pueden ser remitidas a la Dirección de Cobertura a través de la profesional Rosario Herrera de la DIIP. Se proyecta un primer  ejercicio de capacitación para el segundo semestre del presente año.   
Por otro lado, profesionales de la Dirección de Cobertura vienen actualizando de manera permanente la información de los estudiantes en el Sistema Integrado de Matricula SIMAT.</t>
  </si>
  <si>
    <t xml:space="preserve">Se realizará un trabajo articulado con la Dirección de Inclusión para avanzar en el diálogo con las IED frente a la importancia del reconocimiento de la variable étnica en SIMAT. </t>
  </si>
  <si>
    <t>Se han realizado mesas técnicas para el análisis de las variables que determinan la focalización de beneficiarios del Programa de Movilidad Escolar - PME, cuyo resultado ha permitido contar con un avance en la identificación de la población étnica a quienes se realizará la asignación del beneficio en las modalidades del programa.</t>
  </si>
  <si>
    <t>Adicionalmente a la estabilización de la matrícula para identificar el total de estudiantes potenciales, la consistencia de la información de ubicación de los estudiantes dificulta validar los requisitos de acceso al Programa de Movilidad Escolar; sin embargo, se han implementado estrategias de actualización o validación de datos.</t>
  </si>
  <si>
    <t>Estructuración del plan de acción para la implementación de la acción afirmativa, que incluye espacios de construcción conjunta.</t>
  </si>
  <si>
    <t> </t>
  </si>
  <si>
    <t>Construcción del plan de trabajo para socialización con representantes de la comunidad a partir de julio, de la primera versión de la estructuración de la propuesta pedagógica y didáctica.</t>
  </si>
  <si>
    <t>Avance en la estructuración de la propuesta de acciones de interculturalidad en días emblemáticos para la promoción del bienestar estudiantil, y construcción del plan de trabajo para socialización con representantes de la comunidad a partir de julio.</t>
  </si>
  <si>
    <t>se ha avanzado en la realización de actividades de visibilización de la cultura palenquera en algunas de las IED acompañadas. También, se está elaborando una propuesta orientadora para todo el equipo de acompañamiento pedagógico que guie la visibilización de las prácticas, conocimientos y saberes del pueblo palenquero en los procesos de Cátedra de Estudios Afrocolombianos de las IED que se acompañarán durante todo el año. Se espera contar con dicha propuesta elaborada e implementarla a lo largo del segundo semestre del año.
En el trabajo de fortalecimiento de la Cátedra de Estudios Afrocolombianos han participado 577 docentes y 2046 estudiantes (45 de los cuales son afrodescendientes), además, 200 personas de la comunidad educativa. Adicionalmente en los procesos de seguimiento se ha contado con la participación de 8 personas que hacen parte de la Mesa Kuagro Mona Ri Palenque, quienes actúan como interlocutores en las jornadas planteadas.</t>
  </si>
  <si>
    <t>Se avanzó en la elaboración de un Plan de Trabajo para desarrollar acciones de prevención de este tipo de situaciones en la escuela.</t>
  </si>
  <si>
    <t>Se avanza en la definición de la propuesta para el desarrollo del evento Académico en concertación con la Mesa del Kuagro Mona Ri Palenque.</t>
  </si>
  <si>
    <t>Se dio cumplimiento con la contratación del referente palenquero en la Dirección de Inclusión e Integración de Poblaciones de la Secretaría de Educación del Distrito en marzo de 2021.</t>
  </si>
  <si>
    <t xml:space="preserve">Recepción y valoración de la propuesta de formación permanente: Seminario transversalización de la Cátedra de Estudios Afrocolombianos en el currículo escolar, con énfasis en la comunidad palenquera, enviada por la Universidad Pedagógica Nacional, la cual fue compartida con la comunidad, quienes la revisaron y compartieron sus consideraciones, que luego fueron remitidas a la Universidad.
Se definió con el equipo de la Universidad Pedagógica Nacional, los aspectos técnicos y administrativos para la ejecución del Seminario. </t>
  </si>
  <si>
    <t>La propuesta inicialmente presentada por la UPN no respondió a los criterios requeridos para su aprobación por parte de la Dirección de Formación. Se adelantaron reuniones para avanzar de manera satisfactoria, sin embargo, ante la última solicitud de reunión el equipo de la UPN desistió del proceso, lo que retrasó la gestión al respecto. Sin embargo, ante esta situación la Dirección de Formación volvió a invitar a la UPN desde la Facultad de Educación y a la Universidad Distrital- UD para que presentarán propuestas, aunque la UD aceptó la invitación luego informó que por motivos internos no podía presentarla. Por su parte la UPN presentó una nueva propuesta la cual tras su valoración se determinó que cumple con lo requerido para ser financiada en el marco del Fondo 4130/2016 y da respuesta a los contenidos mínimos sugeridos por la comunidad.</t>
  </si>
  <si>
    <t xml:space="preserve">Nos encontramos en la etapa de elaboración del estudio de identificación de perfiles, en el cual se están definiendo las características a tener en cuenta dentro del proceso de estructuración de la Agencia Distrital para la Educación Superior, la Ciencia y la Tecnología. </t>
  </si>
  <si>
    <t>Referente a la presente acción afirmativa, su avance cuanitativo a la fecha es de 0,  debido al tiempo que se requiere para completar la elaboración del estudio (2021 y 2023).
La acción de elaboración e implementar del estudio de identificación de perfiles de formación y cualificación profesional, sera desarrolladas en el marco de la Agencia Distrital para la Educacion Superior, la cual está en montaje y fase de alistamiento.</t>
  </si>
  <si>
    <t xml:space="preserve">Se aumentaron los puntajes diferenciales para la comunidad en cada una de las estrategias que efectuaron apertura de convocatoria para el 2021-1 de la siguiente manera:  Fondo Educación Superior para Todos: 30 Puntos;  Fondo de Víctimas del Conflicto Armado en Colombia: 7 Puntos; Fondo de Ciudad Bolívar: 14 Puntos; Programa Reto a la U: 6 Puntos, Jovenes a la U: 15 Puntos.  De las personas inscritas se validaron cuales fueron los motivos de la no aprobación evidenciando que no se cumplieron las condiciones establecidas en los reglamentos y términos de la convocatoria  por diferente motivos como: no anexaron la documentación requerida en el formulario, no diligenciaron el totalidad de la información en el momento de la postulación o en su defecto fueron egresados de colegios diferentes al Distrito Capital. Esta situación fue puesta a consideración y ajuste para las convocatorias de los Fondos para el segundo semestre de 2021, en donde se eliminaron barreras que limitaban la participación de la comunidad.
Beneficiarios: Para la convocatoria 2021-1, no se benefició a ninguna persona de la comunidad palenquera. Solo se inscribieron a dos estrategias “Fondo de Educación Superior para Todos - FEST y al Fondo de Reparación para el Acceso, Permanencia y Graduación en Educación Superior para la Población Víctima del Conflicto Armado en Colombia”. Entre los dos fondos se inscribieron 3 personas que no cumplieron con los requisitos establecidos en el Reglamento Operativo y en los Términos de la Convocatoria.  </t>
  </si>
  <si>
    <t xml:space="preserve">Se evidencia desde la Dirección que las personas inscritas no validaron las condiciones establecidas para la postulación a las estrategias de Acceso. Por otro lado se identifico que las personas aprobadas por la estrategia no completaron el proceso de legalización del crédito condonoble o no efectuaron el diligenciamiento del formulario de inscripción lo que no permite que el proceso de efectué de manera precisa, o en su defecto fueron egresados de colegios diferentes a Distrito de Bogotá. </t>
  </si>
  <si>
    <t xml:space="preserve">A corte junio de 2021 se han llevado a cabo 4 socializaciones de las estrategias de acceso a la Educación Superior las cuales fueron concertadas con la comunidad.
Las fechas de las socializaciones fueron: 8 Enero, 3, 8, 28 Junio de 2021. </t>
  </si>
  <si>
    <t xml:space="preserve">Desde la Dirección de Relaciones con los Sectores de Educación Superior y Educación para el Trabajo que evidencio que hubo un aumento mínimo en el nivel de participación de la comunidad en los espacios de socialización. Sin embargo, se debe seguir fortaleciendo la participación de la población, para que aumente su ingreso en las estrategias que construye y ajusta el Distrito para la comunidad. El aforo establecido en las socializaciones fue de 9 personas, aun cuando desde la Dirección se diseñaron piezas comunicativas para que la población asistiera a la convocatoria. </t>
  </si>
  <si>
    <t>Se están definiendo y estructurando las acciones que se desarrollarán en el marco de la Agencia Distrital para la Educación Superior, la Ciencia y la Tecnología, con el fin de mitigar los niveles de abandono a las estrategias de educación superior.</t>
  </si>
  <si>
    <t>Las acciones para promover la permanencia y reducir los niveles de abandono, seran implementadas en el marco de la Agencia Distrital para la Educacion Superior, la cual está en montaje y fase de alistamiento.</t>
  </si>
  <si>
    <t>En el marco del Plan Distrital de Desarrollo 2020 – 2024 “UN NUEVO CONTRATO SOCIAL Y AMBIENTAL PARA LA BOGOTÁ DEL SIGLO XXI”,  se benefician estudiantes vulnerables con la entrega de dispositivos de acceso y conectividad, que permitan contribuir al cierre de brechas digitales.  Para estudiantes vulnerables focalizados de los grados de sexto a undécimo.
En este marco se han buscado diferentes estrategias para el cumplimiento de la meta.
Los reportes de entregas a estudiantes se tendrán luego del respectivo proceso de consolidación, revisión y validación en cada una de las IED, por parte de la firma de apoyo a las entregas y la SED,  un mes y medio después de las respectivas entregas y cierre mensual. Dado lo anterior se espera tener la información consolidada para el próximo trimestre, toda vez que las entrega finalizaran en el mes de agosto de 2021.
Beneficiarios: 0 estudiantes</t>
  </si>
  <si>
    <t>Con respecto al proyecto en general, es importante precisar que, en el primer semestre del año, la SED no contaba con la disponibilidad de recursos, ni con el respectivo concepto de gasto, meta o prioridad en el anterior Plan Distrital de Desarrollo (Bogotá Mejor para Todos), que permitieran la adquisición de computadores y tabletas para ser entregados a los estudiantes en condiciones de vulnerabilidad de los colegios públicos del Distrito.  En razón a lo anterior, es pertinente mencionar que fue necesario adelantar las siguientes acciones: 
• Incluir dentro del Plan de Desarrollo del Distrito Capital 2020-2024 “UN NUEVO CONTRATO SOCIAL Y AMBIENTAL PARA LA BOGOTÁ DEL SIGLO XXI”, aprobado mediante el Acuerdo 761 del 11 de junio de 2020 del Concejo de Bogotá, la meta referida a: “Beneficiar a 100.000 estudiantes vulnerables con la entrega de dispositivos de acceso y conectividad, para contribuir al cierre de brechas digitales”. Allí, uno de los objetivos planteados está orientado a lograr una “Educación para todos y todas: acceso y permanencia con equidad y énfasis en educación rural”.
• Solicitar al Concejo de Bogotá adicionar el presupuesto anual de ingresos y rentas de Bogotá, el cual fue adicionado bajo el Acuerdo No. 776 del 31 de agosto de 2020 “Por el cual se efectúan unas modificaciones en el presupuesto anual de rentas e ingresos y de gastos e inversiones de Bogotá, Distrito Capital, para la vigencia fiscal comprendida entre el 1 de enero y el 31 de diciembre de 2020, en armonización con el nuevo Plan de Desarrollo”.
• Una vez aprobado el Acuerdo 776 de 2020, la Alcaldía Mayor de Bogotá expidió el Decreto 201 del 10 de septiembre de 2020“Por el cual se liquida el acuerdo No. 776 del 31 de agosto de 2020, expedido por el Concejo de Bogotá, que efectúa unas modificaciones en el presupuesto anual de rentas e ingresos y de gastos e inversiones de Bogotá, Distrito Capital, para la vigencia fiscal comprendida entre el 1 de enero y el 31 de diciembre de 2020, en armonización con el nuevo Plan de Desarrollo”.
• El día 16 de septiembre de 2020, se realizó el cargue en los sistemas presupuestales de la SED de la adición de recursos del Proyecto 7638 “Fortalecimiento de la infraestructura y dotación de ambientes de aprendizaje y sedes administrativas a cargo de la Secretaría de Educación de Bogotá D.C."  En esta misma fecha se expidió el CDP No. 3993, cuyo objeto es el siguiente: “Adquisición de dispositivos tecnológicos portátiles de acceso para beneficiar a los estudiantes vulnerables matriculados en los establecimientos educativos oficiales con el fin de contribuir al cierre de brechas digitales en el Distrito Capital.” 
• De esta forma, desde el 21 de septiembre al 5 de noviembre se realizó el respectivo proceso de adquisición y contratación el cuál finalizó con la firma de las respectivas órdenes de compra. El proceso de adquisición se realizó a través la Agencia Nacional de Contratación Pública - Colombia Compra Eficiente, mediante la Adhesión al Acuerdo Marco vigente. El día 5 de noviembre de 2020 se emitió la orden de compra No.57938 para tabletas y la orden de compra No. 57939 para portátiles. El 9 de noviembre se firmaron los respectivos registros presupuestales y entre el 11 y el 19 de noviembre la expedición y aprobación de pólizas y firmas de actas de inicio.
• En el mes de diciembre del mismo año, la SED adelantó las gestiones pertinentes para realizar un traslado presupuestal entre proyectos de inversión e incorporar los recursos obtenidos de la Donaton por los niños, logrando de esta manera realizar una adición a la orden de compra No. 57938 para la adquisición de 25.905 tabletas. Por último, el 29 de enero de 2021 se realizó la adición a orden de compra No. 57938 para la adquisición de 2.933 tabletas con los recursos de la vigencia en mención.
• En este orden de ideas, se destinaron cerca de $61.913 millones de pesos para la adquisición de 101.749 dispositivos tecnológicos con el objetivo de cerrar las brechas digitales existentes en la ciudad y beneficiar a estudiantes vulnerables con la entrega de dispositivos de acceso y conectividad, que permitan contribuir al cierre de brechas digitales.
Dado lo anterior, en la vigencia 2020 no se entregaron dispositivos tecnológicos, ya que se estaban adelantando las gestiones necesarias para la adquisición de estos.
Por último, es importante mencionar que la SED ha realizado las acciones pertinentes para garantizar la entrega de los dispositivos lo antes posible. Sin embargo, como es de conocimiento de todos los problemas que se vienen presentando desde la vigencia pasada en relación con la pandemia del COVI-19, y las medidas preventivas y obligatorias, han conllevado a tener una planeación dinámica. Así mismo los recientes problemas de orden público, han generado un gran impacto frente a la respuesta efectiva a la convocatoria, así como la asistencia de los beneficiarios y sus acudientes para la entrega de los dispositivos tecnológicos.</t>
  </si>
  <si>
    <t>Definición de la nueva estructura del documento, así como el cronograma y plan de trabajo.
Avance en la escritura de los capítulos I, II y III del documento, los cuales se encuentran en proceso de revisión</t>
  </si>
  <si>
    <t>La identificación de experiencias se realizará en conjunto con el equipo de profesionales étnicos y el equipo contratado por el Proyecto 7686 para la sistematización de experiencias.</t>
  </si>
  <si>
    <t>Se definió la fecha de realización del evento distrital para socializar experiencias en la implementación de la CEA para el 24 de septiembre.  El cronograma y plan de trabajo, fueron presentados y validados por los líderes del programa 7686 en la mesa pedagógica conjunta de las Direcciones DEPB y DEM</t>
  </si>
  <si>
    <t>Realización de mesas de diálogo y articulación entre dependencias y programas de la SED.
Realización del segundo conversatorio liderado por el equipo NARP contratado por el Programa 7686, con representantes de la comunidad palenquera para indagar e identificar los aportes desde su cultura al  documento de actualización de orientaciones pedagógicas</t>
  </si>
  <si>
    <t>No se implementa en esta vigencia</t>
  </si>
  <si>
    <t>Durante el segundo trimestre de este año se desarrollaron diferentes acciones con la Mesa Kuagro Mona Ri Palenque, jóvenes de los pueblos palenqueros y la SED, que dio como resultado la formulación, inscripción y selección de la iniciativa a Incitar para la Paz: “Red de estudiantes afrocolombianos, negros, raizales y Palenqueros” liderada por estudiantes del IED INEM Santiago Pérez de la localidad de Tunjuelito. 
Para alcanzar tal fin, se realizaron 5 reuniones vinculadas principalmente a: identificar a las y los estudiantes pertenecientes a los pueblos palenqueros con quienes se formularia la iniciativa; construir colectiva y participativamente la idea, objetivos y demás aspectos de la propuesta y por último realizar todo el proceso de inscripción de esta a la estrategia de Incitar para la Paz, y que de acuerdo a los resultados publicados el día 18 de junio de 2021, aparece esta iniciativa dentro de las experiencias seleccionadas para iniciar acompañamiento y recibiendo los apoyos que la Estrategia ha definido y que se relacionará con la proyección y objetivos que se plasmaron en el formulario de inscripción.
Beneficiarios: Directamente se beneficiaron los 4 estudiantes que lideran la iniciativa a Incitar para la Paz, denominada: “Red de estudiantes afrocolombianos, negros, raizales y Palenqueros” . Indirectamente se beneficiaron las y los integrantes de la Mesa Mona ri Palenque, al igual que quienes participaron de la Direcciones de Inclusión e Integración de Poblaciones pertenecientes a pueblos Palenqueros. En la implementación de la propuesta se beneficiarán estudiantes de la institución educativa y otros que se sumen a la misma. 
Para la formulación de la iniciativa se ejecutó un presupuesto de $1,296.240. En el segundo semestre se realizará acompañamiento que requiere la ejecución del presupuesto restante.</t>
  </si>
  <si>
    <t xml:space="preserve">Desafíos: identificación de grupos de estudiantes de la comunidad palenquera por IED,  quienes sean invitadas e invitados a la formulación e implementación de iniciativas en el  marco de la estrategia de Incitar para la paz, sin embargo, a través del trabajo conjunto  entre las a Dirección de Inclusión e Integración de Poblaciones y la Dirección de Participación y Relaciones Interinstitucionales, se propiciaron escenarios de interlocución que dieron como resultado evidenciar la motivación de las y los estudiantes del IED INEM Santiago Pérez.  
Una dificultad que se presentó en el proceso fue mantener la conectividad de internet  permanente para los estudiantes en la construcción de la iniciativa; para dar solución a  ello, se determinó recoger en una de las reuniones los aspectos relevantes para la postulación de la propuesta de transformación.  </t>
  </si>
  <si>
    <t xml:space="preserve">En los diálogos realizados con la comunidad Palenquera se organizó la entrega de la base de datos de las familias palenqueras que están en Bogotá y que tienen niñas, niños y jóvenes en alguna de las IED. Dicha base fue organizada de acuerdo a las localidades de la ciudad, encontrando 19 familias distribuidas de la siguiente manera: Soacha (3 familias), Bosa (3 familias), Tunjuelito (1 familia), San Cristóbal (1 familia), Suba (5 familias), Kennedy (2 familias), Barrios unidos (2 familias), Rafael Ribe Uribe (1 familia). No obstante, varios de los datos de contacto de esta base, estaban errados.
Por tal motivo se focalizó a las localidades de Bosa y de San Cristóbal para empezar dicha vinculación de las familias a las redes de este año, ya que, son las redes que están activas en diálogos de saberes con la estrategia de Fortalecimiento Familiar. Por consiguiente, se realizaron las llamadas correspondientes a una familia de Bosa y una de San Cristóbal, quienes contestaron a los teléfonos de contacto de la base de datos y se citaron para participar en las redes del mes de junio; sin embargo, no asistieron, se piensa que esto se debe al encontrarse en vacaciones. Por lo tanto, se volvieron a citar para el mes de julio para iniciar el proceso de vinculación a las redes, sobre las otras dos familias de la localidad de Bosa, no se tuvo contacto.  
Al comentar esta situación con la comunidad palenquera se comprometieron con entregar nuevamente los contactos verificados para realizar nuevamente la convocatoria a la red de Bosa del mes de julio.
Otra de las actividades desarrolladas con la comunidad Palenque fue la participación en el Webinar “Dar a luz” Diálogo con y entre las familias, encuentro con parteras, donde la comunidad Palenque tuvo una representante cómo exponente de su cultura y su proceso de dar a luz y la importancia del mismo en el proceso y la conformación familiar.  En conclusión, con respecto a la ejecución presupuestal se establece en el 10% del presupuesto total programado. 
Beneficiarios: 70 participantes en el Webinar  </t>
  </si>
  <si>
    <t xml:space="preserve">Se ha tenido algunas barreras para contactar a algunas familias, por ejemplo, varias de las familias de la localidad de Bosa no dieron respuesta a los teléfonos entregados en la base de datos, por tal motivo se pasó reporte a la comunidad palenque para actualizar la base de datos y lograr la comunicación de las familias y su respectiva vinculación a las redes de aprendizaje y práctica. </t>
  </si>
  <si>
    <t>En reunión sostenida el martes 6 de julio con la comunidad palenquera y la of. Asesora de comunicaciones del IDPAC, se concertó que la comunidad Palenquera presentará propuesta para la ejecución del programa radial.  Pese a que Durante el año 2021, no se reporta meta por cuanto no se emite el programa de radio aun, el IDPAC se encuentra en fase de aprestamiento con la comunidad, por lo que se avanza en reuniones preparatorias.</t>
  </si>
  <si>
    <t>Durante el segundo trimestre de 2021 se llevó a cabo la preparación de la propuesta de contenidos para los procesos de formación programados para el año en curso. La presentación y concertación de la propuesta está programada para el dia 8 de julio, con el proposito de definir el Diplomado para la vigencia 2021 y la modalidad en la que se llevará a cabo. 
Por parte del equipo de tranversalización de enfoques diferenciales, se ha adelantado la revisión de los contenidos para así proponer la metodologia de adecuación según la modalidad y contenidos concertados. 
En cuanto a la ejecución presupuestal, no se reporta avance pues este depende de la implementación del diplomado a través del cual se formará a las personas de la comunidad palenquera.  De acuerdo con lo concertado con las comunidades, se redujo el número total de personas a formar, sin perjuicio de la meta, la cual es un proceso de formación en el 2021</t>
  </si>
  <si>
    <t>Durante el segundo trimestre de 2021 se llevó a cabo la preparación de la propuesta de contenidos para los procesos de formación programados para el año en curso. La presentación y concertación de la propuesta está programada para el dia 8 de julio, con el proposito de definir el Diplomado para la vigencia 2021 y la modalidad en la que se llevará a cabo. 
Por parte del equipo de tranversalización de enfoques diferenciales, se ha adelantado la revisión de los contenidos para así proponer la metodologia de adecuación según la modalidad y contenidos concertados. 
En cuanto a la ejecución presupuestal, no se reporta avance pues este depende de la implementación del diplomado a través del cual se formará a las personas de la comunidad palenquera</t>
  </si>
  <si>
    <t xml:space="preserve">Durante el segundo trimestre de 2021, se identifican dificultades por cambios del personal docente que ejecutarían el contrato, así como afectaciones por COVID del equipo base del IDPAC, lo que ha generado retrasos en los procesos de concertación y diálogo con la consultiva. </t>
  </si>
  <si>
    <t>Se realizará en la fecha estipulada para ello de conformidad con la propuesta que presente la comunidad palenquera</t>
  </si>
  <si>
    <t xml:space="preserve">Conforme con las etapas de la ruta de fortalecimiento a organizaciones sociales étnicas a saber:  i)Caracterización ii) Plan de Fortalecimiento iii)Formación iv) Asesoría técnica v) Entrega de Incentivos,  el IDPAC avanzó en las primeras dos etapas, en coordinación con la organización Palenquera,  kuagro Mona Ri Palenque. Cabe aclararar que la ejecución prepuestal se evidenciará cuando la organización complete la ruta de fortalecimiento y acceda al incentivo. </t>
  </si>
  <si>
    <t>Es una meta que se formuló el año 2020, sin embargo para la vigencia 2021 se encuentra con la profesional al seguimiento de las acciones afirmativas</t>
  </si>
  <si>
    <t xml:space="preserve">La reformulación de las políticas públicas étnicas se realiza en el marco del ciclo de políticas públicas que es el conjunto de fases o etapas que permiten la identificación del problema, el análisis de actores y la participación, la determinación de los factores estratégicos de la política, la construcción del plan de acción y la implementación del mismo, así como el seguimiento y la evaluación de todo el ejercicio para su retroalimentación y ajuste.   
Estas etapas tienen un sentido lógico, el cual impone la necesidad de que cada fase se desarrolle lo mejor posible, para que proporcione información suficiente para continuar con la siguiente y lograr los resultados propuestos. El ciclo contempla momentos de ajuste y retroalimentación que permiten a la política pública adaptarse a las condiciones del entorno e incorporar los resultados de la fase de seguimiento y evaluación en las etapas de formulación y agenda, lo que permite elevar el nivel técnico de las políticas en un proceso de espiral y no como un circuito cerrado  .
Las fases del ciclo de políticas públicas son: I. Preparatoria II. Agenda pública III. Formulación IV. Implementación V. Seguimiento VI. Evaluación.  
Es importante manifestar que la participación es el eje fundamental en el proceso de formulación de la política pública, dicha participación, con el objeto de garantizar el derecho fundamental a la autonomía étnica y de esta manera, la incidencia real por parte de las Comunidades; para desarrollar el proceso de formulación se concertarán los planes de trabajo y metodologías en los espacios establecidos para este fin, como lo es la Consultiva Distrital de Comunidades Negras, Afrocolombianas y el kuagro mona Ri palenque, como espacio de representación de la comunidad palenquera en la ciudad de Bogotá.  
</t>
  </si>
  <si>
    <t xml:space="preserve">Se está a la espera de poder establecer un ejercicio de articulación con la Consultiva Distrital de comunidades negras, afrocolombianas y el kuagro mona Ri palenque, como espacio de representación de la comunidad palenquera en la ciudad de Bogotá.  
A la fecha no se ha podido convocar lo que puede generar situaciones densas en el espacio toda vez que el ejercicio de planificación metodológico de reformulación de la política pública negra, no lo conocen la comunidad Palenquera   
</t>
  </si>
  <si>
    <t xml:space="preserve">Para esta acción se ha venido avanzado durante este trimestre se envió un oficio al DADES, el cual consiste en mirar la posibilidad de que se obtuviera la posibilidad de conseguir el espacio físico desde la figura de comodato conformes a las dinámicas propias de la comunidad Palenquera. en estos momentos el instructivos se encuentran en ajustes solicitado por la subsecretaria encuentran. 
Además, se realizó la revisión del lugar donde funcionara la posa Wiwa, se está a la espera del informe de revisión de la dirección de tecnología de información. 
</t>
  </si>
  <si>
    <t xml:space="preserve">De acuerdo la gestión realizada de conseguir un espacio físico en los sectores de la Administración no se ha tenido respuesta positiva. </t>
  </si>
  <si>
    <t xml:space="preserve">Para el segundo trimestre, esta acción no tuvo avances, dado que se informó que no se cuenta con recursos presupuestal, producto de los reajustes causado por la emergencia social Covid 19, sin embargo, se estableció articulación desde la SAE con la subsecretaria por medio del delegado Felipe Ropero y en articulación con la profesional Manuela Cassiani para que le socialice a la comunidad la propuesta metodológica planteada por la Subsecretaria de que se  implementará la acción a través de los fondos locales, ya que no se cuenta con presupuesto para la ejecución, de esta manera se establecerá   reunión el día 2 de julio con los delegados de la comunidad. 
</t>
  </si>
  <si>
    <t>No se cuenta con los recursos para la ejecusión de dicha meta.</t>
  </si>
  <si>
    <t>para el segundo trimestre no tuvo avances, toda vez que se encuentra articulada con el espacio de atención diferencia y en estos momentos los Procedimientos    se encuentran en ajustes solicitado por la Subsecretaria</t>
  </si>
  <si>
    <t xml:space="preserve">A la fecha no se tiene avances de esta iniciativa. Toda vez que se requiere hacer un ejercicio de gestión con entidades de cooperación internacional, academia ya que la SEG no cuenta con recursos suficientes para su implementación y dar cumplimiento a la misma. </t>
  </si>
  <si>
    <t xml:space="preserve">Esta acción, le corresponde a la SAE. No se reporta avance cuantitativo toda vez que, durante el segundo trimestre del 2021 se encontró la fase preparatoria con el envío del documento de estructuración de propuesta de reformulación de la política pública para la Comunidad Negra, Afrocolombiana y Palenquera a la Subsecretaría para la Gobernabilidad y Garantía de Derechos y la Oficina Asesora de Planeación de la Secretaría Distrital de Gobierno, con el fin de que sean enviados para aprobación del comité sectorial y, posteriormente al comité del CONPES para su aprobación. En tal sentido, se tiene proyectado que la fase de agenda pública inicie para el segundo trimestre de la vigencia, acordando la estrategia de participación con la Comisión Consultiva Afro y el Kuagro Mona Ri Palenque como instancia de participación y representación de la Comunidad Palenquera en Bogotá. </t>
  </si>
  <si>
    <t xml:space="preserve">La revisión de los documentos por parte de la Oficina Asesora de Planeación se ha visto demorada por falta de personal, no obstante, a partir del segundo trimestre se contará con un equipo por parte de esta dependencia el cual en articulación con la Subdirección trabajarán de manera conjunta acelerando los procesos de revisión y envío de documentos al comité del CONPES.  
</t>
  </si>
  <si>
    <t xml:space="preserve">Para el segundo trimestre del año, no se obtuvo el acompañamiento de la sabedora palenquera, ya que se encuentra en ajustes su proceso contractual, además se realizo una concertación entre el Kuagro Monari-Palenque y la persona que venia desarrollando sus acciones como sabedora Palenquera dentro de la estrategia Sawabona, va a pasar hacer profesional de atención a la primera infancia en uno de los jardines infantiles de la Subdirección para la infancia.
Se espera que para el siguiente trimestre se cuente con la sabedora o el sabedor Palenquero designada-o por la instancia representativa para que acompañe la estrategia.  </t>
  </si>
  <si>
    <t>Cumplimiento del contrato de la sabedora palenquera y retrasos en el proceso de contratación, se espera que prontamente se subsanen las dificultades y se cuente con la nueva sabedora o sabedor Palenquero.</t>
  </si>
  <si>
    <t>En el segundo trimestre del año 2021, no se cuentan con jóvenes Palenqueros caracterizados por la Estrategia RETO que pudieran ser vinculados al Servicio Social para la Seguridad Económica de la Juventud (SSSE)</t>
  </si>
  <si>
    <t>Se propone una reunión en el mes de julio con representantes del Kuagro para acordar estrategias y acciones que puedan asegurar la vinculación de jóvenes palenqueros que cumplan con los criterios de focalización, priorización e ingreso al Servicio Social para la Seguridad Económica de la Juventud (SSSE)</t>
  </si>
  <si>
    <t>2 jóvenes Palenqueras. 1 joven Palenquera en el mes de mayo (1 mujer) en el componente de oportunidades en la actividad de formación para la generación de ingresos en la localidad de Mártires. 1 joven Palenquera en el mes de mayo (1 mujer) en el componente de Política Pública de Juventud en la actividad de taller de socialización de la PPJ en la localidad de Mártires</t>
  </si>
  <si>
    <t>La mayor dificultad es la vinculación de jóvenes a los servicios con cobertura y atención territorial de la Subdirección para la Juventud, para ello se estableció contacto con las autoridades palenqueras en el mes de junio donde se realizó una mesa técnica donde se establecieron compromisos para fortalecer la vinculación y participación de estos jóvenes a los servicios de la Subdirección, esto en común acuerdo con las actividades y acciones propuestas con el espacio representativo de la comunidad.</t>
  </si>
  <si>
    <t xml:space="preserve">Se realizó una mesa de socialización con las y los representantes de las  comunidades  Negras y Afrodescendientes, donde se presentaron las acciones afirmativas concertadas en el marco del artículo 66 de la Plan de Desarrollo Distrital, junto con la metodología y los temas a trabajar en el proceso de  cualificación. Para lo cual, el equipo de Políticas Públicas   de la Subdirección para la Adultez, junto con el apoyo de la Dirección Poblacional en el  desarrollo la sesión del proceso de cualificación a los 25 funcionarios y contratistas de la atención de las personas habitantes de calle pertenecientes a estas comunidades en las Unidades Operativas.
Durante este trimestre, se brindo atención a 3 ciudadanos habitantes de la calle pertenecientes a las Comunidades Palanqueras en el hogar de paso Bakatá. con los cuales se realizó diferentes  actividades, que estuvieron orientadas en brindar atención integral desde una perspectiva psicosocial  que permitió la activación de distintas rutas de atención, gestión frente a la garantía de derechos, remisión a otras entidades que brindaron  atención en pro del bienestar de la población y  contacto, restablecimiento de redes familiares o redes de apoyo.
Por otra parte se han realizado procesos de orientación y acompañamiento para su posterior remisión a otras modalidades según su necesidad o perfil.    
Durante la atención brindada a esta población se contó con el apoyo y articulación con otras entidades como: 
- La secretaría de salud la cual facilitó procesos de traslados de EPS, tratamientos médicos entre otros.
- la registraduría quien apoyo con la gestión de duplicados de cedulas y vigencias del documento de identidad de algunos ciudadanos. 
- La secretaria Distrital de Integración Social realizo atención básica, diferencial desde las modalidades y áreas de la prestación del servicio, a través de estrategias de atención social, ejercicio de ciudadanía, mitigación del riesgo y reducción del daño e inclusión social.
La meta es a demanda. Durante el segundo trimestre fueron atendidas en las diferentes unidades operativas del proyecto 7757, un total de 3 personas habitantes de calle pertenecientes a la comunidad Palenquera de San Basilio de manera que pudieron acceder a la oferta institucional orientada hacia la mitigación de riesgos y la reducción de daños asociados a la vida en calle.  
   Anexo 1 -   Metodología cualificación población comunidades Negras y Afrodescendientes, Raizales y Palenqueras. Anexo2. Listado de asistencia de los y las participantes al proceso de cualificación Anexo 3. Formatos que suministran la información de las acciones realizadas. </t>
  </si>
  <si>
    <t>De acuerdo con el registro en SIRBE Durante el segundo trimestre fueron atendidas en las diferentes unidades operativas del proyecto 7757, un total de 3 personas habitantes de calle pertenecientes a las comunidades Palenqueras de la comunidad de San Basilio</t>
  </si>
  <si>
    <t>Para la implementación efectiva de la acción afirmativa se adelantaron las siguientes acciones: 1. Se efectúa reunión el día 11 de abril en donde se realiza la presentación de la Estrategia de Redes de Cuidado Comunitario con la comunidad de la organización social Monari Palenque. 2. Una vez presentada la estrategia se articula entre el servicio de apoyos económicos, equipo de política pública para la definición del ejercicio técnico de identificación de la población mayor palenquera. 3. Mediante concertación, el día 02 de junio se realiza el taller de cartografía social que permite identificar a la población mayor palenquera. Allí mismo se concerta la realización de abordajes o visitas en terreno que permitan identificar vulnerabilidades de las personas mayores. 4. En atención a esto último, se realiza la visita de las dos personas mayores identificadas en el taller de cartografía social para la localidad de Suba, en dicha visitas se diligencia la ficha SIRBE y levanta acta identificando que la persona mayore palenquera que se ubica en el barrio San Pedro es susceptible de participar en la Estrategia de Redes de Cuidado Comunitario y manifiesta su voluntad para participar de taller y actividades con las organizaciones sociales de los barrios San Pedro y Berlín u otras. A las dos personas mayores se les remitirá para el servicio social de Centro Día, se propondrá que sean focalizadas en apoyos económicos y de redireccionará uno de estos casos con la Estrategia Socio Jurídica. 5. El ejercicio continuará con las localidades que ha señalado la consultiva como Kennedy en el barrio Tintalito y en Santa Fe en el barrio Las Cruces.</t>
  </si>
  <si>
    <t>$ 20.250.000</t>
  </si>
  <si>
    <t>Durante el segundo trimestre de 2021 se presenta un avance de un taller de cartografia social para la identificación territorial de las personas mayores palenqueras y de las situaciones que viven, se comenzó con un abordaje en campo en la localidad de Suba. Además, con las personas palenqueras representantes de esta localidad ya se realizó el contacto y contacto directo con las personas mayores. El 16/06/2021 y 25/06/2021 se realizo abordaje territorial mediante visita domiciliaria a 2 personas mayores reportadas por los representantes de la localidad de Suba, se realizó caracterización mediante aplicacion de ficha SIRBE en la que se evidencia vulnerabilidad y se encuentra pendiente la apetura de la focalización para el servicio de apoyos econimicos para iniciar proceso con esta personas mayores.
Con todo ello, a la fecha se presenta una atención a personas mayores Palenqueras en los servicios sociales así:
44 de Apoyos económicos: tipo A, B, D: 27 con recursos de la SDIS y con recursos de los Fondos de Desarrollo Locales de las Alcaldías Locales 17  tipo C.
Se remitieron desde la consultiva Palenquera 4 personaspalenqueras ubicadas en las localidades de Suba (2), Kennedy (1) y Santa fe (1), quienes a pesar que en este momento no accedieron al servicio de apoyo económico, se enrutaron al servicio centro día mientras se confirman si podría acceder al servicio apoyos económicos.</t>
  </si>
  <si>
    <t>Contar con información de identificación de personas mayores del pueblo Palenquero en el servicio de Apoyos Económicos</t>
  </si>
  <si>
    <t xml:space="preserve">Se realizo reunión técnica con representantes Palenque en la cual  definieron los temas sobre los cuales se adelantarían las acciones en prevención de violencia, en torno a encuentros con familia: Principios y valores de armonía y equilibrio. Valores ancestrales: de la etnia, de la cultura, para trabajarlo con los niños, y la juventud. Tejido familiar colectivo, Lazos de comunicación familiar, Respeto por los mayores, uniones interétnicas parejas blanco – mestizas, familias Interculturales sus conflictos y oportunidades. El Tejido familiar colectivo, las formas de corrección a los hijos, identificación de las violencias: Maltrato de palabra, </t>
  </si>
  <si>
    <t>La SDIS ha venido propiciando los escenarios de encuentro y concertación, con el fin de dar a conocer los criterios de priorización establecidos con la SDIS a la comunidad Palenquera de la ciudad de Bogotá D.C., buscando incluir los criterios diferenciales característicos de esta población. Desde la Estrategia Territorial se ha construido una ruta para la atención de cuidadores-as de personas con discapacidad, en las que se encuentra incluida la población Palenquera.</t>
  </si>
  <si>
    <t>Una de las dificultades encontradas consiste en la falta de una agenda bien definida, que permita trabajar de forma continua, para incluir en los criterios de priorización, las especificidades del enfoque diferencial propio de esta población, puesto que estas definiciones deben provenir y ser concertados con el pueblo Palenquero, en cumplimiento al artículo 66 del Plan de Desarrollo Distrital 2020-2024. Como alternativa de solución se sugiere señalarle a las autoridades y representantes del pueblo palenquero, la importancia de construir ese capítulo o anexo técnico desde su propia cosmovisión, la SDIS desde el proyecto 7771, continúa con toda la disposición, para gestionar y articular con el grupo Étnico Palenquero las acciones necesarias, con el propósito de avanzar en esta acción.</t>
  </si>
  <si>
    <t>Desde la Estrategia de Fortalecimiento a la Inclusión del Proyecto 7771 de la SDIS, se ha logrado avanzar, en la indagación para la inclusión en los entornos educativo y productivo de personas con discapacidad, sin embargo, para el segundo trimestre de la vigencia 2021, no se tiene registro de la inclusión a los entornos mencionados de persona con discapacidad o cuidador-a perteneciente al pueblo étnico Palenquero para el periodo de reporte.</t>
  </si>
  <si>
    <t>Como dificultad relevante, se encuentran en las restricciones adoptadas en el ámbito nacional y distrital a las empresas de los sectores público privado, derivadas por la emergencia - Covid-19, lo cual ha afectado sustancialmente la vinculación de población con discapacidad en diferentes entornos. Para enfrentar esta dificultad, se espera mejorar los canales de comunicación, procurando desde el proyecto 7771, adelantar los procesos de gestión y articulación para avanzar en esta acción, no sólo para la población con discapacidad perteneciente a pueblos étnicos Palenqueros, sino para la población con discapacidad más vulnerable del Distrito Capital.</t>
  </si>
  <si>
    <t>Para el periodo del 01/04/2021 a 27/06/2021 se han atendido un total de 23 personas palenqueras con apoyos alimentarios; 10 en bonos canjeables por alimentos, 2 en canastas básicas y 11 en comedores comunitarios - cocinas populares, distribuidos así: 13 mujeres y 10 hombres.</t>
  </si>
  <si>
    <t>En atención a los avances cualitativos de la acción, se llevó a cabo mesa de trabajo con el Kuagro el día 10 de junio 2021 donde se realiza la socialización de la oferta institución del proyecto 7745 en aras de que sea de su conocimiento para la elaboración de la ruta de trabajo que posibilite la vinculación de personas palenqueras a los diferentes servicios de apoyo alimentario. Se aclara que el documento de ruta de focalización y acceso a los servicios para la población palenquera está proyectado para el año 2022.</t>
  </si>
  <si>
    <t xml:space="preserve">Durante el segundo semestre de 2021 se avanzó el 100% en la definición de criterios y variables de identificación y priorización con enfoque diferencial étnico palenquero para la estrategia. Éstos fueron oficializados en el segundo trimestre de 2021, mediante el documento de la Resolución 0509 de 2021, que incorpora, en el caso de las personas con pertenencia étnica,  “como instrumentos de focalización los registros oficiales avalados por entidad competente, los registros del Sistema Nacional de Información Indígena, la certificación de los Cabildos Indígenas, la certificación de la Comisión Consultiva de las Comunidades Negras, Afrocolombianas, Raizales y Palenqueras y los listados de víctimas del conflicto armado administrado por la Unidad Nacional de Víctimas”. Así mismo, se establece el criterio de ingreso y permanencia de hogares integrados por personas con pertenencia étnica, que residan en territorios de la ciudad de Bogotá diferentes a los territorios focalizados por el servicio social “Tropa Social a tu Hogar”, que se encuentren en alto grado de vulnerabilidad y fragilidad social, y que de acuerdo con sus características cumple los criterios de ingreso dispuestos por el servicio social en el marco de los acuerdos generados en los planes integrales de acciones afirmativas.
NOTAS: 1). En la vigencia 2021 se avanzó en el cumplimiento de la meta con la celebración del contrato 11754 del 2020, por valor total de $25,840,000, honorarios mensuales de 5.168.000. Este contrato tuvo inicio el 02/09/2020, por un plazo de 5 meses, por lo cual finalizó el 2 de febrero del 2021. En el  primer trimestre del año 2021, se avanzó en el cumplimiento de esta acción afirmativa con cargo al contrato 11754, en el marco del cual se ejecutó un presupuesto en enero: $5,168,000; febrero: $5,168,000. Para la terminación del documento, se realizó un nuevo contrato número 536 - 2021, con fecha de inicio 05/03/2021, con honorarios mensuales de 5.901.900. 2). Dado que el profesional responsable del proceso, en el marco del nuevo contrato 11754-2021, devengó unos honorarios mayores a aquellos  sobre los cuales se realizó la proyección presupuestal 2021, se refleja una ejecución presupuestal del 104%. Cabe señalar que en la proyección presupuestal inicial para la vigencia 2021 no se tuvo en cuenta el incremento anual en los honorarios respecto del 2020 al 2021. </t>
  </si>
  <si>
    <t xml:space="preserve">Para el 2° trimestre de 2021 (abril-junio), se realizó un avance del 45% de la meta programada para la vigencia (90%), para un avance acumulado (2020 y 2021) del 100% de la elaboración del documento. El avance del 45% en el 2° trimestre corresponde a: Introducción, Justificación, Antecedentes, Marco Teórico conceptual, Metodología (Fase 1 Planeación y alistamiento, Fase 2 Aproximación territorial: implementación de diálogos territoriales. Definición de criterios para la identificación y caracterización. Agendas sociales. Fase 3. Etapa de análisis y elaboración de documentos e informes. Adicionalmente, se incluyó un criterio de enfoque diferencial étnico en los criterios técnicos de priorización territorial de los 412 territorios protectores y cuidadores. 
Para la terminación del documento, se realizó el nuevo contrato 1094 de 2021, fecha de inicio 12/03/2021, plazo de 9 meses, fecha fin 11/12/21, honorarios mensuales de 5.323.040, valor total 47.907.360. El pago de honorarios de este nuevo contrato inició en abril del 2021. 
NOTAS: 1). Aun cuando se avanzó en el 100% de formulación del documento, su versión final está sujeta a un proceso interno de revisión y retroalimentación por parte de las áreas pertinentes de la entidad. Por ello, se estima que la versión final revisada y ajustada del documento, estará lista hacia agosto del 2021. 2). Dado que el profesional responsable del proceso, en el marco del nuevo contrato 1094 de 2021, devengó unos honorarios mayores a aquellos  sobre los cuales se realizó la proyección presupuestal 2021, se refleja una ejecución presupuestal del 105%. Cabe señalar que en la proyección presupuestal inicial para la vigencia 2021 no se tuvo en cuenta el incremento anual en los honorarios respecto del 2020 al 2021. </t>
  </si>
  <si>
    <t xml:space="preserve">Aun cuando se avanzó en el 100% de formulación del documento, su versión final está sujeta a un proceso interno de revisión y retroalimentación por parte de las áreas pertinentes de la entidad. Por ello, se estima que la versión final revisada y ajustada del documento, estará lista hacia agosto del 2021. </t>
  </si>
  <si>
    <r>
      <t xml:space="preserve">Para el 2° trimestre del 2021 (abril-junio) se realiza atención a través del servicio de Respuesta Social a ocho (08) personas palenqueras identificadas en emergencia social, así:
Bono canjeable por alimentos: 3 Personas Únicas Atendidas (núcleos familiares)
Auxilio Funerario: 5 Personas Únicas Atendidas 
NOTAS: 1). Se reportan Personas Únicas Atendidas con base en la fuente de consulta del Sistema para el Registro de Beneficiarios -SIRBE de la Secretaría Distrital de Integración Social. 2). El avance cuantitativo del indicador refleja el número de PUA acumulado a 30 de junio (sumatoria primer y segundo trimestre 2021). 3).Frente al cálculo del % de ejecución presupuestal, es necesario señalar que </t>
    </r>
    <r>
      <rPr>
        <b/>
        <sz val="12"/>
        <rFont val="Arial"/>
        <family val="2"/>
      </rPr>
      <t xml:space="preserve">el servicio de Respuesta Social atiende por demanda. </t>
    </r>
    <r>
      <rPr>
        <sz val="12"/>
        <rFont val="Arial"/>
        <family val="2"/>
      </rPr>
      <t>En este sentido, y teniendo en cuenta el contexto de salud pública por COVID19 que también ha aumentado las demandas en el ámbito social, la demanda de atenciones para este servicio ha sido mayor que en vigencias pasadas, sobre las cuales se proyectó el presupuesto a ejecutar en el cuatrienio 2020-2024. Dado lo anterior, aparece una ejecución del 300% frente a lo inicialmente proyectado para el 2021, toda vez el servicio debe atender por demanda a las personas que cumplan con los criterio, en el marco del presupuesto global asignado al proyecto de inversión 7749.</t>
    </r>
  </si>
  <si>
    <t xml:space="preserve">Con el objetivo de continuar caracterizando la situación actual de la comunidad Palenquera y para tener información sobre la situación de vulnerabilidad que pueden tener algunos integrantes se realizó un cruce de información entre la base de datos aportada por la Subdirección de Asuntos Étnicos y el SISBEN IV. De este cruce se obtuvo la siguiente información: 
Del total de las personas en la base entregada, 43 personas, el 18,6% se encuentra en el SISBEN IV. Y a mayo de este año el total de personas inscritas en Bogotá es de 2’851.444. De los hogares de la comunidad inscritas allí, se obtuvo un indicador sobre el porcentaje de los ingresos totales que significa el gasto en transporte: en promedio este gasto es el 14,3% de los gastos totales.
</t>
  </si>
  <si>
    <t>Hasta el momento se han formado un total de 7 mujeres del pueblo Palenque residentes en Bogotá,de las cuales  3 se formaron en el mes de mayo y 4 en el mes de junio. este avance equivale a un 28% del avance de la meta, la cual para el año 2021 es de 25 mujeres. De las 7 mujeres palenqueras 2 tomaron el curso de "Constructoras TIC para la Paz", 2 el curso de "Habilidades Digitales" y 3 el de "Habilidades Socioemocionales".</t>
  </si>
  <si>
    <t xml:space="preserve">Con el fin de avanzar en el cumplimiento de la meta, se propone realizar un proceso de formación presencial en los CID, divido en dos grupos de 6 mujeres. Esto teniendo en cuenta las dificultades presentadas por las mujeres palenqueras en el acceso a los cursos virtuales. </t>
  </si>
  <si>
    <t xml:space="preserve">Durante este periodo se ha continuado la articulación con la Secretaría Distrital de Desarrollo Económico para dar linea técnica para los temas de enfoque de género y diferencial. Se generó articulación con esta entidad para dar capacitación sobre la ruta de Emprendimiento y Empleabilidad para el mes de julio, al equipo de la Dirección de Enfoque Diferencial </t>
  </si>
  <si>
    <t>La acción se encuentra en la etapa de alistamiento. Para la incorporación del enfoque en los cursos, las referentas llevaron a cabo los cursos en su totalidad para evaluar los contenidos, con el objetivo específico de identificar debilidades y aspectos que se profundizarán en las sesiones sincrónicas. Sobre esta revisión, se formuló una metodología para el acompañamiento que incorpore el enfoque.</t>
  </si>
  <si>
    <t>Una vez se apruebe la metodología para acompañamiento en sesiones sincrónicas, se llevará a cabo el proceso de convocatoria y toma del curso por parte de las mujeres</t>
  </si>
  <si>
    <t>La acción se cumplió en el primer trimestre de la vigencia.
El 28 de mayo se envío a la comunidad palenquera el documento de caracterización de cuidadoras palenqueras, en el marco de la implementación del Sistema Distrital de Ciudado. Al fecha se está a la espera de retroalimentación por parte de las comunidades. </t>
  </si>
  <si>
    <t xml:space="preserve">Su ejecución está programada para el mes de septiembre. </t>
  </si>
  <si>
    <t xml:space="preserve">La entidad se encuentra en la etapa de construcción del convenio, para la incorporación del enfoque diferencial palenquero. Este convenio será firmado con la Organización de los Estados Iberoamericanos, que será la encargada de su ejecución. </t>
  </si>
  <si>
    <t>Se programó reuniòn para el 8 de julio para iniciar el diàlogo con la Organizaciòn Palenquera, en el cual se presentarà el modelo de asistencia tècnica para el fortaleicmoento a las organizaciones y empezar la caracterizaciòn que permitirà construir conjuntamente un plan de trabajo orientado al fortalecimiento, insumo fundamental para hacer parte de los apoyos que se brindarán a travès del IDPAC</t>
  </si>
  <si>
    <t>Se convocó un primer espacio de formaciòn sobre presupuestos participativos para el 8 de julio, en el que se definiràn las demas fechas. El proceso se desarrolla en cuatro jornadas de 2 horas cada una. (Esta concertaciòn se hizo en reunion realizada entre la Dirección de Territorializaciòn y la Dirección de Enfoque Diferencial el 25 de junio)</t>
  </si>
  <si>
    <t>Se espera concertar con las mujeres palenqueras las horas, fechas y lugares para desarrollar el proceso de informaciòn sobre el CONPES</t>
  </si>
  <si>
    <t>La Dirección de Enfoque Diferencial cuenta con una referente Palenquera, quien es la encargada de generarar articulación entre la institución y la comunidad, y realizar la planeación, implementación y seguimiento de las acciones afirmativas</t>
  </si>
  <si>
    <t>Presentación del alcance de la caracterización ante los representantes de este grupo étnico y la Subdirección de Asuntos Étnicos (SAE) de la Secretaría de Gobierno.
Anexos: (1) 1_0520_Acta Caracterización palenquera. (2) 1_0520_alcance_caracterizacion_palenqueros</t>
  </si>
  <si>
    <t>El 20 de abril y el 08 de junio de 2021 se realizaron dos espacios de participación para el pueblo palenquero en el marco de la formulación del POT. Con estos dos espacios se da cumplimiento del 100% de la meta frente a esta acción para la vigencia 2021. 
Como espacios adicionales a los que dieron cumplimiento a la meta, se invitó pueblo palenquero para participar en las reuniones de: 1) "Despachando, inversión de los recursos de las regalías en Bogotá" realizado el día 21 de abril de 2021 y 2) Consejo Consultivo del pueblo Palenquero, realizado el día 24 de mayo. El evento de Regalías se transmitió por Facebook Live, por lo tanto no se tiene soporte de asistencia.
A la fecha todas las actividades han sido de carácter virtual, razón por la cual no se ha ejecutado presupuesto.</t>
  </si>
  <si>
    <t>El evento de rendición de cuentas de la Secretaría Distrital de Planeación está previsto para el mes de septiembre de 2021.</t>
  </si>
  <si>
    <t>Se tuvo una reunión de avance en la gestión el 25 de mayo de 2021. La semana palenquera se tiene prevista para finales de septiembre.</t>
  </si>
  <si>
    <t>En el segundo trimestre, no se ha logrado obtener por parte del representante de la comunidad palenquera la base de datos que sirva de insumo para la línea base por lo cual se realizará la correspondiente solicitud de manera formal.</t>
  </si>
  <si>
    <t>Dificultad: No se dispone de línea base, así como no se ha hecho entrega formal de la base de datos de los integrantes de la comunidad Palenquera. Esta información constituye la línea base necesaria para avanzar en el cumplimiento de la acción afirmativa.</t>
  </si>
  <si>
    <t>Durante el período no se logró avanzar en la actividad propuesta.</t>
  </si>
  <si>
    <t>Durante el segundo trimestre se avanzó en la conceptualización y contextualización del enfoque poblacional-diferencial de manera conjunta con el gestor étnico de la comunidad Palenquera, en el marco del modelo de Salud del Distrito Capital, esto permitió grandes avances en la acción afirmativa, pues desde la cosmovisión de la salud, el bienestar, su territorio, lengua propia, se construye un glosario de salud Palenquero que habla del autocuidado, sus plantas medicinales, los antecedentes sociales y culturales, georreferenciación en el territorio; insumos que contribuyen a las adecuaciones administrativas necesarias en la prestación de servicios de salud, al entendernos desde la diferencia podemos resaltar nuestra riqueza étnica y el saber sanar.
el gestor étnico realizó trabajo directo con las personas de la comunidad Palenquera a fin de actualizar la información y poder realizar caracterización sociodemográfica y de morbilidad que aportará a las adecuaciones técnicas y socioculturales en el componente de prestación de servicios.
Así mismo, la DPSS en seguimiento a la AA pactada, y en una construcción conjunta teniendo en cuenta la implementación del enfoque diferencial étnico, se realizó reunión virtual (11/06/2021) efectuada con la comisión de salud de la comunidad palenquera cuyo objeto fue la presentación y construcción conjunta de la propuesta plan de trabajo, cronograma y metodología a trabajar.</t>
  </si>
  <si>
    <t xml:space="preserve">Bases de datos de la comunidad Palenquera con información insuficiente; para subsanar y obtener los datos completos el gestor étnico realizó trabajo directo con las personas de la comunidad Palenquera a fin de actualizar la información y poder realizar caracterización sociodemográfica y de morbilidad que aportará a las adecuaciones técnicas y socioculturales en el componente de prestación de servicios.
</t>
  </si>
  <si>
    <t xml:space="preserve">Se socializo el presupuesto dispuesto para el apoyo financiero para la conmemoración desde la Dirección de Participación. 
A la fecha se ha brindado asistencia y apoyo técnico en la construcción de la propuesta de las actividades de la semana de la diáspora Palenquera en Bogotá al kuagro Mona Ri Palenge Andy Bakata.
Se han generado articulaciones interinstitucionales para la planeación de las actividades de la semana de la Diáspora Palenquera en Bogotá. 
En aras de garantizar la mayor participación de los miembros del pueblo palenquero, se han venido acompañando a la Asociación Kuagro Mona ri Palenge Andi Bakata en el proceso de georreferenciación y cartografía social de las y los palenqueros en Bogotá para aumentar y determinar el alcance de esta acción
La ejecución de esta acción afirmativa se encuentra proyectada para el tercer trimestre del 2021, por este motivo no se reporta avances de presupuesto.
Desde la Dirección de Participación se programó el cumplimento de la acción a partir del 1/01/2021,  no obstante la Asociación Kuagro Mona ri Palenge Andi Bakata, señalan  que esta conmemoración como es habitual  la realizara en el mes de septiembre de 2021..
</t>
  </si>
  <si>
    <t>Socialización de la estrategia Territorios de Innovación y participación Social en Salud TIPS con la comunidad Palenquera. Durante este periodo no se reporta avance, por que técnicamente no se ha iniciado el proyecto que contempla los espacios TIPS físico no obstante se socializó y se puso a disposición TIPS ambiente digital que hace parte de la metodologia .</t>
  </si>
  <si>
    <t>Dificultades: Técnicamente no se ha iniciado el proyecto que contempla los espacios TIPS físico alternativa de Solución: En este momento 
el sector esta adelantando convenios interadministrativos con otros sectores para la 
adecuación de estos espacios, los espacios TIPS.
La estrategia contempla TIPS ambiente Digital la cual se pone a disponibilidad  para uso de la comunidad palenquera.</t>
  </si>
  <si>
    <t>Para el periodo comprendido de abril a junio, a partir del reconocimiento de las dinámicas y particularidades de las poblaciones étnicas, se generó un espacio de socialización y concertacióncon los miembros de la Asociación kuagro Mona RiPalengeAndiBakata, con los cuales se realizó en un primer momento las orientaciones nacionales y distritales según las etapas, logrando sensibilizar a los líderes frente a la importancia de la vacunación en la población.
Conforme a los compromisos en el marco del articulo 66 PDD, frente a la estrategia "Kilumba" se pretende abordar a personas palenqueras con enfoque diferencial partiendo de la cosmovisión propia de la comunidad, para lo cual se expuso a la población la dinamica de los espacios por los cuales pordría desarrollarse la estrategia, y se acordo la presentación de una propuesta desde la misma comunidad para la definición tecnica de la misma. Hasta la fecha no se cuenta con dicha propuesta, para lo cual, se propuso realizar un trabajo conjunto en varias etapadas en la vigencia julio-octubre, con el fin de realizar mesas de trabajo para definir y estructurar de manera conjunta el producto conforme a las dinámicas de la población, para ser implementada a partir del mes de noviembre 2021</t>
  </si>
  <si>
    <t xml:space="preserve">Dificultades:
• El recurso dispuesto inicialmente para las diferentes intervenciones se vio modificado por las necesidades que emergieron ante la pandemia por Covid 19  en el contexto de la capital.
• Realimentacion de la implementación de la estrategia "Kilumba" por parte de la instancia representativa.
•Ausencia de base censal o caracterización de la población
Alternativa de solución: A partir de la siguiente vigencia, noviembre 2021 se iniciara su implementación.
</t>
  </si>
  <si>
    <t xml:space="preserve">Esta estrategia se caracteriza por comprender la atención Psicoancestral a las personas Víctimas del Conflicto Armado pertenecientes a las comunidad palenquera en el marco del Programa de Atención Psicosocial y Salud Integral a Víctimas del Conflicto.Durante este periodo se inicio con implementación de la estrategia, que viaja a través del entorno hogar con una operación distrital y la vinculación de un equipo compuesto por cuatro talentos humanos con pertenencia étnica palenquera, estando un profesional social, un técnico en salud, un gestor comunitario y un sabedor ancestral. 
Para el periodo, entre los meses de mayo – junio se abordaron en procesos de atención psicosocial ancestral y de atención integral en salud un total de 30 personas víctimas del conflicto armado (10 masculino y 20 femenino) pertenecientes a la población y residentes en la ciudad de Bogotá.
</t>
  </si>
  <si>
    <t xml:space="preserve">A la fecha no se ha podido convocar lo que puede generar situaciones densas en el espacio toda vez que el ejercicio de planificación metodológico de reformulación de la política pública negra, no lo conocen la comunidad palenquera  </t>
  </si>
  <si>
    <t>Aunque se dio cumplimiento de esta acción en el segundo trimestre, en el tercer trimestre se programo con la comunidad una caminata ecológica al Parque Entrenubes para el 22 de agosto, sin embrago, por una situación de calamidad dentro de la comunidad, se canceló y no fue posible realizarla. La refrente Isabel Salgado propone a la comunidad realizar una caminata ecologica virtual en el mes de octubre.</t>
  </si>
  <si>
    <t>El 12 de diciembre se realizó la segunda caminata ecológica anual con comunidad palenquera, en el humedal Santa María del Lago, en donde participaron 20 personas de la comunidad palequera que tambien realizaron el cierre del proceso de formación en humedales.Para esta actividad desde la SDA se presto todo el apoyo logístico.</t>
  </si>
  <si>
    <t>ninguna</t>
  </si>
  <si>
    <r>
      <t xml:space="preserve">En el tercer trimestre se realizaron 5 acciones de educación ambiental con el pueblo palenquero: El 1 de julio y 7 de agosto la acción pedagógica </t>
    </r>
    <r>
      <rPr>
        <i/>
        <sz val="12"/>
        <rFont val="Arial"/>
        <family val="2"/>
      </rPr>
      <t>Cuento Ancestral María Catalina Luango</t>
    </r>
    <r>
      <rPr>
        <sz val="12"/>
        <rFont val="Arial"/>
        <family val="2"/>
      </rPr>
      <t xml:space="preserve"> con familias palenqueras e igualmente las actividades NotiAUAMBARI, el 14 de agosto, Sumakawsay, el 8 de septiembre y el 28 de agosto la capacitación en consumo sostenible.</t>
    </r>
  </si>
  <si>
    <t>Producto de lo concertado con la comunidad, además de cumplir con el cronograma de acciones de educación ambiental para el 2021, se realizó el proceso de formación en humedales, el cual culminó el 12 de diciembre en Santa María del Lago.</t>
  </si>
  <si>
    <t xml:space="preserve">teniendo en cuenta el oficio recibido el 2 de septiembre remitido por la comunidad palenquera, con la solicitud de apoyo logístico para la conmemoración de la segunda versión de la semana palenquera en Bogotá, en donde se requirió: *Transporte para la actividad de apertura que se desarrolló el día 19 de septiembre, para el traslado de 45 invitados del museo colonial a la plaza de los artesanos. El cual fue gestionado por la SDA.• 60 refrigerios étnicos: para el miércoles 22 de septiembre, en conmemoración a las familias palenqueras. Desde la SDA no fue posible dar respuesta a este requerimiento.• Transporte para la actividad del día 22 de septiembre, en la conmemoración a las familias palenqueras, sin embargo aunque se realizó la gestión por parte de la SDA, desde la comunidad se solicita cancelarlo.• Carpa  grande para la jornada gastronómica en actividad al aire libre en la plaza de los artesanos 17- 18 de septiembre. La cual fue suministrada por la SDA.
</t>
  </si>
  <si>
    <t>Cumplida al 100% desde el trimestre anterior</t>
  </si>
  <si>
    <r>
      <t>*</t>
    </r>
    <r>
      <rPr>
        <b/>
        <sz val="12"/>
        <rFont val="Arial"/>
        <family val="2"/>
      </rPr>
      <t>Transporte para la actividad de apertura</t>
    </r>
    <r>
      <rPr>
        <sz val="12"/>
        <rFont val="Arial"/>
        <family val="2"/>
      </rPr>
      <t xml:space="preserve"> que se desarrolló el día 19 de septiembre, para el traslado de 45 invitados del museo colonial a la plaza de los artesanos. El cual fue gestionado por la SDA.</t>
    </r>
  </si>
  <si>
    <t>Cumplida desde el primer trimestre con la vinculación de Isabel Salgado como referente palenquera en la OPEL.</t>
  </si>
  <si>
    <r>
      <t>•</t>
    </r>
    <r>
      <rPr>
        <b/>
        <sz val="12"/>
        <rFont val="Arial"/>
        <family val="2"/>
      </rPr>
      <t xml:space="preserve"> 60 refrigerios étnicos:</t>
    </r>
    <r>
      <rPr>
        <sz val="12"/>
        <rFont val="Arial"/>
        <family val="2"/>
      </rPr>
      <t xml:space="preserve"> para el miércoles 22 de septiembre, en conmemoración a las familias palenqueras. Desde la SDA no fue posible dar respuesta a este requerimiento.</t>
    </r>
  </si>
  <si>
    <t>El día 13 de diciembre de 2021 se llevó a cabo un taller de sensibilización en temas de tenencia responsable de animales de compañía para la comunidad palenquera, en el cual se informó que por disponibilidad del equipo de brigadas médicas veterinaras la jornada de atención debería realizarse después del 22 de diciembre, sin embargo la comunidad informa que en esta época la mayoría de familias salen de la ciudad por motivos de las celebraciones de fin de año. Teniendo en cuenta lo anterior se acuerda con la comunidad programar la jornada para el primer trimestre del 2021, estableciendo que en el mes de febrero se debe realizar una reunión entre el IDPYBA y la comunidad para definir el cronograma</t>
  </si>
  <si>
    <t xml:space="preserve">Entendiendo que el cronograma de brigadas médicas se establece de manera mensual y responde a las solicitudes ciudadanas, se deben proponer varias fechas en conjunto con la comunidad palenquera para ser incluída en el cronograma de trabajo el equipo de brigadas médicas. </t>
  </si>
  <si>
    <t>$13490940</t>
  </si>
  <si>
    <t>Esta actividad se cumplió en el tercer trimestre con la contratación de Kelvin Batista mediante contrato de prestación de servicios con una duración de 6 meses. El contrato está asociado a la Subdirección de Cultura Ciudadana y Gestión del conocimiento</t>
  </si>
  <si>
    <t>$ 250.200</t>
  </si>
  <si>
    <r>
      <t>• Transporte para la actividad del día 22 de septiembre</t>
    </r>
    <r>
      <rPr>
        <sz val="12"/>
        <rFont val="Arial"/>
        <family val="2"/>
      </rPr>
      <t>, en la conmemoración a las familias palenqueras, sin embargo aunque se realizó la gestión por parte de la SDA, desde la comunidad se solicita cancelarlo.</t>
    </r>
  </si>
  <si>
    <t>En este mes, la comunidad no solicitó ingreso al Jardín Botánico para la realización de experiencias ambientales.</t>
  </si>
  <si>
    <t>Para el 2022, se espera en reunión con la comunidad desarrollar un plan de trabajo para volver a presentar la oferta de educación ambiental, para el desarrollo de actividades en el Jardín Botánico</t>
  </si>
  <si>
    <t>$ 3.484.068</t>
  </si>
  <si>
    <t>Se realizaron dos acercamientos a las personas de la comunidad palenquera que estaban interesadas en la realización de la huerta casera, en que se hizo un diagnóstico de sus intereses, a saber: Shirley Valdez Julio e Isabel Salgado Cabarcas. Se realizará el proceso de entrega de insumos y capacitación en el año 2022.</t>
  </si>
  <si>
    <t xml:space="preserve">De los datos e información entregada al equipo de agricultura urbana del grupo de comunidad palenquera no se han atendido a las siguientes personas: 1. La señora Mayerly Salgado Navarro CL 2A 5a-36 de la localidad de la Candelaria, le informó al técnico Humberto Cuastumal no haber solicitado apoyo para agricultura urbana y no tener interés en recibir asistencia técnica. 2. La señora Sujey Valdez mesa fue referenciada de la localidad de bosa y es de la localidad de suba. 3. La señora Dorelvis Maestre Zuñiga carrera 23 B N 80 a 21 sur, es de la localidad de Ciudad Bolívar y fue referenciada de Bosa, no ha sido posible la comunicación con ella para programar la asistencia técnica.  Se hará un ejercicio de seguimiento a este proceso para corregir los errores encontrados y poder realizar las visitas y el fortalecimiento.
La señora Alicia Torres no reside en la dirección registrada y no se pudo ubicar vía telefónica. 
</t>
  </si>
  <si>
    <t>Una vez se llevó a cabo la contratación con la instancia representativa, el acuerdo acordado por la Subdirección de las Artes del Idartes con el Kuagro se encuentra en ejecución. Se brindará el apoyo técnico y financiero a la edición, publicación y circulación de un libro digital basado en la investigación sobre oraliteratura palenquera.</t>
  </si>
  <si>
    <t>Ninguna por el momento reportada</t>
  </si>
  <si>
    <t>Se ha brindado apoyo técnico y financiero anual a proceso artístico concertado con la comunidad palenquera que se definió en la edición y publicación de libro virtual a través de iniciativa ofrecida a través de la Cámara Colombiana del Libro.</t>
  </si>
  <si>
    <t>Para implementar el enfoque étnico, concretamente el de la especificidad étnica (palenquera) se ha diseñado un instrumento como propuesta para la incorporación de la perspectiva diferencial, por lo tanto, la implementación trasciende el mero reconocimiento de la diversidad en este caso del grupo étnico NARP y la valoración de la diversidad cultura se recoge y visibiliza a través del pensamiento, la cosmovisión y la visión de oraliteratura de la propia comunidad y se transforma en esta acción en concreta.</t>
  </si>
  <si>
    <t xml:space="preserve">La asociación eligió e informó el nombre del artista formador (Felix Valdés), quien desarrollará la acción en la práctica artística informada por la organización. Se empieza proceso de contratación con el artista formador seleccionado.  </t>
  </si>
  <si>
    <t>Se ha implementado y fortalecido el proceso de formación en prácticas artísticas integrales en el marco de laboratorio Converge que ha beneficien a los asistentes y a la comunidad durante el año 2021, con la participación de Félix Valdez Torres quien ha liderado el proceso formativo.</t>
  </si>
  <si>
    <t>Un reto es mantener el compromiso permanente para el desarrollo de la ruta pedagógica que propenda por el propósito general de la conformación y sostenibilidad de la red de Jóvenes estudiantes palenqueros. Se requiere fortalecer el equipo motor de la iniciativa para ello en el 2022 se ampliará la red de jovenes en el desarrollo de las actividades propuestas por la iniciativa</t>
  </si>
  <si>
    <t xml:space="preserve">Se ha llevado a cabo un programa dirigido a esta comunidad, donde se ha atendido y reconocido su cultura como una fuente de diversidad artística que cuenta con su forma organizativa, su forma de llevar a cabo sus prácticas artísticas ajustadas a su forma de ver y cosmovisión del mundo.  </t>
  </si>
  <si>
    <t>Con los referentes del pueblo Palenque se avanzò en la presentacion de los criterios de seleccion, participacion y tiempos del diplomado en patrimonio cultural CIVINAUTAS a iniciar en el mes de Octubre, en este sentido se espera recibir los nombres de quienes seran delegados a participar en este proceso de formacion por parte de la comunidad palenquera y surtir los procesos necesarios para mejorar y aclarar dudas al respecto 
Nota: esta acción contempla 5 procesos (presentación de lapropuesta de formación, socialización-acuerdo y aprobación de selección de participantes, taller/laboratorio con preinscritos de la modalidad, inscripción en  plataforma, proceso de formación). A la fecha se han realizado los dos primeros procesos</t>
  </si>
  <si>
    <t xml:space="preserve"> No se han  presentado dificultades para el proceso de idenificacion y acuerdos alrededor de los criterios de seleccion y participantes en el diplomado o proceso de formacion.</t>
  </si>
  <si>
    <t>Se realizó la socialización, inscripción y capacitación de las diez personas seleccionadas del pueblo Palenque para el proceso de formación en patrimonio cultural, al igual se realizaron los acompañamientos técnicos y misionales necesarios para su desarrollo</t>
  </si>
  <si>
    <t xml:space="preserve">Ninguna </t>
  </si>
  <si>
    <t>Se realizaron reflexiones compartidas sobre el proceso de formación en patrimonio cultural y la importancia de este diplomado para el fortalecimiento y reflexión de las prácticas culturales del pueblo Palenquero en la ciudad y su perspectiva a futuro</t>
  </si>
  <si>
    <t>Luego de la reunión realizada el 23 de julio entre el IDPC y el pueblo palenque y posterior a la reflexion en cuanto a la primera fase a desarrollar en la linea de la acción afirmativa se establece que este año se realizará la etapa de concertacion y conformacion del equipo propio para la investigacion de inventarios de PCI, y se envia un cronograma de encuentros a realizar a partir del mes de octubre y noviembre del presente año 
Nota: el proceso de realización de las fichas y registros de manifestaciones de PCI corresponde a un proceso articulado de acciones entre el equipo de inventarios del IDPC y los pueblos, en esa medida se contemplan 4 fases a desarrollar  (concertación 2021, investigación 2022, registro-creación 2023 y divulgación 2024)</t>
  </si>
  <si>
    <t>Teniendo en cuenta las agendas y tiempos disponibles del pueblo palenque, se han aplazado las reuniones de implementacion de acciones concertadas</t>
  </si>
  <si>
    <t>Se realizaron 2 encuentros, talleres y conversatorios sobre el patrimonio cultural de pueblo Palenquero en la ciudad de Bogotá, con la participación de 30 personas por sesión: 27 nov y 5 de dic, de igual manera se planeó la base de la ruta de trabajo para la siguiente fase en la identificación de manifestaciones de Patrimonio cultural inmaterial a realizar el 2022</t>
  </si>
  <si>
    <t xml:space="preserve">Desde la perspectiva étnica de la entidad, se hizo énfasis en la necesidad de reflexión colectiva sobre el proceso de fortalecimiento cultural necesario para la pervivencia cultural del pueblo palenque en la ciudad de Bogotá, en ese sentido las sesiones realizadas en la identificación de prácticas culturales propias conto con el apoyo y guianza de sabedores changole del pueblo Palenquero, esto hizo del proceso un momento de construcción colectiva importante para el pueblo </t>
  </si>
  <si>
    <t>El 11  de agosto se emite la resolucion de ganadores de la beca de estimulos para el fortalecimiento, reconocimiento y activacion del patrimonio cultural de los pueblos etnicos, en la cual se da por ganadora la propuesta presentada por el pueblo palenque denominada  Vida y obra de Paulino Valdez "Batata" , de acuerdo a la propuesta se han desarrollado acompañamientos tanto tecnicos como misionales para mejorar el impacto y el desarrollo de la propuesta misma.
Nota: este estímulo se amparó con el registro presupuestal número xxxx por valor de $10.000.000</t>
  </si>
  <si>
    <t xml:space="preserve"> No se ha presentado dificultades en la implementaciòn de esta acciòn afirmativa </t>
  </si>
  <si>
    <t xml:space="preserve">Se hizo entrega de la beca de estimulos para le fortalecimeinto del patrimonio cultural de los pueblos etnicos para el pueblo Palenque y se ejecuto el proyceto en su totaidad, con el acimpañamiento misional y tecnico necesario requerido por el pueblo </t>
  </si>
  <si>
    <t>No se presentaron dificultades para la realización de los encuentros y el cumplimiento de esta acción concertada</t>
  </si>
  <si>
    <t>El proceso de identificación y priorización de la temática patrimonial a desarrollar en el marco del programa de estímulos fue desarrollada de manera autónoma y deliberada exclusivamente por el pueblo palenque, sin embargo el equipo técnico y de enfoque diferencial del IDPC acompaño de manera continua el proceso y según requerimiento del pueblo</t>
  </si>
  <si>
    <t>Durante el trimestre no se realiza acción ya que se ejecutará durante el último trimestre del año.</t>
  </si>
  <si>
    <t>Ninguna por el momento</t>
  </si>
  <si>
    <t>Participarán en el desarrollo de la estrategia virtual Bogotá 24 horas que se llevará a cabo el próximo 21 de febrero del 2022, donde la comunidad palenquera mostrar propuesta de creación artística centrada en el mapalé como práctica artística.</t>
  </si>
  <si>
    <t>Por el momento ninguna</t>
  </si>
  <si>
    <t>El proceso de creación artística presentado por la comunidad (mapalé como práctica artística) se relaciona con los aspectos mágico - religiosos diferenciales a este pueblo étnico, de manera que la iniciativa es distintiva al que puede implementarse con cualquier otro grupo poblacional, por lo tanto, si se ha tenido presente las particularidades de este grupo étnico.</t>
  </si>
  <si>
    <t>$ 0</t>
  </si>
  <si>
    <t>Durante el primer semestre del año enero- junio de 2021  se han realizado  las siguientes acciones:
El 09 de abril de 2021 se realizó una reunión  con el fin de revisar las acciones concertadas y definir estrategias para su programación e implementación. Producto de este ejercicio se resolvieron las inquietudes de la Comunidad Palenquera respecto a las acciones propuestas en el plan de acción del PIAA 2021 y se acordó que la comunidad palenquera presentará una propuesta de evento artístico, propuesta que a la fecha no ha sido entregada.</t>
  </si>
  <si>
    <t xml:space="preserve">Entre enero y diciembre de 2021  se cumplió la acción concertada con la comunidad Palenquera, para este fin:
-  El 09 de abril de 2021 se realizó una reunión  con el fin de revisar las acciones concertadas y definir estrategias para su programación e implementación. Producto de este ejercicio se resolvieron las inquietudes de la Comunidad Palenquera respecto a las acciones propuestas en el plan de acción del PIAA 2021 y se acordó que la comunidad palenquera presentará una propuesta de evento artístico.
- Durante el mes de septiembre se realizaron mesas de trabajo para la verificación de la propuesta del evento artístico y se  definió como fecha  para la realización del mismo  el día 07 de octubre. 
- El día 07 de octubre se realizó el evento artístico con la asistencia de 24 personas. Este evento consistió en un conversatorio y muestras musicales y artísticas, lo anterior como una muestra preliminar del Festival de Tambores, que es una fiesta tradicional de la comunidad palenque y toma lugar en el mes de octubre. 
</t>
  </si>
  <si>
    <t>No se  presentaron retrasos</t>
  </si>
  <si>
    <t xml:space="preserve">
Durante el primer semestre  enero- junio de 2021 Se  realizaron las siguientes acciones:
El 15 de febrero de 2021 se lanzó la convocatoria "Beca Grupos Étnicos – Comunidad Palenquera, el cierre de esta convocatoria se llevó a cabo el 22 de abril.
Entre los meses de febrero y abril se desarrollaron actividades de socialización del Portafolio de estímulos de la Entidad específicamente para poblacion perteneciente a la comunidad Palenquera, producto de lo cual se presentó una propuesta cultural.
El 20 de mayo de 2021 se nombraron tres jurados para realizar la evaluación de las propuestas presentadas.
El 20 de junio de 2021 se declaró desierta la convocatoria para la comunidad palenque teniendo en cuenta que no subsanaron algunos requisitos exigibles en la convocatoria.
 </t>
  </si>
  <si>
    <t xml:space="preserve">Entre enero y diciembre de 2021 se realizaron las siguientes acciones:
-  El 15 de febrero de 2021 se lanzó la convocatoria "Beca Grupos Étnicos – Comunidad Palenquera, el cierre de esta convocatoria se llevó a cabo el 22 de abril. 
-  Entre los meses de febrero y abril se desarrollaron actividades de socialización del Portafolio de estímulos de la Entidad específicamente para poblacion perteneciente a la Comunidad Palenquera.
-  El 20 de mayo de 2021 se nombraron tres jurados para realizar la evaluación de las propuestas presentadas.
-  El 20 de junio de 2021 se declaró desierta la convocatoria para la comunidad palenque teniendo en cuenta que la propuesta presentada por la comunidad no cumplió los requisitos de la convocatoria y no subsanaron los requisitos exigibles de la convocatoria. 
Se registra un cumplimiento del 100% de la acción ya que la entidad realizó todo el proceso de convocatoria pero lamentablemente  la propuesta presentada por la comunidad no cumplió los requisitos exigidos.razon por lo cual no se comprometieron recursos presupuestales para esa convocatoria.
 </t>
  </si>
  <si>
    <t>La comunidad palenque  no subsananó algunos requisitos exigibles en la propuesta presentada por lo cual se declaró desierta la convocatoria.</t>
  </si>
  <si>
    <t xml:space="preserve">Se realizó 1 reunión  para dar a conocer el proyecto Bronx Distrito Creativo  a la comunidad Palenquera y se tiene proyectado invitarlos a una reunión para socialización. Se continuará invitando a la  comunidad palenquera a participar en las actividades del Bronx.
</t>
  </si>
  <si>
    <t xml:space="preserve">Entre enero y diciembre de 2021 la entidad suscribió el Convenio de Asociación FUGA-119-2021, con la Universidad Jorge Tadeo Lozano - UJTL con el objeto de aunar esfuerzos técnicos, administrativos y financieros para desarrollar el programa de formación en emprendimiento cultural y creativo. Mediante este convenio, se está desarrollando el programa de formación “Aula Creativa”; dirigido a emprendedores, creadores y gestores culturales de Bogotá, el cual consiste en 10 cursos gratuitos que incorporan temas de emprendimiento y modelo de negocio, procesos organizativos y cadenas de valor, comunicación digital, finanzas personales, gestión de proyectos, estrategias de financiación y diseño basado en innovación. Los cursos se están desarrollando de manera virtual de la mano de un equipo de expertos. Adicionalmente los participantes tienen la posibilidad de asistir a eventos complementarios como laboratorios de procesos de creación experimental, interacción en redes culturales y creativas, así como un ciclo con conferencistas internacionales. A pesar de las invitaciones realizadas  via correo electrónico y de la socialización por otros medios,  con corte de diciembre no se ha contado con inscritos de la comunidad palenquera. 
</t>
  </si>
  <si>
    <t>La entidad  suscribió durante el mes de junio de 2021 el Convenio de Asociación  FUGA-119-2021, con la Universidad Jorge Tadeo Lozano - UJTL con el objeto de  aunar esfuerzos técnicos, administrativos y financieros para desarrollar un programa de formación en emprendimiento cultural y creativo. Actualmente se está adelantando la convocatoria para la participación en estos procesos de formación, en donde se espera que participen y  reciban formación miembros de la comunidad Palenquera, una vez realizado el lanzamiento del proceso el 22 de julio, se establecerá contacto directo con la comunidad para invitarlos a participar.
Debido a la pandemia, la formación se hará virtual y se garantizarán como minimo 5 cupos en procesos de formación para el emprendimiento en competencias personales y empresariales de iniciativas de la economía cultural y creativa, dirigidos a miembros de la comunidad  Palenquera que se encuentren realizando actividades económicas alrededor de los bienes y servicios culturales y creativos en el centro de Bogotá  y que habiten en el centro de la ciudad.</t>
  </si>
  <si>
    <t xml:space="preserve">La entidad realizó socialización del proceso de formación pero no se inscribieron miembros  del pueblo  palenque  en la vigencia 2021. 
 El 14 de diciembre se envió correo electrónico a las autoridades de la comunidad palenque para motivar la participación en los últimos 2 módulos del proceso de formación que inicia el 15 de febrero de 2022.
</t>
  </si>
  <si>
    <t>Acción programada a partir de 2023</t>
  </si>
  <si>
    <t xml:space="preserve">Durante el tercer trimestre del 2021 se realizaron 5 actividades recreativas y 1 deportiva con la comunidad palenquera contando con una participación de 128 personas así: 
-	5 actividades recreativas en el marco de las actividades de Recréate en Familia, Reconociendo nuestras Habilidades y Parques para la Cultura Ciudadana. En el desarrollo de las actividades se realizaron dos Facebook Live, un Ciclopaseo y Visita al Parque Mundo Aventura, contando con una participación de 98 personas. Dos de estas actividades se realizaron en el marco de la semana Palenquera. 
-	El 22 de septiembre en el marco de la Semana Palenquera se realizó 1 torneo de fútbol 8, realizado en el parque del Olaya donde participaron 30 personas. 
A la Fecha se han realizado 8 actividades con la población Palenque. 
</t>
  </si>
  <si>
    <t xml:space="preserve">Durante el cuarto trimestre de 2021 se realizaron tres (3) actividades recreativas con la comunidad Palenquera contando con una participación de 97 personas. Las actividades se desarrollaron en el marco del programa  “Recréate en Familia”, dos (2) de ellas se desarrollaron de forma presencial y una (1) de forma virtual. Entre las actividades se destaca la implementación de un ciclopaseo. </t>
  </si>
  <si>
    <t xml:space="preserve">Con el desarrollo de las actividades recreativas se fortalecen los valores que permiten reconocer las habilidades y competencias individuales, grupales y familiares que contribuyan con el tejido social comunitario, generando alternativas para el disfrute del tiempo libre de cada grupo etario de la comunidad palenquera. Las actividades recreativas se desarrollaron teniendo en cuenta las necesidades e intereses del grupo étnico. </t>
  </si>
  <si>
    <t>Se definió realizar el contrato para la realización del concierto, con la organización representativa de la Comunidad Palenquera, para lo cual facilitaron los documentos y se esta en el proceso de perfeccionar el contrato</t>
  </si>
  <si>
    <t>Superadas las dificultades del Kuagro Monarì Palenque, por la inexperiencia en la contrataciòn pùblica, se logrò el aprestamiento y perfilado del contrato para ejecutarlo en el primer trimestre del 2021</t>
  </si>
  <si>
    <t>La informalidad en la que se desempeñaba la organizaciòn representativa de la Comunidad Palenquera, lo cual se superò con su registro en la Camara de Comercio</t>
  </si>
  <si>
    <t>Enriquecedor el concierto ejecutado en la modalidad de ensamble, entre los musicos palenqueros y los designados por la OFB, bajo el enfoque ètnico diferencial</t>
  </si>
  <si>
    <t>Al 30 de septiembre se registra la participación de 16 niñas, niños, adolescentes y jóvenes que se identifican como palenqueros, que representan el 64% de la meta establecida</t>
  </si>
  <si>
    <t>Paulatinamente las niñas, niños, adolescentes y jòvenes se van vinculando al programa, gracias a la difusiòn que se hace con su organizaciòn representativa.</t>
  </si>
  <si>
    <t>Las personas del Pueblo Palenquero residentes en Bogotà, poco conocen de la oferta cultural, lo cual se ha logrado ir superando con el compromiso de su organizaciòn representativa.</t>
  </si>
  <si>
    <t>El proceso de formaciòn impartido por la OFB, acoge el enfoque diferencial ètnico para lograr un carácter inclusivo de la diversidad ètnica y cultural de sus beneficiarios</t>
  </si>
  <si>
    <t>La propuesta fue ejecutada durante el mes de septiembre, por lo anterior, la SDCRD a través del convenio suscrito con la UNAL, realizará los pagos por los productos acordados que la junta directiva palenque entregará a la Universidad y esta a la secretaría. El pago respectivo se realizará durante el mes de noviembre.</t>
  </si>
  <si>
    <t>Se presentaron dificultades en la suscripción del convenio con la UNAL. Al respecto, se adelantaron reuniones entre la SDCRD, la UNAL y la junta directiva palenque, en el que se acordaron los productos a entregar y la fecha del desembolso de los recursos en el marco de la Semana Palenquera.</t>
  </si>
  <si>
    <t>Aunque la actividad se desarrolló en el mes de septiembre, el desembolso de los recursos se llevó a cabo durante el mes de diciembre de 2021.</t>
  </si>
  <si>
    <t>La UNAL operador del convenio 430/21, presentó problemas en los pagos por requerimientos hechos desde la SDCRD, los cuales fueron subsanados durante el mes de noviembre. El primer y segundo desembolso del convenio se realizó durante este mes, sin embargo, estos recursos se hacen efectivos durante diciembre de acuerdo a los cronogramas establecidos por la Secretaría Distrital de Hacienda.</t>
  </si>
  <si>
    <t>Diseño y desarrollo de la propuesta hecha desde el pueblo palenque, a través de sus representantes, acorde a sus usos y costumbres.</t>
  </si>
  <si>
    <t>Implementamos acciones de comunicación estratégica en la semana palenquera, del 19 al 25 de septiembre, que incluyó la generación de piezas gráficas, apoyo en comunicado y difusión de información del evento, así como la generación de notas informativas.</t>
  </si>
  <si>
    <t>Se implementaron acciones de comunicación estratégica con el grupo étnico asociada a la generación de un contenido audiovisual en forma de cápsula, co creado, producido y circulado por Capital en Canal Capital y en Capital Digital, con más de 225 visitas. Así mismo, se produjo conjuntamente con el étnicos un podcast mediante el equipo de Capital Sonoro el cual circula en las plataformas sonoras de Capital. Cumpliendo así los compromisos del año. Así mismo, se realizó una sesión de fortalecimiento en redes sociales por parte del equipo digital de Capital.</t>
  </si>
  <si>
    <t xml:space="preserve">No se presentaron dificultades en este trimestre de 2021.
</t>
  </si>
  <si>
    <t>El Distrito debe seguir implementado el enfoque étnico en la comunicación pública como parte del fortalecimiento de la democracia participativa.</t>
  </si>
  <si>
    <t xml:space="preserve">En el marco de la Resolución 1913 de 2021 por medio de la cual se establece el proceso de gestión de la Cobertura 2021-2022, a través del enlace de la comunidad palenquera en la Dirección de Inclusión e Integración de Poblaciones y según información dada en reunión del 7 de septiembre de 2021, se propuso articular con los representantes de la comunidad para avanzar en la identificación de la población y sus necesidades educativas, especialmente aquellos jóvenes y adultos que solicitan atención con Modelos Educativos Flexibles, la Dirección de Cobertura esta a la espera de la respuesta de la comunidad. </t>
  </si>
  <si>
    <t xml:space="preserve">No se ha avanzado en la identificación de la población y sus necesidades educativas. La Dirección de Cobertura esta a la espera de la respuesta de la comunidad. </t>
  </si>
  <si>
    <t xml:space="preserve">La estrategia de Búsqueda Activa contempla en su estructura e implementación un enfoque diferencial que permite garantizar la atención de la población a través de acciones concertadas con las comunidades, desde sus diversidades, cultura, cosmovisión, entre otras. La estrategia busca acercar la oferta educativa distrital a la población en condiciones de vulnerabilidad, resaltando, entre otras cosas, que se cuenta con un profesional de pertenencia palenquera, que garantice una efectiva comunicación y articulación con la comunidad. </t>
  </si>
  <si>
    <t>Se avanza en la actualización de los registros estudiantes palenqueros en el SIMAT. Se han realizado mesas de trabajo con algunas IED para capacitar a los encargados sobre la marcación de la variable étnica. Trabajo articulado con el equipo DIIP para la identificación de la población. 
Se encuentra en elaboración una pieza publicitaria dirigida a la comunidad educativa en general frente a la importancia de la identificación y reconocimiento de la población étnica en el Sistema Educativo. Se programaron jornadas de sensibilización y capacitación sobre registro étnico en SIMAT dirigido especialmente al nivel local, atención al ciudadano, IEDs, el marco de la socialización de la resolución de matricula 1913 de 2021. 
Conforme a la información registrada en el Sistema Integrado de Matricula SIMAT, a corte 30 de septiembre de 2021, se registran 29 estudiantes palenqueros, quienes en distintos niveles de escolaridad.</t>
  </si>
  <si>
    <t>El 12 de noviembre de 2021, se realizó un taller de sensibilización y socialización frente a la importancia del reconocimiento e identificación de estudiantes étnicos en el Sistema Educativo dirigido a Secretarias y Secretarios Académicos y se avanza en mesas de trabajo con algunas IED para capacitar a los encargados sobre la marcación de la variable étnica. Trabajo articulado con el equipo DIIP para la identificación de la población. 
Se realizó una pieza publicitaria dirigida a la comunidad educativa en general frente a la importancia de la identificación y reconocimiento de la población étnica en el Sistema Educativo. Se programaron jornadas de sensibilización y capacitación sobre registro étnico en SIMAT dirigido especialmente al nivel local, atención al ciudadano, IEDs, el marco de la socialización de la resolución de matricula 2021- 2022.
Conforme a la información registrada en el Sistema Integrado de Matricula SIMAT, en la vigencia 2021 se registran 29 estudiantes palenqueros, quienes en distintos niveles de escolaridad.</t>
  </si>
  <si>
    <t xml:space="preserve">No se presentan dificultades relevantes frente a esta acción,  Sin embargo, continua la actualización permanente de registros de estudiantes palenqueros en el SIMAT. </t>
  </si>
  <si>
    <t xml:space="preserve">La Secretaria de Educación Distrital garantiza el derecho a la educación para todos los niños, niñas y adolescentes residentes en la ciudad, en todos los niveles de escolaridad y sin discriminación por condiciones sociales, económicas, culturales, políticas o migratorias. En este sentido, se establece una ruta de acceso y permanencia que garantiza la atención pertinente considerando las diversidades de todas las poblaciones. </t>
  </si>
  <si>
    <t>Se definieron las variables del índice de Asignación de Beneficios de Movilidad Escolar (IABME), para realizar la focalización de beneficiarios del Programa de Movilidad Escolar - PME, con la identificación de la población étnica a quienes se realizará la asignación del beneficio en las modalidades del programa conforme a la presencialidad, con bioseguridad, autocuidado y corresponsabilidad, en la cual los colegios solicitan los beneficios del Programa, para las modalidades de ruta escolar, al Colegio en Bici y Ciempiés, en razón a tal solicitud se realiza la asignación del beneficio. Para el caso del subsidio de transporte escolar, se realiza la asignación en los colegios donde no se cuenta con la ruta escolar.</t>
  </si>
  <si>
    <t>La consistencia de la información de ubicación de los estudiantes dificultó verificar los requisitos de acceso al Programa de Movilidad Escolar; sin embargo, se implementaron validaciones con fuentes externas de consulta, que permitieron la focalización de los beneficiarios.</t>
  </si>
  <si>
    <t>En el documento que consolida el resultado del análisis de los factores que componen el índice de asignación de los beneficios de movilidad escolar, se concluye, que no hay necesidad de su modificación, dado que la condición étnica se constituye en un factor diferencial positivo para asignación del beneficio.</t>
  </si>
  <si>
    <t>Se garantizan los enfoques luego que se da una atención diferencial en la implementación del índice en el proceso de focalización de la población beneficiaria del Programa de Movilidad Escolar - PME</t>
  </si>
  <si>
    <t>1. Se concertó  entre el PAE y el asociado COMPENSAR para que en el marco del Convenio de Asociación No. 2804724, se contrate personal perteneciente a la comunidad palenquera para desarrollar actividades en los comedores escolares del PAE, en el marco de la operación del SIDAE.</t>
  </si>
  <si>
    <t xml:space="preserve">Demora por parte de los representantes de la mesa consultiva en establecer fechas para el cumplimiento del plan de acción, que permita el desarrollo de la acción afirmativa; se plantea como solución, que se genere un delegado de la mesa consultiva para que la comunicación sea efectiva y eficiente. </t>
  </si>
  <si>
    <t>1. Se socializaron los avances de la acción afirmativa PAE a los representantes de la comunidad y la mesa consultiva, el día  9 de diciembre.
2. Se esta realizando el proceso de selección de personal de  la comunidad para el cargo de auxiliar de cocina a través del asociado Compensar, para la posible vinculación en los comedores escolares.</t>
  </si>
  <si>
    <t xml:space="preserve">Dificultad en la concertación de espacios con  representantes de la mesa consultiva, para el cumplimiento del plan de acción que permita el desarrollo de la acción afirmativa; se plantea como solución, que se genere un delegado de la mesa consultiva para que la comunicación sea efectiva y eficiente. . </t>
  </si>
  <si>
    <t>Se realiza construcción conjunta con referentes, lideres y comunidad respecto a actividades para la implementación de la acción relacionada con el PAE.</t>
  </si>
  <si>
    <t xml:space="preserve">Presentación y socialización de la propuesta general de la estructura al equipo de líderes de la consultiva, en reunión del 25 de agosto. Aún no se avanza en desarrollos de la propuesta, dado que se priorizó la acción relacionada con días emblemáticos. </t>
  </si>
  <si>
    <t>En el avance en los desarrollos, por lo cual se planean reuniones con los  líderes de la consultiva en articulación con la acción afirmativa del PAE, que permita dar inicio al proceso en el último trimestre.</t>
  </si>
  <si>
    <t>Se presentó la proyección para el desarrollo de la propuesta pedagógica, organizada en tres momentos didácticos. Se aprobó el plan y su ejecución para el 2022.</t>
  </si>
  <si>
    <t>Se aprobó el plan y su ejecución para el 2022.</t>
  </si>
  <si>
    <t>La propuesta de estructuración pedagógica y didáctica "Prácticas saludables de nuestras culturas" contempla un enfoque en el que se valore, respete y promuevan las tradiciones culturales en alimentación y actividad física (juegos tradicionales, deportes, danzas...) propias. Con esta propuesta, se espera recuperar y fomentar en los estudiantes y en las familias las costumbres, los saberes y los hábitos que forman parte de la identidad cultural en torno a las prácticas y comportamientos saludables para que se integren a los ejercicios cotidianos de nuestros niños, niñas y adolescentes.</t>
  </si>
  <si>
    <t>Al no haber podido desarrollar uno de los eventos en primer semestre, se planea y ejecuta el desarrollo  de un evento que integre la actividad física (contemplada para primer semestre) y la alimentación (para el segundo) en la "Semana de hábitos y estilos de vida saludable intercultural", basados en cuatro acciones:
1) Dos talleres en el colegio Inem Santiago Pérez (alimentación propia y juegos tradicionales palenquero), con 67 participantes.
2) Dos videoclips y dos videos más extensos 
3) Una guía compiladora de las memorias culturales, con 402 visualizaciones en el espacio virtual  
4) Un Facebook Live con una representante de la comunidad para hablar sobre la relación de las tradiciones y la vida saludable, con 132 participantes, con 1 representante invitado de la comunidad palenquero.
Adicionalmente, se socializó con las IED y está pendiente la publicación de los videos en espacio que se creará en el aula virtual "Saberes compartidos con nuestras culturas".
Nota: Frente al presupuesto, este se encuentra en proceso de validación y certificación por la Dirección Administrativa de la SED y el valor final ejecutado, será reportado en el próximo seguimiento.</t>
  </si>
  <si>
    <t>Se planearon los dos temas del bienestar: actividad física y alimentación en una semana de estilos de vida saludable, con cuatro tipos de actividades, debido a que no fue posible desarrollar el evento programado en el primer semestre.</t>
  </si>
  <si>
    <t>Se realizó la conmemoración de la alimentación saludable y de la actividad física en una “Semana de hábitos y estilos de vida saludable intercultural” con cuatro productos:
- Dos talleres con estudiantes del colegio Inem Santiago Pérez (alimentación propia y juegos tradicionales), con 67 participantes. 
- Dos videoclips y dos videos extensos: alimentación propia y sobre juegos tradicionales de la comunidad.- Una guía compiladora de las memorias culturales: micrositio de Promoción del Bienestar Estudiantil, Red Académica, con 428 visualizaciones.
- Un Facebook Live con representante de la comunidad, para conversar sobre la relación de las tradiciones y la vida saludable, con 132 participantes (23/09/2021).</t>
  </si>
  <si>
    <t>La propuesta y posterior implementación contempló enfoque diferencial étnico, destacando, respetando, valorando y promoviendo la cultura y sus tradiciones y cómo ellas se pueden incorporar a los hábitos y estilos de vida saludable de la comunidad educativa en general (interculturalidad). La escucha, la comprensión y el trabajo conjunto fueron elementos que primaron en la planeación e implementación de las acciones.</t>
  </si>
  <si>
    <t>Se ha avanzado en la realización de actividades de visibilización de la cultura palenquera en las 69 IED acompañadas. También, se está elaborando una propuesta orientadora para todo el equipo de acompañamiento pedagógico que guie la visibilización de las prácticas, conocimientos y saberes del pueblo palenquero en los procesos de Cátedra de Estudios Afrocolombianos de las IED que se acompañarán durante todo el año. Se espera contar con dicha propuesta en el último trimestre del año, después de que sea revisada y ajustada.
Han participado 1167 docentes y 3836 estudiantes (103 de los cuales son afrodescendientes), además, 307 personas de la comunidad educativa. 
Hay que aclarar que en el sistema educativo distrital está registrado un bajo número de estudiantes de la comunidad palenquera matriculados en un gran número de instituciones educativas. Por esta razón, el objetivo del trabajo de la Dirección de Inclusión es la visibilización de las prácticas, conocimientos y saberes de la comunidad raizal en los procesos de implementación de la Cátedra de Estudios Afrocolombianos en las IED, contando con la participación de diferentes miembros de la comunidad educativa, por lo que no se podrían reportar solamente beneficiarios específicos de la comunidad raizal.</t>
  </si>
  <si>
    <t>No se presentaron dificultades en el tercer trimestre.</t>
  </si>
  <si>
    <t>Se avanzó en la realización de actividades de visibilización de la cultura palenquera en las 70 IED acompañadas. También, se elaboró una propuesta orientadora para todo el equipo de acompañamiento pedagógico que guie la visibilización de las prácticas, conocimientos y saberes del pueblo palenquero en los procesos de Cátedra de Estudios Afrocolombianos de las IED que se acompañarán durante todo el año. En 2022 se espera socializar esta propuesta con la comunidad palenquera para validarla y realizar ajustes, en caso de que se requiera. 
Han participado 1765 docentes y 5218 estudiantes (146 de los cuales son afrodescendientes), además, 307 personas de la comunidad, en la 70 IED acompañadas</t>
  </si>
  <si>
    <t>No se presentaron dificultades</t>
  </si>
  <si>
    <t>Durante la implementación de la Acción Afirmativa se ha garantizado el desarrollo de procesos educativos que vinculan los enfoques étnicos y diferenciales con directivos docentes, maestros y maestras  de todas las áreas del conocimiento, además de la participación de los y las estudiantes de todos los ciclos de las diferentes IED acompañadas, en el marco del acompañamiento pedagógico de la Cátedra de Estudios Afrocolombianos: acciones de cualificación docente y de sensibilización con estudiantes para la transversalización de los estudios afrocolombianos en la escuela</t>
  </si>
  <si>
    <t>En el marco del plan de trabajo diseñado para la prevención, atención y seguimiento al racismo y la discriminación étnico-racial en el sistema educativo distrital, se avanzó en la articulación con las instituciones educativas, con el objetivo de establecer espacios de socialización de la Ruta de prevención, atención y seguimiento a presuntos casos con profundización en las prácticas y costumbres del pueblo palenquero; y se elaboró material pedagógico que posibilita generar espacios de sensibilización y cualificación a los diferentes actores de la comunidad educativa.</t>
  </si>
  <si>
    <t>Se llevaron a cabo espacios de socialización de la Ruta de prevención, atención y seguimiento a los presuntos casos de racismo y discriminación étnico-racial con profundización en las prácticas y costumbres del pueblo raizal; y se elaboró material pedagógico que posibilita generar espacios de sensibilización y cualificación a los diferentes actores de la comunidad educativa.</t>
  </si>
  <si>
    <t>Durante la implementación de la Acción Afirmativa se adelanta un proceso pedagógico  con la  comunidad educativa de las IED acompañadas, a través de la socialización de la ruta de atención integral a casos de racismo y discriminación étnico racial que contribuyen a visibilizar y generar procesos formativos y de orientación al interior de las instituciones educativas para la atención integral de los niños, niñas y adolescentes del sistema escolar, garantizando la participación de toda la comunidad educativa. Así, se contribuye a la comprensión del fenómeno del racismo y sus múltiples manifestaciones en los escenarios escolares, y cómo afectan de manera diferencial a las personas de los grupos étnicos, según su edad, género, origen y situación o condición.</t>
  </si>
  <si>
    <t>el 21 de septiembre se llevó a cabo el evento en el marco de la II versión de la Diáspora de la semana Palenquera en Bogotá de manera concertada con la Mesa Palenquera de la ciudad, en la Biblioteca el Tintal “Manuel Zapata Olivella”, denominado “Lo ke suto a sendá: diálogos y reflexiones sobre la cultura Palenquera en Bogotá”. Así, el evento fue transmitido en vivo a través de la Plataforma YouTube y contó contar con la participación de expertos pedagogos de la comunidad, y de presentaciones artísticas.
Asistieron presencialmente 39 personas, además de quienes siguieron la transmisión en vivo.</t>
  </si>
  <si>
    <t>El 21 de septiembre se llevó a cabo el evento en el marco de la II versión de la Diáspora de la semana Palenquera en Bogotá de manera concertada con la Mesa Palenquera de la ciudad, en la Biblioteca el Tintal “Manuel Zapata Olivella”, denominado “Lo ke suto a senda: diálogos y reflexiones sobre la cultura Palenquera en Bogotá”. Así, el evento fue transmitido en vivo a través de la Plataforma YouTube y contó contar con la participación de expertos pedagogos de la comunidad, y de presentaciones artísticas.
Asistieron presencialmente 39 personas, además de quienes siguieron la transmisión en vivo.</t>
  </si>
  <si>
    <t>Se dio cumplimiento con la realización del evento en  septiembre de manera conjunta con la Mesa del Kuagro Mona Ri Palenge, garantizando la participación de la comunidad educativa, maestros, maestras y comunidad palenquera en general, garantizando el enfoque étnico, diferencial y de género.</t>
  </si>
  <si>
    <t>Se dio cumplimiento con la contratación del referente palenquero en la Dirección de Inclusión e Integración de Poblaciones de la Secretaría de Educación del Distrito en marzo de 2021. La referentes está contratada hasta el 30 de diciembre de 2021.</t>
  </si>
  <si>
    <t xml:space="preserve">Se cumplió con la  contratación de una mujer referente con pertenencia étnica del pueblo Palenquero como parte del equipo pedagógico, dando cumplimiento a la acción afirmativa y garantizando el enfoque étnico diferencial y de género. </t>
  </si>
  <si>
    <t>Durante el mes de julio se adelantó la convocatoria para que maestras, maestros y directivos docentes se inscribieran en el  programa "Seminario Transversalización de la Cátedra de Estudios Afrocolombianos en el currículo escolar", liderado por la Universidad Pedagógica Nacional (UPN).
Este programa inició en el mes de agosto y culmina en la primera semana de diciembre, su propósito se orienta a promover la implementación transversal en los colegios de la Cátedra de Estudios Afrocolombianos en el marco de las pedagogías interculturales.
En el mes de septiembre, se recibió, revisó y aprobó el primer informe técnico-pedagógico de este programa entregado por la UPN con sus respectivos soportes, por lo cual se procedió a la autorización del primer desembolso acorde a lo concertado en la carta de aceptación.
El presupuesto para este programa se encuentra dispuesto en el Fondo de Formación Permanente 4130/2016.</t>
  </si>
  <si>
    <t>Durante este trimestre no se presentaron dificultades.</t>
  </si>
  <si>
    <t xml:space="preserve">En julio se adelantó la convocatoria para que maestras, maestros y directivos docentes se inscribieran en el  programa "Seminario Transversalización de la Cátedra de Estudios Afrocolombianos en el currículo escolar", liderado por la Universidad Pedagógica Nacional (UPN).
Este programa inició en el mes de agosto, su propósito se orienta a promover la implementación transversal en los colegios de la Cátedra de Estudios Afrocolombianos en el marco de las pedagogías interculturales. 
En el mes de diciembre culminó el programa de formación permanente. Se recibió, revisó y aprobó el último informe técnico-pedagógico de este programa entregado por la UPN con sus respectivos soportes, por ende se procedió a la autorización del último desembolso acorde a lo concertado en la carta de aceptación.
Las y los docentes como beneficiarios ya fueron reportados a corte de octubre 31, por ello no se vuelven a reportar en este corte.
La meta era de 30 profes y, se beneficiaron 33 docentes, por ello se alcanzó en un 110%.
El presupuesto acordado y asignado al principio fue de $24.000.000 pero al ejecutarlo se acordó y fue posible ampliarlo a $30.000.000. </t>
  </si>
  <si>
    <t>A través de esta acción, se busca fortalecer los procesos de formación de maestras, maestros y directivos docentes del Distrito Capital en las dimensiones histórica, cultural y pedagógica de las comunidades palenqueras, con el fin de promover la implementación transversal de la Cátedra de Estudios Afrocolombianos en el marco de las pedagogías interculturales, aportando herramientas para la implementación del enfoque étnico al interior del aula y de las IED.</t>
  </si>
  <si>
    <t>Por parte de la Dirección de Relaciones de Educación Superior, se llevó acabo la estructuración del contenido del estudio, el cual contará con un marco normativo de la atención educativa del grupo étnico afrodescendiente y la educación Inclusiva. 
Un capítulo del estudio contará con la participación de la comunidad para identificar las características de la población, y poder tener un visión más clara y precisa de los programas que a futuro mejorarán el acceso a la Educación Superior. Por lo cual se realizarán reuniones con la comunidad en el cuarto trimestre, con el fin de trabajar de manera articulada. 
Esto acompañado del proceso de caracterización y estructuración de la Agencia Distrital para la Educación Superior, la Ciencia y la Tecnología.</t>
  </si>
  <si>
    <t>No se presentan dificultades.</t>
  </si>
  <si>
    <t xml:space="preserve">Por parte de la Dirección de Relaciones de Educación Superior, se llevó acabo la estructuración del contenido del estudio, el cual contiene 3 capítulos:
1 capítulo: marco normativo y jurídico de la atención educativa del grupo étnico y la educación Inclusiva. 
2 capítulo: visión general de la educación inclusiva en Bogotá.
3 capítulo:  contará con la participación de la comunidad para identificar las características de la población, y poder tener un visión más clara y precisa de los programas que a futuro mejorarán el acceso a la Educación Superior. Por lo cual se realizarán reuniones con la comunidad durante el año 2022, con el fin de trabajar de manera articulada. 
Por parte de la Dirección de Relaciones de Educación Superior, se llevó acabo la estructuración del contenido del estudio, el cual contiene 3 capítulos:
1 capítulo: marco normativo y jurídico de la atención educativa del grupo étnico y la educación Inclusiva. 
2 capítulo: visión general de la educación inclusiva en Bogotá.
3 capítulo:  contará con la participación de la comunidad para identificar las características de la población, y poder tener un visión más clara y precisa de los programas que a futuro mejorarán el acceso a la Educación Superior. Por lo cual se realizarán reuniones con la comunidad durante el año 2022, con el fin de trabajar de manera articulada. 
Para la caracterización de los parámetros diferenciales participó la Agencia Distrital para la Educación Superior, la Ciencia y la Tecnología, ATENEA.
En la vigencia 2021 se logró la elaboración del primer capítulo y se está elaborando el segundo capítulo. 
El tercer capítulo finalizará en la vigencia 2022.
</t>
  </si>
  <si>
    <t>No se logró finalizar el estudio en la vigencia 2021, debido a:
- Demoras en la focalización y enfoque del estudio
- El tiempo utilizado en la caracterización y estructuración de la Agencia ATENEA.</t>
  </si>
  <si>
    <t xml:space="preserve">Dentro de la identificación de perfiles se tienen en cuenta la Dentro de la identificación de perfiles se tienen en cuenta la carreras en las cuales se están generando más demanda por parte de los beneficiarios de las comunidades, con el fin de generar una orientación en carreras diferentes a las escogidas comúnmente (Admón de empresas, derecho, trabajo social, entre otras), con el fin de lograr un enfoque en carreras que a futuro generen mas oportunidades de ingreso  de crecimiento personal y profesional.  </t>
  </si>
  <si>
    <t xml:space="preserve">Con el aumento del puntaje diferencial se evidencio que para la convocatoria 2021-1 y 2021-2, se dio un aumento en la cantidad de beneficiarios adjudicados, teniendo en cuenta la modificación realizada en el Fondo de Víctimas y la Inclusión del programa de Jóvenes a la U.  Los puntajes diferenciales asignados para la convocatoria 2021-2 son:  
- Fondo Educación Superior para Todos: 30 Puntos.
- Fondo de Víctimas del Conflicto Armado en Colombia: 7 Puntos. 
- Fondo de Ciudad Bolívar: 14 Puntos. 
- Jóvenes a la U: 15 Puntos 
En el Fondo de Víctimas del Conflicto Armado en Colombia, se eliminó el parámetro que exigía que los aspirantes fueran egresados de colegios de Distrito, quedando abierto para los bachilleres egresados de colegios a nivel Nacional
Los puntajes son asignados siempre y cuando los postulantes manifiesten pertenecer a la comunidad, cumplan las condiciones establecidas en los reglamentos y términos de las convocatorias, y se encuentren registrados en el Ministerio del Interior. 
Para la convocatoria 2021-2, se beneficiaron a 3 personas de la comunidad palenquera en el Fondo de Víctimas del Conflicto Armado.
</t>
  </si>
  <si>
    <t xml:space="preserve">Desde la Dirección de Relaciones con los Sectores de Educación Superior y Educación para el Trabajo se evidencio un aumento mínimo en el nivel de participación de la comunidad en los espacios de socialización. Sin embargo, se debe seguir fortaleciendo la participación de la población, para que aumente su ingreso en las estrategias que construye y ajusta el Distrito para la comunidad. </t>
  </si>
  <si>
    <t>Con el aumento del puntaje diferencial se evidencio que para la convocatoria 2021-1 y 2021-2, se dio un aumento en la cantidad de beneficiarios adjudicados, teniendo en cuenta la modificación realizada en el Fondo de Víctimas y la Inclusión del programa de Jóvenes a la U.  Los puntajes diferenciales asignados para la convocatoria 2021-2 son:  
- Fondo Educación Superior para Todos: 30 Puntos.
- Fondo de Víctimas del Conflicto Armado en Colombia: 7 Puntos. 
- Fondo de Ciudad Bolívar: 14 Puntos. 
- Jóvenes a la U: 15 Puntos 
En el Fondo de Víctimas del Conflicto Armado en Colombia, se eliminó el parámetro que exigía que los aspirantes fueran egresados de colegios de Distrito, quedando abierto para los bachilleres egresados de colegios a nivel Nacional
Con el aumento del puntaje diferencial se evidencio que para la convocatoria 2021-1 y 2021-2, se dio un aumento en la cantidad de beneficiarios adjudicados, teniendo en cuenta la modificación realizada en el Fondo de Víctimas y la Inclusión del programa de Jóvenes a la U.  Los puntajes diferenciales asignados para la convocatoria 2021-2 son:  
- Fondo Educación Superior para Todos: 30 Puntos.
- Fondo de Víctimas del Conflicto Armado en Colombia: 7 Puntos. 
- Fondo de Ciudad Bolívar: 14 Puntos. 
- Jóvenes a la U: 15 Puntos 
En el Fondo de Víctimas del Conflicto Armado en Colombia, se eliminó el parámetro que exigía que los aspirantes fueran egresados de colegios de Distrito, quedando abierto para los bachilleres egresados de colegios a nivel Nacional
Los puntajes son asignados siempre y cuando los postulantes manifiesten pertenecer a la comunidad, cumplan las condiciones establecidas en los reglamentos y términos de las convocatorias, y se encuentren registrados en el Ministerio del Interior. 
Para la convocatoria 2021-2, se beneficiaron a 3 personas de la comunidad palenquera en el Fondo de Víctimas del Conflicto Armado.
El aumento en el presupuesto corte diciembre frente al corte de septiembre, corresponde a los desembolsos de matrícula y sostenimiento que se han efectuado en el último trimestre para los estudiantes beneficiados.</t>
  </si>
  <si>
    <t xml:space="preserve">Se han asignado puntaje diferenciales para los aspirantes que manifiestan pertenecer a una étnica en especifico,  puntajes que no obtienen los demás aspirantes,  también se manejan puntajes diferenciales por pertenecer a estratos 1, 2 y 3 principalmente, al igual que se asigna  puntaje diferencial para mujeres y mujeres cabeza de familia, esto con el fin que su nivel de participación en las estrategias venga en aumento de manera significativa. </t>
  </si>
  <si>
    <t xml:space="preserve">Se han llevado a cabo 5 socializaciones de las estrategias de acceso a la Educación Superior las cuales fueron concertadas con la comunidad.
Las fechas de las socializaciones fueron: 8 Enero, 3, 8 y 28 Junio, 29 Julio de 2021. 
A la fecha se han realizado socialización a más de 35 personas de la comunidad. </t>
  </si>
  <si>
    <t>Se seguirá trabajando para que el porcentaje de participación aumente a medida que se efectúan las convocatorias, ya que existe un margen de la población que aún no conoce de las estrategias de acceso a educación superior</t>
  </si>
  <si>
    <t xml:space="preserve">Se han llevado a cabo 5 socializaciones de las estrategias de acceso a la Educación Superior las cuales fueron concertadas con la comunidad.
Las fechas de las socializaciones fueron: 8 Enero, 3, 8 y 28 Junio, 29 Julio de 2021. 
A la fecha se han realizado socialización a 35 personas de la comunidad. </t>
  </si>
  <si>
    <t xml:space="preserve">s preciso mencionar que de acuerdo con la normatividad que el Distrito expidió, con el fin de cerrar las brechas digitales existentes en la ciudad,  a través del Decreto 139 del 09 de abril de 2021 expedido por la Alcaldía Mayor de Bogotá, “Por medio del cual se establecen los lineamientos para la entrega de dispositivos electrónicos y de conectividad como parte del kit escolar” y la Resolución 0614 del 12 de Abril de 2021, expedida por la Secretaria de Educación del Distrito, “Por la cual se reglamenta la entrega de dispositivos electrónicos y de conectividad como parte del kit escolar a la población matriculada en las instituciones educativas oficiales por parte de la Secretaría de Educación del Distrito y se dictan otras disposiciones”  establece los   criterios de focalización en la población vulnerable, de acuerdo con las respectivas fuentes de información con las que cuente la Secretarla de Educación Distrital: 
a. Población Rural: Población escolar atendida en establecimientos educativos oficiales ubicados en zonas rurales. Estos establecimientos deberán estar identificados en el marco de la política rural educativa del Distrito. 
b. Pobreza: De acuerdo con las herramientas y estudios con los que cuenta la Secretarla de Educación del Distrito y la información que en forma complementaria aporte la Para la implementación de esta acción afirmativa se han realizado socializaciones de manera personalizada a la comunidad en donde se crean presentaciones por cada comunidad invitándolos a las socializaciones del portafolio de Acceso a la Educación Superior que ofrece la Secretaria de Educación del Distrito por medio de la Dirección. Es preciso indicar que se hace socialización de manera práctica y teórica. 
</t>
  </si>
  <si>
    <t xml:space="preserve">Para esta acción afirmativa se esta haciendo un trabajo de dialogo con las IES, en el marco del Programa de Jóvenes a la U, para que el nivel de abandono no aumente. </t>
  </si>
  <si>
    <t>Para esta acción afirmativa se desarrollaron las siguientes acciones:
- Se establecieron convenios con las Instituciones de Educación Superior, en el marco del Programa de Jóvenes a la U, para que el nivel de abandono no aumente. 
- El acompañamiento permanente por parte del área de Bienestar de las Universidades para evitar abandono
- Posibilidad para los jóvenes de una exploración vocacional por medio de estrategias como la "U en tu localidad", educación superior flexible, 
- Desarrollo de actividades en el componente de pasantía social
- Oportunidades de estudio a través del SENA en el programa de inmersión de "Reto a la U" y de matrícula cero en la Universidad Distrital</t>
  </si>
  <si>
    <t xml:space="preserve">En el desarrollo de las acciones que garantiza la permanencia y reducen los niveles de abandono, se han logrado establecer convenios con las IES al igual que se han venido diseñando características y programas diferentes en el marco del programa de Jóvenes a  la U. </t>
  </si>
  <si>
    <t xml:space="preserve">La SED, con el objetivo de cerrar las brechas digitales existentes en la ciudad, en el marco del Plan Distrital de Desarrollo 2020 – 2024 “UN NUEVO CONTRATO SOCIAL Y AMBIENTAL PARA LA BOGOTÁ DEL SIGLO XXI”, beneficia a estudiantes vulnerables con la entrega de dispositivos de acceso y conectividad. Dichos dispositivos se orientan a los estudiantes de educación secundaria y media de las instituciones educativas oficiales de la ciudad (según el Sistema Integrado de Matrícula – SIMAT), quienes se priorizan a partir de los criterios de pobreza, ruralidad y pertenencia a poblaciones de especial protección constitucional (discapacidad, grupos étnicos, víctimas, entre otros). 
Beneficiarios: 9 estudiantes focalizados de la población palenquera de colegios oficiales del Distrito de grados 6º a 11º, se beneficiaron con la entrega de dispositivos tecnológicos y su conectividad.
Formula: 9 estudiantes beneficiados con la estrega de dispositivos tecnológicos / 9 estudiantes que cumplieron los criterios de elegibilidad.
</t>
  </si>
  <si>
    <t>La SED, con el objetivo de cerrar las brechas digitales existentes en la ciudad, en el marco del Plan Distrital de Desarrollo 2020 – 2024 “UN NUEVO CONTRATO SOCIAL Y AMBIENTAL PARA LA BOGOTÁ DEL SIGLO XXI”, beneficia a estudiantes vulnerables con la entrega de dispositivos de acceso y conectividad. Dichos dispositivos se orientan a los estudiantes de educación secundaria y media de las instituciones educativas oficiales de la ciudad (según el Sistema Integrado de Matrícula – SIMAT), quienes se priorizan a partir de los criterios de pobreza, ruralidad y pertenencia a poblaciones de especial protección constitucional (discapacidad, grupos étnicos, víctimas, entre otros). 
Beneficiarios: 9 estudiantes focalizados de la población palenquera de colegios oficiales del Distrito de grados 6º a 11º, se beneficiaron con la entrega de dispositivos tecnológicos y su conectividad.
Formula: 9 estudiantes beneficiados con la estrega de dispositivos tecnológicos / 9 estudiantes que cumplieron los criterios de elegibilidad.</t>
  </si>
  <si>
    <t>Es preciso mencionar que de acuerdo con la normatividad que el Distrito expidió, con el fin de cerrar las brechas digitales existentes en la ciudad,  a través del Decreto 139 del 09 de abril de 2021 expedido por la Alcaldía Mayor de Bogotá, “Por medio del cual se establecen los lineamientos para la entrega de dispositivos electrónicos y de conectividad como parte del kit escolar” y la Resolución 0614 del 12 de Abril de 2021, expedida por la Secretaria de Educación del Distrito, “Por la cual se reglamenta la entrega de dispositivos electrónicos y de conectividad como parte del kit escolar a la población matriculada en las instituciones educativas oficiales por parte de la Secretaría de Educación del Distrito y se dictan otras disposiciones”  establece los   criterios de focalización en la población vulnerable, de acuerdo con las respectivas fuentes de información con las que cuente la Secretarla de Educación Distrital: 
a. Población Rural: Población escolar atendida en establecimientos educativos oficiales ubicados en zonas rurales. Estos establecimientos deberán estar identificados en el marco de la política rural educativa del Distrito. 
b. Pobreza: De acuerdo con las herramientas y estudios con los que cuenta la Secretarla de Educación del Distrito y la información que en forma complementaria aporte la Secretaria Distrital de Planeación, se determinarán las instituciones educativas con mayor Índice de pobreza multidimensional. 
c. Población Victima del Conflicto Armado: Población reportada en el registro único de víctimas - RUV. 
d. Grupos étnicos: Población perteneciente a grupos étnicos que se encuentren registrados según corresponda, en el Sistema Integrado de Matricula - SIMAT. 
e. Población con Discapacidad: Población con discapacidad que se encuentre registrada en alguna categoría según corresponda, en el Sistema Integrado de matrícula - SIMAT. Puntaje de SISBEN: Población reportada en la base certificada del SISBEN.</t>
  </si>
  <si>
    <t>Se definió y validó la elaboración de dos documentos de orientaciones: uno conceptual y uno pedagógico:
Del documento de orientaciones conceptuales se terminaron los tres capítulos centrales.
Se definió el índice y estructura del documento de orientaciones pedagógicas, se avanzó en el capítulo inicial referente al desarrollo de la CEA desde diferentes estrategias pedagógicas</t>
  </si>
  <si>
    <t>Las principales dificultades están orientadas a recibir retroalimentación de los textos de otras dependencias y de entidades externas a la SED; como alternativa de solución se han enviado correos electrónicos de seguimiento y motivación para la devolución de los documentos revisados.
Se excede el monto inicial presupuestado para el cumplimiento de la acción afirmativa, en el sentido que se ha extendido el plazo para su finalización, debido al proceso de consultas para que sea un proceso colaborativo, que recoja diferentes voces y miradas, así como por la complejidad del mismo y la decisión de elaborar dos documentos distintos.</t>
  </si>
  <si>
    <t>Se definió y validó la elaboración de dos documentos de orientaciones: uno conceptual y uno pedagógico:
Del documento de orientaciones conceptuales se terminaron los tres capítulos centrales.
Se definió el índice y estructura del documento de orientaciones pedagógicas, se avanzó en el capítulo inicial referente al desarrollo de la CEA desde diferentes estrategias pedagógicas.
Se ha realizado un ejercicio de socialización preliminar del documento de orientaciones conceptuales a funcionarios de la Dirección de Inclusión de la SED con pertenencia étnica a los pueblos NARP, a los representantes de la comisión pedagógica de la Consultiva Distrital NARP, para que realicen una lectura inicial a partir de la cual ofrecieron recomendaciones de ajuste, comentarios, preguntas, para alimentar dicho documento</t>
  </si>
  <si>
    <t>Las principales dificultades están orientadas a recibir retroalimentación de los textos de otras dependencias y de organizaciones externas a la SED; como alternativa de solución se han enviado correos electrónicos de seguimiento y motivación para la devolución de los documentos revisados y se establecieron mesas de trabajo conjuntas para revisar las retroalimentaciones ofrecidas.
Se excede el tiempo inicial presupuestado para el cumplimiento de la acción afirmativa, en el sentido que se ha extendido el plazo para su finalización, debido al proceso de consultas para que sea un proceso colaborativo, que recoja diferentes voces y miradas, así como por la complejidad del mismo y la decisión de elaborar dos documentos distintos.</t>
  </si>
  <si>
    <t>Incluyendo los enfoques de diferenciales en los documentos elaborados.</t>
  </si>
  <si>
    <t>Se ha elaborado un formulario de inscripción de experiencias en la implementación de la CEA en IEDs con el fin de identificarlas y seleccionar las que se invitarán a participar en el evento de socialización los días 27, 28 y 29 de octubre. Se definieron los criterios para la selección de estas experiencias y el formulario ya fue enviado a las IEDs, se está esperando las respuestas para generar el banco de experiencias y seleccionar las que se van a socializar en el evento.
Así mismo, se identificaron 2 experiencias relacionadas con la implementación de la CEA que están siendo acompañadas para su sistematización por el equipo de Sistematización del Proyecto 7686 de la DEPB</t>
  </si>
  <si>
    <t>No se ha presentado ninguna dificultad hasta el momento, el proceso va avanzando de acuerdo con el plan de acción y cronograma establecidos.</t>
  </si>
  <si>
    <t>Se identificaron experiencias en la implementación de la CEA en diferentes instituciones educativas y localidades de Bogotá, seleccionando las tres experiencias que se visibilizaron y socializaron en el evento distrital de socialización de experiencias en la CEA en Bogotá. 
Así mismo, se están acompañando dos experiencias identificadas para realizar la sistematización del proceso, de acuerdo con las orientaciones para sistematización formuladas desde la Dirección de Educación Preescolar y Básica.</t>
  </si>
  <si>
    <t>No se han presentado dificultades en el cumplimiento de esta acción afirmativa</t>
  </si>
  <si>
    <t>Incluyendo en el formulario preguntas sobre la participación de miembros de los diferentes estamentos (estudiantes, docentes o padres de familia), así como sobre la pertenencia étnica de quienes participan en las experiencias.</t>
  </si>
  <si>
    <t>Se definió la realización del evento los días 27, 28 y 29 de octubre, ya se envió el formato para la apropiación de recursos, se definió la agenda del mismo, los criterios para seleccionar las experiencias y los expertos que van  a participar, así como los reconocimientos para ellos. Así mismo, se definió la realización virtual y la transmisión a través de las Redes Sociales de la SED.
Es importante aclarar que debido a las condiciones generadas por la pandemia y la proyección de un cuarto pico de la misma, se definió la realización virtual del evento, por lo que el presupuesto asignado se redujo a $12,000.000. El próximo año, dependiendo de la situación de salud público y el retorno a la normalidad, se retomará el presupuesto asignado inicialmente.</t>
  </si>
  <si>
    <t>Los días 2,3,y 4 de noviembre se realizó el evento distrital de socialización de experiencias significativas en la implementación de la CEA en IED de Bogotá, presentando elementos ancestrales de los pueblos NARP, con la participación académicos como invitados expertos y presentaciones artísticas de cada uno de los pueblos.</t>
  </si>
  <si>
    <t>Los documentos del evento se han elaborado con enfoque diferencial</t>
  </si>
  <si>
    <t>Se ha contratado el referente con pertenencia al pueblo palenquero desde comienzo de 2021.</t>
  </si>
  <si>
    <t>Desde comienzo de año se generó contratación del profesional con pertenencia étnica al pueblo palenquero, que fue presentado y cuenta con el aval de la consultiva distrital.</t>
  </si>
  <si>
    <t>Contratando el profesional con pertenencia étnica al pueblo palenquero, que fue presentado y cuenta con el aval de la consultiva distrital.</t>
  </si>
  <si>
    <t>Como resultados de este primer trimestre, el viernes 20 y sábado 21 de agosto se realizaron los primeros encuentros-taller con 10 representantes de la comunidad palenquera en la biblioteca escolar de la Institución Educativa La Candelaria. 
Este taller tuvo como objetivo general, definir una ruta de trabajo para dotar las bibliotecas escolares con textos sobre la comunidad palenquera producidos por ellos mismos. Por lo anterior, los participantes se comprometieron a aportar al menos cuatro (4) manuscritos o proyectos editoriales a trabajar, que serán los insumos a partir de los cuales se determinará la ruta 2022-2023. 
Así mismo, el taller tuvo varios objetivos específicos.
1.	 Definir qué es un proyecto editorial comunitario y cuál es su relación con la Cátedra de Estudios Afrocolombianos.
2.	Revisar los materiales propuestos por los y las participantes de la comunidad desde la mediación de la lectura y desde lo editorial.
3.	Diseñar un plan que incluya el talento humano, sus funciones y los recursos necesarios para la producción de un libro. 
Como producto de trabajo, se logró una ruta para implementación a partir de 2022 y un documento de sistematización del proceso.</t>
  </si>
  <si>
    <t>La acción se implementará en el 2022 y 2023. Este año se han realizado actividades previas:
Durante el tercer trimestre, el viernes 20 y sábado 21 de agosto, se realizaron los primeros encuentros-taller con 10 representantes de la comunidad palenquera en la biblioteca escolar de la Institución Educativa La Candelaria. ​
Este taller tuvo como objetivo general, definir una ruta de trabajo para dotar las bibliotecas escolares con textos sobre la comunidad palenquera producidos por ellos mismos. 
Como producto de trabajo, se logró una ruta para implementación a partir de 2022 y un documento de sistematización del proceso.​
Durante el cuarto trimestre no se llevaron a cabo actividades adicionales</t>
  </si>
  <si>
    <t>La acción se implementa en la vigencia 2023 garantizando los enfoques</t>
  </si>
  <si>
    <t>Durante el tercer trimestre de este año se ha venido realizando acompañamiento pedagógico a la iniciativa liderada por jóvenes palenqueros: “Red de estudiantes afrocolombianos, negros, raizales y Palenqueros” del IED INEM Santiago Pérez de la localidad de Tunjuelito, seleccionada en el marco de la convocatoria de la estrategia Incitar para la paz. 
Este acompañamiento pedagógico se ha desarrollado a través de los siguientes encuentros: Uno, el Encuentro de Bienvenida de la ruta vivencial de la Estrategia Incitar para la Paz, la cual tuvo como objetivo ampliar la información de la ruta pedagógica a llevar a cabo durante el segundo semestre del 2021 y reconocer las comunidades educativas seleccionadas. Dos, a partir de encuentros virtuales en los que se realizó la revisión del formato de la iniciativa presentada y seleccionada, y la devolución de la valoración realizada por un equipo evaluador y que brindo algunos aprendizajes para el mejoramiento de la Iniciativa. Así mismo, se hizo revisión del formato de plan de trabajo, el cual permite organizar las actividades y los posibles apoyos requeridos. 
En estos acompañamientos participaron también contratistas de Dirección de Inclusión e Integración de Poblaciones pertenecientes a pueblos Palenqueros.
Beneficiarios: 3 estudiantes</t>
  </si>
  <si>
    <t xml:space="preserve">Desafíos: Los encuentros virtuales con el grupo de estudiantes de la comunidad palenquera de la IED INEM Santiago Pérez han sido un desafío importante, ya que se han presentado fallas de conectividad o cruce de actividades académicas con el acompañamiento pedagógico, sin embargo, se han planteado diferentes rutas entre los equipos de la Dirección de Inclusión e Integración de Poblaciones y la Dirección de Participación y Relaciones Interinstitucionales, para fortalecer la participación de las y los jóvenes en la iniciativa. </t>
  </si>
  <si>
    <t>A corte 31 de diciembre de este año se lograron los siguientes procesos:
1. Se realiza acompañamiento pedagógico permanente a la iniciativa “Red de Jóvenes estudiantes afrocolombianos, negros, raizales y palenqueros” liderada desde la IED Inem Santiago Pérez.
2. Se construye un plan de trabajo que contempla como actividades centrales: 1. Mesa de diálogo entre lideres de la iniciativa y actores claves; 2. Árbol de las ideas: Espacio de reflexión y posicionamiento; 3. Encuentro local; 4. Apropiación de nuestro espacio 1 taller mensual; 5. Apropiación de nuestro espacio 1 taller mensual; 6. Festival de Tambores y Expresiones Culturales: Crónicas a ritmo de tambor; 7. El poder de transformar las palabras, entre otras para construir la red de estudiantes afrocolombianos, negros, raizales y palenqueros para realizar acciones de formación, incidencia y participación en los diferentes escenarios locales y distritales.
3. Se construye el plan de inversión donde se requieren distintos apoyos (servicios e insumos) para la materialización de cada una de las actividades propuestas.
Beneficiarios: 5 estudiantes</t>
  </si>
  <si>
    <t>La iniciativa Red de Jóvenes estudiantes afrocolombianos, negros, raizales y palenqueros se viene desarrollando en la IED Inem Santiago Pérez de la localidad de Tunjuelito. Consiste en un proceso pedagógico liderado por estudiantes de la comunidad palenquera. En su definición de plan de trabajo y plan de inversión se viene apostando por la incorporación de los enfoques de derechos integrales, diferenciales y de género que permita reflexiones en cada una de las actividades a trazar durante su desarrollo. Este Ejercicio viene acompañado además del acompañamiento pedagógico de una profesional asignada con diferentes espacios que ofrece la Dirección de Participación y Relaciones Interinstitucionales como webinar y talleres que se desarrollan de manera abierta al público para profundizar y reflexionar sobre la importancia de la incorporación y transversalización en los procesos pedagógicos que lideran las iniciativas.</t>
  </si>
  <si>
    <t>Durante el tercer trimestre de este año se ha venido realizando acompañamiento a las redes de aprendizaje y practica de las localidades de san Cristóbal y Engativá de igual manera hemos desarrollado encuentros de dialogo con la localidad de Bosa generando espacios pedagógicos con las familias y realizando la convocatoria de las familias palenqueras de las localidades correspondientes.
Para lograr la participación de las familias en este importante espacio de trabajo, se programó reunión para el 28 de septiembre.</t>
  </si>
  <si>
    <t xml:space="preserve">En los espacios en la localidad de Bosa y de San Cristóbal se ha realizado la convocatoria de las familias Palenqueras las cuales por diversos motivos no han podido asistir, por tal motivo se solicita una reunión con el líder de la Comunidad Palenquera para desarrollar estrategias en común y lograr la participación de las familias en este importante espacio de trabajo, la reunión quedó programada para el próximo 28 de septiembre a las 11:00 am.
</t>
  </si>
  <si>
    <t xml:space="preserve">El pasado 21 de noviembre se realizó la reunión con las familias del pueblo Palenque donde se desarrolló la divulgación de la estrategia de fortalecimiento Familiar y sus líneas de acción con el fin de lograr la vinculación de las 5 familias a las redes de aprendizaje y practica de las diferentes localidades, en este orden de ideas se tomaron los datos de las familias que participarían en las rede de aprendizaje y practica y se organizó el compromiso de realizar dos encuentros al año con todas las familias del pueblo palenque. </t>
  </si>
  <si>
    <t>La vinculación del pueblo Palenque a las redes de familia, nos permite reconocer y vincular los enfoques diferenciales y de familia, teniendo en cuenta que este es un espacio de aprendizaje y practica para la identificación de violencias y promoción de derechos de las diferentes familias. Esta acción afirmativa enriquece la estrategia de fortalecimiento familiar desde el reconocimiento a la diferencia generando espacios de participación con las familias y trabajando en red para fortalecer la relación familia escuela y comunidad.</t>
  </si>
  <si>
    <t>Se concertó que la comunidad Palenquera presentará propuesta para la ejecución del programa radial. Pese a que durante el año 2021, no se reporta avance cuantitativo de la meta, por cuanto no se emite el programa de radio aun, el IDPAC se encuentra en fase de aprestamiento con la comunidad, por lo que se avanza en reuniones preparatorias.</t>
  </si>
  <si>
    <t xml:space="preserve">La comunidad palenquera no ha presentado la propuesta para ejecución del programa radial. </t>
  </si>
  <si>
    <t>El enfoque del programa de radio es importante para el fortalecimeinto y visibilización de la comunidad Palenquera, en el marco de una participación informada e incidente con enfoque diferencial.</t>
  </si>
  <si>
    <t xml:space="preserve">Se avanzó en la estrategia de comunicación a través de la elaboración piezas comunicativas y videos con mujeres palenqueras en las cuales se resaltó las fortalezas de estas en los aspectos participativos, políticos, cultural y emprendimiento en el contexto de ciudad. Se realizó promoción de estas piezas a través de los medios institucionales (DC - Radio, Facebook, Instagram, Twitter) Facilitando el reconocimiento de la mujer palenquera y su participación en el distrito.   </t>
  </si>
  <si>
    <t>Ninguna Dificultad</t>
  </si>
  <si>
    <t>Esta acción fue ejecutada en su totalidad durante el trimestre inmediatamente anterior</t>
  </si>
  <si>
    <t>Esta acción afirmativa ha permitido el desarrollo de piezas comunicativas y videos con las mujeres palenqueras en las cuales se resalta las fortalezas de estas en los aspectos participativos, políticos, cultural y emprendimiento en el contexto de ciudad y permite la visibilización de la comunidad palenquera</t>
  </si>
  <si>
    <t xml:space="preserve">Se realizó apoyo técnico y financiero en el desarrollo del Diplomado de formación intercultural "Enfoque conceptual y fundamental de las políticas públicas", construido desde la autonomía de la comunidad en el marco del ciclo de formación interétnico, con una duración de ocho (8) sesiones y participación de la comunidad, logrando el  reconocimiento de los marcos normativos de los derechos étnicos, las acciones afirmativas, las instancias de participación, los consejos comunitarios y la inversión para el desarrollo de los pueblos NARP, fue desarrollado por el docente palenquero AIDEN SALGADO CASSIANI. </t>
  </si>
  <si>
    <t>Durante el cuarto trimestre de 2021, se realizó la entrega de 18 certificados de formación vía correo electrónico el día 25 de noviembre. El número de certificaciones difiere con respecto al reporte anterior, teniendo en cuenta que luego del proceso de reclamaciones se confirmara la certificación de tres (3) personas adicionales a las 15 inicialmente certificadas. Adicionalmente, se realizó la adecuación pedagógica a la modalidad virtual asistida de los cursos 2 y 3 del ciclo Políticas públicas y movilización social, los cuales serán implementados en el primer semestre 2022, en cumplimiento de los acuerdos con la consultiva. El presupuesto ejecutado a corte 31 de diciembre, corresponde a los costos de adecuación pedagógica por cada uno de los dos cursos adecuados durante el tirmestre($1.000.0000 por curso).</t>
  </si>
  <si>
    <t>No se presentan dificultades para el cuarto trimestre. Teniendo en cuenta los acuerdos con la consultiva, los cursos 2 y 3 del ciclo Políticas públicas se implementarán durante el primer semestre de 2022.</t>
  </si>
  <si>
    <t>Desde el equipo de Escuela se han generado criterios pedagógicos para la implementación del enfoque étnico desde la escritura de las lecciones hasta la adecuación en las modalidades virtual asistida y presencial. Las adecuaciones realizadas por los profesionales incluyen de manera explícita recursos pedagógicos del enfoque en el  ciclo de Políticas públicas y movilización social.</t>
  </si>
  <si>
    <t>Se realizó apoyo técnico financiero en la conmemoración de la II semana palenquera a través de la entrega del presupuesto concertado, el cual facilitó parte de la financiación de grupo musical "Sexteto Son Bareke" que se presentó en la actividad cultural de cierre. Igualmente se realizaron piezas comunicativas culturales de promoción que fueron divulgadas a través de los diferentes canales institucionales e interinstitucionales, impulsando la asistencia de comunidad y reconocimiento del patrimonio oral e inmaterial de la comunidad palenquera.</t>
  </si>
  <si>
    <t>El proceso de fortalecimiento a la Semana Palenquera permite la visibilización de la comunidad Palenquera, el apoyo y difusión de piezas comunicativas también posibilitan la visibilización de la comunidad.</t>
  </si>
  <si>
    <t xml:space="preserve">Se dio continuidad contractual al gestor RAUL SALAS CASSIANI hasta 13 de julio de 2.021. Se firma nuevamente contrato a partir del 23 de agosto. El gestor dinamiza, asesora y facilita el relacionamiento institucional con la comunidad palenquera en los procesos participativos incidentes locales y distritales.  </t>
  </si>
  <si>
    <t>El Gestor Raul Salas presentó carta para sesión de contrato por motivos personales, por lo cual, su contrato estuvo vigente hasta el día 21 de octubre de 2021. Posteriormente, se inició el proceso de concertación con la comunidad palenquera para contratar una nueva gestora.</t>
  </si>
  <si>
    <t>La Cesión del contrato por parte del Gestor requirió de reorganización del grupo y el desarrollo de acciones de concertación para contratar una nueva gestora.</t>
  </si>
  <si>
    <t>La contratación de un Gestor de la Comunidad Palenquera permite una comunicación abierta con la comunidad, para el desarrollo de las acciones concertadas en el marco del articulo 66 del PDD y el fortalecimiento de la comunidad Palenquera residente en Bogotá para una participación informada e incidente con enfoque diferencial.</t>
  </si>
  <si>
    <t xml:space="preserve">Se avanzó en el proceso de fortalecimiento de la organización social con la comunidad palenquera ya que se realizó la caracterización y se cumplió en gran parte con los índices de fortalecimiento del IFOS, alcanzando procesos de formación, procesos de asesoría técnica y promoción del proceso participativo y organizativo. Se concertó la entrega del KITS tecnológico a través de la Colombia compra eficiente, este se debe materializar en el último trimestre de 2021.     </t>
  </si>
  <si>
    <t xml:space="preserve">El 10 de diciembre se hace entrega del kit tecnológico adquirido a través de Colombia compra eficiente, como incentivo dentro de la ruta de la implementación del modelo de fortalecimiento a la organizacion social ASOCIACION MONA`RI PALENQUE, con lo cual se busca fortalecer los procesos sociales y comunitarios del Distrito Capital. A la Asociación Mona´Ri Palenque se le realizó entrega de un computador y una impresora multifuncional, los cuales fueron comprados por Colombia compra eficiente. Queda pendiente la entrega de un videoproyector por la crisis de containers, se entregará tan pronto llegue este elemento. </t>
  </si>
  <si>
    <t>Esta pendiente la entrega del videoproyector, ya que por un represamiento de containers a nivel nacional, este equipo que hacía parte del kit tecnológico no se pudo entregar. La organización está informada y aceptó recibir los demás componentes del kit, quedando pendiente la entrega del videoproyector tan pronto se tenga la disponibilidad.</t>
  </si>
  <si>
    <t>La entrega de un kit tecnólogico fue una concertación realizada con la organización en el marco de la ruta de fortalecimiento del IDPAC. Este incentivo es crucial para el fortalecimiento de la organización social Asociación Mona´Ri Palenque, para una participación informada e incidente con enfoque diferencial.</t>
  </si>
  <si>
    <t xml:space="preserve">Durante el trimestre se realiza el informe trimestral de  las acciones que han sido formuladas </t>
  </si>
  <si>
    <t xml:space="preserve">Enfoque diferencial </t>
  </si>
  <si>
    <t>Durante la vigencia 2021, la Subdirección de Asuntos Étnicos elaboró el documento de propuesta para la reformulación de la política pública para Comunidades Negras, Afrocolombianas y Palenqueras, el cual fue aprobado por el Comité Sectorial de Gobierno y la por la Secretaría Distrital de Planeación el mes de diciembre del 2021, concluyendo la fase preparatoria en el marco de la metodología CONPES, D.C. Esta información fue socializada a la organización
Kuagro Moná Ri Plaenque, en la sesión del Encuentro con esta comunidad llevada a cabo en el mes de diciembre del 2021.</t>
  </si>
  <si>
    <t>No tuvo asignación presupuestal, sin embargo para la vigencia 2022 se tiene planeado adelantar las fases de Agenda Pública y Formulación garantizando la participación de la comunidad.</t>
  </si>
  <si>
    <t>Se adicionó el espacio de atención diferencial palenquera Posá Wiwa, en donde la comunidad tiene la oportunidad de realizar sus actividades de acuerdo a sus manifestaciones culturales.</t>
  </si>
  <si>
    <t>Durante los meses de agosto a diciembre  de del año 2021      se realizó la vinculación del 1 profesional de la comunidad palenquera.</t>
  </si>
  <si>
    <t>Para este último trimestre de 2021 se surtió la estructuración de la política pública que fue aprobada con concepto técnico favorable por parte de la SDP en diciembre, lo que llevó a plantear el avance en el acción concertada para la vigencia 2022, en donde se tiene planeado adelantar las fases de Agenda Pública y Formulación garantizando la participación de la comunidad.</t>
  </si>
  <si>
    <t>Durante el cuarto trimestre del año,la sabedora Palenquera desarrollo sus acompañamientos en 6 jardines infantiles de la localidad de Santa Fè dentro de la estrategia sawabona, dando a conocer a travès de experiencias pedagogicas, la cultura y la lengua palenquera. Para este cuarto trimestre la sabedora realizo 42 acompañamientos</t>
  </si>
  <si>
    <t>Para este reporte no se presentan dificultades</t>
  </si>
  <si>
    <t xml:space="preserve">La estrategia Sawabona,como materializaciòn de una acciòn afirmativa,implementa de forma directa en su categoria de analisis etnico,el reconocimiento, respeto y garantía de los derechos individuales y colectivos de la poblaciòn palenquera; esta estrategia es una oportunidadpara que niñas,niños y familias desde la primera infancia reconozcan,acepten y valoren la cultura palenquera como parte importante de nuestro pais, de igual forma aporta de forma significativa a construir sociedades menos hegemonicas, que acepten y valoren la diversidad. </t>
  </si>
  <si>
    <t>En el cuarto trimestre del año 2021, no se cuentan con jóvenes palenqueros vinculados al Servicio Social para la Seguridad Económica de la Juventud (SSSEJ). 7 jóvenes palenqueros caracterizados por la Estrategia RETO en el marco de las actividades realizadas con jóvenes del pueblo palenquero que son potenciales beneficiaros/as del Servicio Social para la Seguridad Económica de la Juventud (SSSEJ)* Se realizó una reunión para la caracterización de jóvenes palenqueros/as en el encuentro del día 11 de noviembre en la Casa de Juventud Los Mártires que son potenciales beneficiarios del Servicio Social para la Seguridad Económica de la Juventud (SSSEJ). *La información de estos jóvenes está pendiente de verificación por parte de la Asociación Kuagro Moná Rí Palenge Andi Bakatá.</t>
  </si>
  <si>
    <t>De acuerdo a la verificación de la pertenencia étnica palenquera de los potenciales beneficiarios del Servicio Social para la Seguridad Económica de la Juventud (SSSEJ) se cuentan con 7 jóvenes caracterizados cuya validación se encuentra en espera por parte del pueblo palenquero. Se proyecta seguir realizando jornadas de caracterización de jóvenes palenqueros en el primer trimestre de año 2022 para vincular jóvenes al servicio.</t>
  </si>
  <si>
    <t>Se ha avanzado en la creación de un formulario de pre-inscripción Servicio Social para la Seguridad Económica de la Juventud (SSSEJ) que busca caracterizar jóvenes potenciales beneficiarios buscando la verificación de la pertenencia étnica, se han generado espacios específicos para la pre inscripción el servicio en jornadas de caracterización específicas con cada una de las comunidades en común acuerdo con las instancias representativas.</t>
  </si>
  <si>
    <t>Vinculación de 11 jóvenes palenqueros (SIRBE corte a 30 de diciembre de 2021) en los servicios con cobertura y atención territorial y en los componentes de oportunidades juveniles y Política Pública de Juventud (PPJ) en las localidades de Fontibón, Usaquén, Suba y San Cristóbal. 1 plan de trabajo diseñado y en evaluación del pueblo palenquero para la realización de actividades que contribuyan al cumplimiento de la acción afirmativa. Adicional a esto la Subdirección para la Juventud acompañó y apoyó los espacios al desarrollo de las elecciones de las curules especiales de jóvenes palenqueros a los Consejos Locales de Juventud (CLJ).</t>
  </si>
  <si>
    <t>Se espera aumentar la vinculación de las y los jóvenes palenqueros en los servicios con cobertura y atención territorial, enfocada en los servicios sociales y estrategias de la Subdirección para la Juventud, garantizando el cumplimiento del enfoque diferencial étnico en sinergia con la Asociación Kuagro Moná Rí Palenge Andi Bakatá mediante la ejecución del plan de trabajo acordado y acompañado por el lider Neisser Cassiani delegado para el acompañamiento a la Subdireccióon para la Juventud.</t>
  </si>
  <si>
    <t>Se han generado dos espacios especificos con la comunidad palenquera en la que se busca indagar por los intereses de la juventudes y en donde se realizan gestiones en la busqueda de espacios en las Casas de Juventud para el desarrollo de actividades propias de la comunidad y en un borrador un plan de trabajo en sinergia con el kuagro para potencializar acciones que busquen la vinculación de jóvenes a los servicios y estrategias de la Subdirección para la Juventud</t>
  </si>
  <si>
    <t xml:space="preserve">Desde la Subdirección para la Adultez se han venido adelantando acciones encaminadas a la aplicación del enfoque étnico y diferencial a través de procesos de cualificación al talento humano y que a suvez, se replica en la atencion con los ciudadanos y ciudadanas habitantes de calle que hagan parte de nuestros servicios. Desde la Comunidad de Vida el Camino se conmemoro el día de la diversidad cultural, reconociendo la importancia de la solidadridad, la aceptación y el valor de todas las personas sin importar su pertenencia étnica. </t>
  </si>
  <si>
    <t>Desde la Subdirección para la Adultez y en particular a partir del proyecto de inversión 7757: “Implementación de estrategias y servicios integrales para el abordaje del fenómeno de habitabilidad en calle”, se incluyeron los enfoques de género, diferencial y territorial como aquellos que de manera estratégica transversalizan las acciones del proyecto, por ello en el marco de la transformación de los servicios sociales que se lleva en la entidad se formuló un servicio denominado: “servicio para la dignificación y resignificación del fenómeno de habitabilidad en calle” el cual consta de 2 estrategias territoriales y 7 modalidades de atención.</t>
  </si>
  <si>
    <t>De acuerdo con el registro en SIRBE Durante el cuarto trimestre fueron atendidas en las diferentes unidades operativas del proyecto 7757, cinco(5) hombres y una (1) mujer para un total de (6) personas habitantes de calle pertenecientes a las comunidades Palenqueras de la comunidad de San Basilio</t>
  </si>
  <si>
    <t>Durante la atención a las ciudadanas y ciudadanos habitantes de calle se contempla y aplican en todas las modalidades y estrategias de atención desde sus lineamientos se plantean los enfoques diferenciales, poblacionales y de género, contemplando también el enfoque étnico; esto se traduce en acciones dirigidas a la comprensión cultura e histórica de los diversos grupos poblacionales que componen el fenómeno de habitabilidad en calle, avanzando en la adaptación de la atención diferenciada.</t>
  </si>
  <si>
    <t>La estrategia de redes de cuidado comunitario se encuentra dinamizada en las tres localidades (Suba, Kennedy y Engativá)con población de personas mayores palenqueras en la ciudad. Actualmente se encuentra participando una persona mayor remitida por las autoridades de la comunidad en la localidad de Suba de los espacios de autocuidado.esto es debido a presupuesto en la estimación inicial de la acción afirmativa se costeo el recurso humano por vía de estimación de tiempo de dedicación al cumplimiento de la acción y en la ejecución de la acción se ha encontrado mayor dedicación y talento humano incluido.</t>
  </si>
  <si>
    <t xml:space="preserve">Se sugiere adelantar diversas formas de identificación de la población, a partir de otras fuentes que no dependan exclusivamente de la referenciación del espacio autónomo y permita ampliar el número de organizaciones y personas palenqueras mayor y no mayores que puedan vincularse a las redes de cuidado comunitario </t>
  </si>
  <si>
    <t xml:space="preserve">Desde la Subdirección para la Vejez se implementa el enfoque diferencial poblacional y de genero para la realización de las actividades en el marco del cumplimiento de las acciones que se realizan con el pueblo palenquero en la ciudad. </t>
  </si>
  <si>
    <t>En el cuarto trimestre, Se presenta una atención a personas mayores del Pueblo Palenquero en los servicios sociales así: - Apoyos económicos: 32 personas mayores del Pueblo Palenquero con corte a 30 de diciembre de 2021</t>
  </si>
  <si>
    <t xml:space="preserve">Falta de articulación con los líderes del Consultivo Palenquero, para ampliar la identificación de personas mayores. </t>
  </si>
  <si>
    <t xml:space="preserve">Desde la Subdirección para la Vejez se implementa el enfoque diferencial poblacional y de genero evidenciados en los criterios de priorización para el acceso a los servicios sociales en el marco del cumplimiento de las acciones que se realizan con el pueblo palenquero en la ciudad. </t>
  </si>
  <si>
    <t>Se avanzó en la inclusión del enfoque diferencial para la atención de la comunidad Palenquera en la estrategía de prevención de Violencia Entornos Protectores y Territorios Seguros, vinculando contenidos en los módulos de Construcción democrática de familia y Masculinidades corresponsables no violentas de Familia Extensa, Familia Democrática en comunidades étnicas; y Comunidades Negras, Afrocolombinas, Raizales y Palenqueras respectivamente..</t>
  </si>
  <si>
    <t>En las reuniones técnicas adelantadas se identifico la necesidad de hacer enfasis en el fortalecimiento colectivo para hacerle frente a los impactos del racismo, en particular contra los niños y las niñas, lo cual se refelja en la propuesta de contenidos del documento, partiendo del hito de origen en la sublevación contra la esclavización</t>
  </si>
  <si>
    <t>Se realizó socialización, retroalimentación y validación del documento borrador para la implementación de la estrategia territorial de personas cuidadoras-es de personas con discapacidad, en mesa bilateral llevada a cabo el 23 de noviembre de 2021 con la Asociación Kuagro Mona Ri Palenque Andi Bakatá, en la que hicieron aportes al documento desde sus usos y costumbres. En relación a la meta proyectada calculada en un avance del 20% para vigencia 2021, se dio cumplimiento al indicador sumado con la vigencia 2020, de esta manera se avanzó considerablemente en la elaboración del documento, debido que se dio inicio el 1 de noviembre de 2020 y la validación por parte de la Asociación Kuagro Mona Ri Palenque Andi Bakatá. Por último, importante aclarar que el presupuesto es global, asignado para la atención todas las comunidades que habitan la ciudad y que se encuentran en alto grado de vulnerabilidad; de acuerdo con la acción afirmativa concertada, se ejecutó el 110,7% del total de la meta para la atención de esta comunidad, asentada en Bogotá.</t>
  </si>
  <si>
    <t>Se proyecta para 2022, Implementar la estrategia territorial, para cuidadoras y cuidadores de personas con discapacidad, que incluya el enfoque diferencial palenquero, en cuidadoras-es de personas con discapacidad de esa comunidad que habita en la ciudad de Bogotá D.C.</t>
  </si>
  <si>
    <t>Con el paso del proyecto de inversión 7771 a la Subdirección para la discapacidad, en la realización de la acción afirmativa, se ha tenido en cuenta los elementos identitarios específicos y diferenciales del pueblo Palenquero, para garantizar adecuadamente su integridad étnica y cultural, así de esta manera contribuir a la garantía del ejercicio pleno de sus derechos individuales y colectivos, por medio de la identificación de una Estrategia Territorial para cuidadoras y cuidadores de personas con discapacidad que impacte directamente en la transformación social encaminadas a salvaguardar y proteger la cultura de la Asociación Kuagro Mona Ri Palenque Andi Bakatá en su autonomía y la autodeterminación de este grupo poblacional.</t>
  </si>
  <si>
    <t>Desde la Subdirección para la Discapacidad de la SDIS, se desarrolló mesas bilaterales llevadas a cabo los días 23 de noviembre y 17 de diciembre de 2021, con la Asociación Kuagro Mona Ri Palenque Andi Bakatá, el equipo técnico de la Subdirección para discapacidad y el equipo de enfoque diferencial de la Dirección Poblacional, con el fin de concretar la identificación de personas pertenecientes a la comunidad palenquera, con discapacidad, cuidadoras-es; Se acuerda el envío por parte de las y los representantes de la Asociación, con la autorización previa de las familias, un listado de 12 personas identificadas por ellos, que podrán entrar al proceso de focalización para que sean incluidos en entornos educativos y productivos de acuerdo a las modalidades y servicios de la subdirección para la discapacidad. A la fecha se tiene conocimiento del caso de la ciudadana Kelly Patricia Valdés Díaz, con discapacidad física; se han adelantado las gestiones administrativas y en el territorio, para ofrecer a su familia los servicios de la Subdirección para la Discapacidad, por ello su atención es del 0 %. Es importante mencionar que la meta es global y no de un solo sector poblacional, por el contrario, se deben de garantizar los derechos y ofrecer un servicio a la comunidad vulnerable, que ha bita en la ciudad, de acuerdo a la misionalidad de la entidad, de conformidad con la Resolución 456 del 5 de abril de 2021.</t>
  </si>
  <si>
    <t xml:space="preserve">Se proyecta para 2022, Identificar e incluir en entornos de inclusión educativa y productiva a personas con discapacidad de la comunidad Palenquera que habita en la ciudad, en articulación con la Asociación Kuagro Mona Ri Palenque Andi Bakatá. </t>
  </si>
  <si>
    <t>En realización a esta acción afirmativa se espera desde la subdirección para la discapacidad incluir y atender a personas con discapacidad y cuidadores-as de la comunidad palenquera, en los procesos de inclusión educativa y productiva, con el fin de garantizar adecuadamente su integridad étnica y cultural, de esta manera contribuir a la garantía del ejercicio pleno de sus derechos individuales y colectivos.</t>
  </si>
  <si>
    <t>La acción se cumplió en un 100% en el primer semestre de 2021.Frente al % de ejecución presupuestal, cabe señalar que el profesional responsable del proceso devengó unos honorarios mayores a aquellos sobre los cuales se realizó la proyección presupuestal 2021, por lo cual se refleja una ejecución presupuestal del 104%. Así mismo, se indica que en la proyección presupuestal inicial para la vigencia 2021 no se tuvo en cuenta el incremento anual en los honorarios respecto del 2020 al 2021, dado que no se conocía al momento el % de incremento anual que tendría lugar para la vigencia</t>
  </si>
  <si>
    <t xml:space="preserve">La implementación de la acción afirmativa responde a la implementación de los enfoques territorial, diferencial-poblacional y de género, toda vez que la inclusión de criterios y variables de enfoque diferencial étnico palenquero permite el reconocimiento de las condiciones territoriales de pobreza y vulnerabilidad en los hogares de jefatura femenina con pertenencia étnica palenquera Así mismo, permite reconocer que para la atención de los hogares palenqueros se requiere generar adecuaciones institucionales en la definicion e implementación de instrumentos y metodologías para la identificación, caracterización y focalización de personas y hogares de este grupo poblacional. </t>
  </si>
  <si>
    <t xml:space="preserve">La acción se cumplió en un 100% en el primer semestre de 2021.[16:00] Irina Florez Ruiz
    Frente al % de ejecución presupuestal, cabe señalar que el profesional responsable del proceso devengó unos honorarios mayores a aquellos sobre los cuales se realizó la proyección presupuestal 2021, por lo cual se refleja una ejecución presupuestal del 105%. Así mismo, se indica que en la proyección presupuestal inicial para la vigencia 2021 no se tuvo en cuenta el incremento anual en los honorarios respecto del 2020 al 2021, dado que no se conocía al momento el % de incremento anual que tendría lugar para la vigencia.
​
</t>
  </si>
  <si>
    <t>El documento ya surtió las revisiones internas por parte de la entidad, y se adelantará proceso de revisión por parte del Kuagro Mona Rí Palenge Andi Bakatá en el primer trimestre de 2022.</t>
  </si>
  <si>
    <t xml:space="preserve">En el marco del proyecto 7749 "Estrategia de Territorios Cuidadores", los enfoques territorial, diferencial-poblacional y de género han sido orientadores en la construcción de los lineamientos técnicos y operativos de la estrategia. Cabe señalar que la estrategia tiene fundamento en los lineamientos distritales entorno al reto de Reconocer, Reducir y Redistribuir el trabajo de cuidado en la ciudad, entendiendo que aquellas personas con mayores cargas de cuidado, así como aquellas que lo prestan en entornos inequitativos y sin garantías, son más susceptibles a situaciones anómalas o inesperadas propias de los contextos sociales en los que se encuentran. Así, responde al propósito 1 del Plan de Desarrollo Distrital 2020-2024, “hacer un nuevo contrato social con igualdad de oportunidades para la inclusión social, productiva y política”, y se enmarca en estrategias como: la implementación del sistema distrital de cuidado y la estrategia de transversalización y territorialización de los enfoques de género, diferencial y de cultura ciudadana, para garantizar la igualdad de género, los derechos de las mujeres y el desarrollo de capacidades de la ciudadanía en el nivel distrital y local. Finalmente, en el marco de esta acción afirmativa, se generaron lineamientos específicos desde el enfoque diferencial étnico palenquero, con la participación del referente palenquero en la Subdirección ICI de la Dirección Territorial, para adelantar una caracterización territorial con pertinencia cultural. </t>
  </si>
  <si>
    <t>Para el cuarto trimestre del 2021 (octubre a diciembre) el servicio de Respuesta Social (antes "Enlace Social") realizó atención a 2 personas únicas con pertenencia étnica palenquera, así: Entrega de bonos canjeables por alimentos: 1 persona única atendida Auxilio Funerario: 1 persona única atendida Fuente: Sistema para el Registro de Beneficiarios -SIRBE de la Secretaría Distrital de Integración Social Fecha de consulta: 04/01/2022 NOTAS: 1). Frente al cálculo del % de ejecución presupuestal, es necesario señalar que el servicio de Respuesta Social atiende por demanda. En este sentido, y teniendo en cuenta el contexto de salud pública por COVID19 que también ha aumentado las demandas en el ámbito social, la demanda de atenciones para este servicio ha sido mayor que en vigencias pasadas, sobre las cuales se proyectó el presupuesto a ejecutar en el cuatrienio 2020-2024.Dado lo anterior aparece una ejecucion del  762% frente a lo inicialmente proyectado para el 2021, toda vez el servicio debe atender por demanda a las personas que cumplan con los criterios, en el marco del presupuesto global asignado al proyecto de inversión 7749.</t>
  </si>
  <si>
    <t>En el proceso de atención a la poblacion con pertenencia étnica palenquera el servicio Respuesta Social ha venido implementando los enfoques territorial, diferencial y de género, toda vez que han sido orientadores para la construcción de los criterios técnicos del servicio y sus modalidades de atención. En el marco de tales criterios, se priorizan situaciones y condiciones desde el enfoque de género y diferencial a la hora de analizar la fragilidad y vulnerabilidad de las personas y hogares. El servicio se presta por demanda, para toda la población que habita los territorios del Distrito, a través de atención en 19 unidades operativas (16 Subdirecciones Locales para la Integración Social, Terminal de Transportes El Salitre, Casa Rosada y Centro de Atención Penal Integral a Víctimas -CAPIV); además, se realizan diálogos informativos en los territorios y búsqueda activa de la población étnica. Finalmente, cabe señalar que la implementación del enfoque étnico en el marco de esta acción afirmativa ha sido potenciada por la contratación de referentes con pertenencia étnica en el servicio, para la atención de esta población.</t>
  </si>
  <si>
    <t>Para el periodo de corte al 31/12/2021, se atendieron un total de 29 personas palenqueras con apoyos alimentarios; 10 en bonos canjeables por alimentos, 4 en canastas básicas y 15 en comedores comunitarios - cocinas populares, distribuidos así: 17 mujeres y 12 hombres, con una alimentación equilibrada, adecuada e inocua. El dia 17/12/2021 se realiza un espacio de encuento con la Asociación Kuagro Mona Ri Palenque Andi Bakata donde se realiza la soocialización de propuesta de trabajo para ruta de entendimiento con la Asociación en relación con el manejo de las y los beneficiarios de la comunidad palenquera en los servicios de la SDIS en clave del cumplimiento de las acciones afirmativas, por lo cual se propone los siguientes aspectos: Punto 1. Articulación permanente con el referente palenquero Felipe Santiago Pérez Erazo contratado desde la Dirección Territorial. Listas de personas Palenqueras identificadas y procesos de referenciación. Punto 2. Seguimiento, verificación y depuración de las bases de datos (Proyectos de inversión de la SDIS, comprometidos con las acciones afirmativas; Infancia, juventud, adultez, vejez, discapacidad, Familia, Dirección de Nutrición y Abastecimiento y Dirección Territorial). Punto 3. Certificación de aval de las personas pertenecientes a la comunidad palenquera por parte de la Asociación Kuagro Mona Ri Palenque Andi Bakata. Focalización.El presupuesto inicialmente programado se calculó sobre la línea de base de atención a población palenquera la cual fue de 8 personas. Actualmente se están atendiendo 20 personas y se calcula lo ejecutado sobre los beneficios entregados, por lo cual se ha sobreejecutado este presupuesto. Sería conveniente reprogramar el presupuesto para 2022.</t>
  </si>
  <si>
    <t>No se reportan dificultades para el periodo; no obstante, en el reporte cualitativo y presupuestal se han incluido personas atendidas desde comedores comunitarios, lo cual no se contempló en la programación inicial de la acción afirmativa.</t>
  </si>
  <si>
    <t>Enfoque de Familia, Enfoque diferencial Etnico</t>
  </si>
  <si>
    <t>La publicación de las piezas comunicativas digitales se tiene proyectada para los periodos de 2023-2024.</t>
  </si>
  <si>
    <t>Ninguna reportada para el periodo.</t>
  </si>
  <si>
    <t>A partir de la consultoría realizada y teniendo en cuenta las características y necesidades de las poblaciones étnicas, así como la dificultad de hallar a la totalidad de la población palenquera dentro de la base de SISBEN IV, la entidad se encuentra realizando diferentes análisis con el fin de priorizar a la comunidad dentro de los beneficios de la nueva política tarifaria, a partir de los listados censales distritales y nacionales de esta población.</t>
  </si>
  <si>
    <t xml:space="preserve">En el mes de octubre y noviembre de 2021 la Dirección de Inteligencia para la Movilidad junto a la Oficina de Gestión Social de la Secretaría Distrital de Movilidad han estado trabajando en una ruta metodológica para lograr que las personas de la Comunidad Palenquera que pueden ser beneficiarias de los actuales incentivos de transporte en el SITP que otorga el Distrito y que todavía no los tienen puedan ser beneficiarios. </t>
  </si>
  <si>
    <t>Se han tenido dificultades encontrando los listados censales certificados</t>
  </si>
  <si>
    <t>Garantizar que las Mujeres Palenqueras sean  formadas en Tecnologías  de la Información y Comunicación (TIC),   donde accedan a cursos en los Centros de Inclusión Digital. Se proveerá acompañamiento para garantizar un proceso con enfoque diferencial, teniendo en cuenta la cosmovisión de la comunidad palenquera con enfoque de género.</t>
  </si>
  <si>
    <t xml:space="preserve">Vincular a mujeres a procesos de formación en habilidades financieras y socioemocionales para que las mujeres pertenecientes a la comunidad Palenquera que ejerzan el trabajo de cuidado no remunerado puedan empoderarse económicamente para la vida. </t>
  </si>
  <si>
    <t xml:space="preserve">En lo corrido del año se han formado un total de 7 mujeres palanqueras, sin embargo en el tercer trimestre no hubo avances de formación. </t>
  </si>
  <si>
    <t xml:space="preserve">A pesar de las reuniones que se han llevado a cabo con la refente palenqueras, la mujeres de ese grupo étnico no han estado interesadas en participar de los cursos, por cuestiones personales. Por lo tanto en reunión del 29 de septiembre, se acordó en conjunto con la Dirección de Enfoque Diferencial y la Dirección de Gestión de Conocimiento, realizar una reunión con la lideresas del grupo étnico, en la cual se les presente y explique de manera precisa los cursos que tienen disponibles los CID, así como las modalidades de formación. Se espera que después de esta reunión se concierten acciones urgentes y concretas para el cumplimiento de la meta. </t>
  </si>
  <si>
    <t>En lo corrido del año se han formado un total de 7 mujeres palenqueras, de acuerdo a la demanda y solicitud de las mujeres en participar de los procesos de formación de la estrategia de Centros de Inclusión Digital. En el día 17 de octubre se gestionó una reunión con las lideresas de las mujeres palenqueras con el fin de insentivar la inscripción en los distintos procesos de formación ofertados, se presentaron los contenidos y se les dieron alternativas para designar una facilitadora para el grupo de mujeres palenqueras que se inscriban.</t>
  </si>
  <si>
    <t xml:space="preserve">Teniendo en cuenta la falta de interés por parte de la mujeres Palenqueras en participar de los procesos de formación ofertados por la estrategia de Centros de Inclusión Digital, se realiuzó un ajeste de la meta a por demanda. </t>
  </si>
  <si>
    <t xml:space="preserve">Durante el trimestre se desarrollaron 5 reuniones de asistencia técnica con el fin de incorporar el enfoque diferencial en la ruta de empleabilidad que maneja el sector, para lo cual se generó articulación con los funcionarios que tiene relación directa con este grupo poblacional para identificar las necesidades y las barreras de acceso a las que se pueden enfrentar las mujeres al momento de acceder a su oferta. </t>
  </si>
  <si>
    <t xml:space="preserve">Durante este trimetre  continuó realizado asisitencia tecnica ala Sector Desarrollo Económico, con  el obejetivo de de incorporar el enfoque diferencial y de genero a la ruta de de empleabilidad, partiendo de su particularidades cosmovision y cosmogonía.  </t>
  </si>
  <si>
    <t>Se programará una reunión con las mujeres palenqueras para determinar la metodología de acompañamiento para las mujeres que tomen los cursos. Se realizará articulación con la Subsecretaría de Políticas de Igualdad.</t>
  </si>
  <si>
    <t xml:space="preserve">La acción afirmativa presenta retrasos, sin embargo, se asignará a una profesional de la Subsecretaría de Políticas de igualdad el seguimiento de la acción,l y el desarrollo del curso. </t>
  </si>
  <si>
    <t>Para el mes de noviembre se llevó a cabo de  nuevo reunión con referentas étnicas de la Dirección de Enfoque Diferencial, las gestoras territoriales y la gestora indígena del equipo Territorial de la Estrategia de Emprendimiento y Empleabilidad. En dicha reunión se llegó al acuerdo que para el año 2021 únicamente tomarían el curso de Educación Financiera mujeres indígenas y afro.                                   
Se acordó para la vigencia 2022 realizar el curso para las mujeres de la etnia palenquera.</t>
  </si>
  <si>
    <t xml:space="preserve">La referenta de la etnia palenquera de la Dirección de Enfoque Diferencial, aconsejó dar inicio a convocatoria para curso de Educación Financiera en el 2022 debido a que desde su conocimiento, las mujeres palenquera en diciembre regresan a sus territorios y no tomarían el curso. Para la vigencia 2022 la referenta brindará listados con información de mujeres palenqueras para la convocatoria. </t>
  </si>
  <si>
    <t>La acción se cumplió en el primer trimestre de la vigencia. Sin embargo, al corte aún se está a la espera de comentarios por parte de la comunidad palenquera al documento de caracterización de cuidadoras.</t>
  </si>
  <si>
    <t>No aplica.</t>
  </si>
  <si>
    <t>La acción se cumplió en el primer trimestre de la vigencia con la elaboración del documento  de caracterización. 
El 27 de octubre se realizó la socialización del documento de caracterización el cual fue aprobado por las y los representantes de la comunidad.En lo que remite al compromisodurante el 2020se realizaron el acercamiento y se produjo el documento de caracterización , realizando en el 2021su socialización y logrnado su aprobación por parte de las misma comunidad.En este sentido, se da por cerrado el compromisocon su efectiva implementación durante el 2021.</t>
  </si>
  <si>
    <t>ini</t>
  </si>
  <si>
    <t>El 23 de Septiembre en el museo colonial se realizó la conmemoración de la Mujer Palenquera en el marco de la Semana de la Diaspora Palenquera.</t>
  </si>
  <si>
    <t>No se han identificado problemáticas en el desarrollo de las sesiones de formación, sin embargo, se considera necesario ampliar el rango de participación de las ciudadanas en la idea de llegar a más mujeres con esta información para que puedan incidir en la planeación de cada una de sus localidades</t>
  </si>
  <si>
    <t>Pala la conmemoración de la mujeres Palenqueras se tuvo en cuenta las caracterisricas poblacionales y sus necesidades.</t>
  </si>
  <si>
    <t>1. Se realizaron reuniones para socializar las medotologias a implementar. 2. Revison de metodologias y ajustes teniendo en cuenta las particularidades de la población Palenquera.</t>
  </si>
  <si>
    <t>Se realizó el Semillero etnico con mujeres palenqueras de 20 a 28 años donde participaron 16 mujeres de la comunidad</t>
  </si>
  <si>
    <t>Na</t>
  </si>
  <si>
    <t xml:space="preserve">El 8 de julio se socializa el modelo de asistencia técnica para el fortalecimiento, a las mujeres palenqueras de la Asociación Kuagro Mona Ri Palengue Andi Bakata, siendo la única organización de población palenquera, allí se agenda la primera sesión de caracterización.
El 10 de agosto se lleva acabo la primera sesión de caracterización de la organización.  Se creo una metodología específica, teniendo en cuenta el enfoque diferencial de la población y usando tecnologías de la información.  
 El 28 de septiembre se logra completar el ejercicio de caracterizacion y se acuerda  la devolución de resultados sobre el estado de la organización en octubre a fin de establecer plan de acción de fortalecimiento y firma de compromiso de permanencia en el proceso."
</t>
  </si>
  <si>
    <t xml:space="preserve">Se realiza el 26 de octubre la devolución de los resultados de la caracterización realizada a la organización, explicando cada uno de los niveles de desarrollo de las 9 capacidades. Este ejercicio evidenció algunas necesidades de conocimiento para fortalecerse internamente y para la acción externa. Una vez explicado el estado de la organización se inicia la construcción del plan de trabajo, que se realiza en reuniòn del 14 de diciembre, insumo necesario para definir la destinación del recurso de fortalecimiento (16 millones de pesos)  </t>
  </si>
  <si>
    <t>En el marco de las concertaciones étnicas, se llevaron a cabo múltiples actividades   que tuvieron que ver con las conmemoraciones propias de las mujeres palenquera pero también con los festivales culturales, el 25 de noviembre día internacional de la eliminación de la violencia contra las mujeres, de tal manera que las agendas se colmaron de compromisos, por tanto, fue necesario acordar el encuentro para finiquitar el plan de acción el día 14 de diciembre. 
Dentro de las alternativas de solución siempre ha estado la escucha y la concertación de nuevas fechas que propusieran las mujeres palenqueras. 
Dado que no se ejecutaron los recursos de fortalecimiento, la Dirección de Territorialización de Derechos, ha contemplado sumar los recursos al convenio que està firmado para realizar el proceso en el 2022, estando las organizaciones de acuerdo con esto</t>
  </si>
  <si>
    <t xml:space="preserve">El enfoque se aplicó garantizando la cosmovisión palenquera y ajustando las actuaciones a los tiempo por ellas definidas. </t>
  </si>
  <si>
    <t>Con las mujeres palenqueras se desarrollaron 3 sesiones virtuales, por solicitud de la organización,  sobre Planeación Local y Presupuestos Participativos, el objetivo de las mismas fue brindar herramientas a las mujeres para cualificar su incidencia en los procesos de planeación local, particularmente la inclusión de acciones en los proyectos de inversión del Plan de Desarrollo Local. Se vincularon al proceso 20 mujeres palenqueras</t>
  </si>
  <si>
    <t xml:space="preserve">En el trimestre anterior se reportò el cumplimiento de la meta con el desarrollo de sesiones virtuales sobre presupuestos participativos, en los que se vincularon 20 mujeres, de tres programadas para la vigencia.Es importante precisar que para la vigencia 2021, en esta actividad se programó la participación de 3 mujeres palenqueras y en los procesos de concertación se definió y concretó la asistencia de 20, en todo el proceso. Se resalta que, si bien se hace una planeación de cobertura si hay mayor respuesta de las ciudadanas los procesos se adelantan por cuanto responden a lógicas de demanda que deben ser atendidas por la entidad.  </t>
  </si>
  <si>
    <t>La fecha, hora y modo de realización (virtual) se estableció según las disposiciones de las personas palenqueras convocadas.</t>
  </si>
  <si>
    <t xml:space="preserve">Se acordó definir fecha en octubre, al finalizar la caracterizaciòn de las organizaciones y los procesos sobre presupuestos participativos </t>
  </si>
  <si>
    <t>La Dirección de Derechos y Diseño de Política realizó la socialización señalada en la acción afirmativa el 09 de noviembre de 2021, de manera virtual, entre las 5 pm y 6:30 pm, con asistencia de 9 mujeres palenqueras. La fecha, hora y modo de realización (virtual) se estableció según las disposiciones de las personas palenqueras convocadas.</t>
  </si>
  <si>
    <t xml:space="preserve"> La Referenta Palenquera esta contratada desde el 17 de Marzo 2021</t>
  </si>
  <si>
    <t xml:space="preserve">Se avanzó en la redacción del documento borrador en la introducción, justificación, antecedentes de los estudios sobre la temática y marco teórico.
Se elaboró un listado de indicadores para la caracterización.
Anexos: (1) 211009_Caracterización Afro, (2)1_09_caracteriz_indicadores </t>
  </si>
  <si>
    <t>No reporta</t>
  </si>
  <si>
    <t>Se avanzó en la redacción del documento borrador de la caracterización palenquera con la justificación, metodología e indicadores definidos y que serán calculados con los datos de la Encuesta Multipropósito versión 2021 y versión 2017 para comparabilidad. Anexo: (1) 1_12_caracterizacion_documento_palenqueros</t>
  </si>
  <si>
    <t>El 20 de abril y el 08 de junio de 2021 se realizaron dos espacios de participación con el pueblo palenquero en el marco de la formulación del Plan de Ordenamiento Territorial (POT). Con estos 2 espacios se da cumplimiento del 100% de la meta frente a esta acción para la vigencia 2021.
Como espacios adicionales a los que dieron cumplimiento a la meta, se invitó al pueblo palenquero para participar en las reuniones de: 1) "Despachando, inversión de los recursos de las regalías en Bogotá" realizado el día 21 de abril de 2021 y 2) Consejo Consultivo del pueblo Raizal, realizado el día 24 de mayo. El evento de Regalías se transmitió por Facebook Live, por lo tanto no se tiene soporte de asistencia.
Adicionalmente se realizó una reunión el 15 de julio de 2021 con el objetivo de escuchar las inquietudes del pueblo palenquero respecto a la propuesta del POT. Se respondieron preguntas relacionadas con su vigencia, las Unidades de Planeación Local, el proceso de participación, entre otros.
A la fecha todas las actividades han sido de carácter virtual, razón por la cual no se ha ejecutado presupuesto.</t>
  </si>
  <si>
    <t>El 20 de abril y el 08 de junio de 2021 se realizaron dos (2) espacios de participación con el pueblo palenquero en el marco de la formulación del Plan de Ordenamiento Territorial (POT). Con estos dos (2) espacios se da cumplimiento del 100% de la meta frente a esta acción para la vigencia 2021.
Como espacios adicionales a los que dieron cumplimiento a la meta, se invitó al pueblo palenquero para participar en las reuniones de: 1) "Despachando, inversión de los recursos de las regalías en Bogotá" realizado el día 21 de abril de 2021 y 2) Consejo Consultivo del pueblo Raizal, realizado el día 24 de mayo. El evento de Regalías se transmitió por Facebook Live, por lo tanto no se tiene soporte de asistencia.
Adicionalmente se realizó una reunión el 15 de julio de 2021 con el objetivo de escuchar las inquietudes del pueblo palenquero respecto a la propuesta del POT. Se respondieron preguntas relacionadas con su vigencia, las Unidades de Planeación Local, el proceso de participación, entre otros.
A la fecha todas las actividades han sido de carácter virtual, razón por la cual no se ha ejecutado presupuesto.</t>
  </si>
  <si>
    <t xml:space="preserve">Al momento se gestionaron cartas de invitación al pueblo palenquero. Adicionalmente se grabó video con mujer palenquera para proyectar en el evento de rendición de cuentas. La rendición de cuentas está programada para el día 4 de noviembre.
</t>
  </si>
  <si>
    <t>El 4 de noviembre se realizó evento de rendición de cuentas y se invitó a dos (2) personas palenqueras. Adicionalmente se grabó video con mujer palenquera, proyectado en el evento de rendición de cuentas. Se adjuntan cartas de invitación y soportes de asistencia. Este evento no requirió recursos particulares para esta población. Es importante precisar que, a pesar de que se garantizó el espacio de rendición de cuentas y se enviaron cartas personalizadaspara invitar al pueblo palenquero, no asistieron personas de este grupo étnico al evento. Se realizará nueva convocatoria a personas palenqueras motivando su participación para la vigencia 2022.</t>
  </si>
  <si>
    <t>Se apoyó logísticamente la semana palenquera en los días 19, 21,23 y 25 de septiembre con los siguientes servicios: brigadistas, almuerzos, estación de café, préstamo de samovares, mesas cocteleras y mantel redondo.</t>
  </si>
  <si>
    <t>Actualización de directorio de contactos de autoridad o representante legal del Kuagro Monari.</t>
  </si>
  <si>
    <r>
      <t>Dificultad:</t>
    </r>
    <r>
      <rPr>
        <sz val="12"/>
        <rFont val="Arial"/>
        <family val="2"/>
      </rPr>
      <t xml:space="preserve"> Aún no se dispone de línea base, de modo que no se ha hecho entrega formal de la base de datos de los integrantes de la comunidad Palenquera a la SDS.</t>
    </r>
    <r>
      <rPr>
        <b/>
        <sz val="12"/>
        <rFont val="Arial"/>
        <family val="2"/>
      </rPr>
      <t xml:space="preserve">
Alternativa.</t>
    </r>
    <r>
      <rPr>
        <sz val="12"/>
        <rFont val="Arial"/>
        <family val="2"/>
      </rPr>
      <t xml:space="preserve">
Insistir en lograr encuentros con elKuagro Monari, para hacer acompañamiento,  asistencia técnica y promover el levantamiento de base de datos y entregarla a la SDS.   </t>
    </r>
  </si>
  <si>
    <t xml:space="preserve">En este trimestre se llevó a cabo reunión de articulación y asistencia técnica (05 noviembre 2021) con Provisión de Servicios y su referente Palenquero, sobre proceso entrega formal de censo de comunidad Palenquera a Equipo Base de Datos SAA. De igual manera, en la reunión con el Consultivo Distrital de la Comunidad Palenquera se reconoce que la comunidad tiene un censo, pero se requiere la entrega formal a la SDS (Equipo Bases de Datos Subdirección de Administración del Aseguramiento) de dicho censo/base de datos de las personas palenqueras que residen en Bogotá. 
La Subdirección de Administración del Aseguramiento avanzó en la construcción del texto (inédito), "Documento para afiliación al SGSSS y acceso a los servicios de salud de las poblaciones especiales y priorizadas del Distrito Capital." En él se incluyen, específicamente, los lineamientos para afiliar a los integrantes de la comunidad Palenquera al SGSSS en Bogotá. A partir de estas acciones y la disposición intercultural, se proyecta fortalecer el diálogo con los representantes de la comunidad para formular acciones, de forma conjunta y participativa, dirigidas a aumentar la cobertura de aseguramiento al SGSSS. </t>
  </si>
  <si>
    <t xml:space="preserve">DIFICULTAD No se cuenta con una línea de base de la población Palenquera que habita en Bogotá. Se reconoce que la comunidad tiene un censo, pero se requiere la entrega formal a la SDS (Equipo Bases de Datos Subdirección de Administración del Aseguramiento) de dicho censo/base de datos de las personas palenqueras que residen en Bogotá. Debe considerarse que hasta el momento la normativa nacional (Decreto 064 de 2020) no ubica a la comunidad palenquera como población especial, no obstante, se busca cumplir con los procedimientos que se han establecido para las comunidades étnicas y validar estos procesos. Este procedimiento y los requeridos para mejorar la afiliación SGSSS están previstos en el texto de la Subdirección de Administración del Aseguramiento-Grupo Poblacional, "Documento para afiliación al SGSSS y acceso a los servicios de salud de las poblaciones especiales y priorizadas del Distrito Capital" (Inédito). Debe considerarse que hasta el momento la normativa nacional (Decreto 064 de 2020) no ubica a las comunidades palenqueras, como población especial. JUSTIFICACION AVANCE Las actividades desarrolladas durante el año contribuyen a logar la acción concertada, en términos del porcentaje de cobertura de aseguramiento. La actividad más reciente, la elaboración del "Documento para afiliación al SGSSS y acceso a los servicios de salud de las poblaciones especiales y priorizadas del Distrito Capital" (Inédito), en su componente para la comunidad Palequera, se precisan los procedimientos de afiliación al SGSSS. Sin embargo, el el porcentaje de avance al indicador es del 19% (no alcanza el 25% proyectado para el año 2021) se explica porque, a pesar del avance de actividades, no se ha logrado que los representantes legales de las comunidades entreguen formalmente a la SDS el censo de sus integrantes, que constituye la línea base para que se puedan hacer cruces con la BDUA-ADRES y con el SISBEN para focalizar las personas y familias para concentrarse en aquellas que tienen dificultades de afiliación. ALTERNATIVA DE SOLUCIÓN Los representantes legítimos de la comunidad Palenquera les corresponde entregar a SDS (Bases de Datos) el censo/base de datos de las personas Palenqueras que residen en Bogotá, para apoyar la afiliación de población no asegurada. </t>
  </si>
  <si>
    <t xml:space="preserve">La Subdirección de Administración del Aseguramiento implementa el enfoque diferencial étnico en su disposición para generar y mantener diálogo intercultural, materializado en articulaciones y acciones conjuntas con los representantes legales de la comunidad Palenquera. En consecuencia, las acciones diferenciales se concretaron en sesiones de asistencia técnica realizadas durante el año; la disposición y oferta para hacer acompañamiento técnico para entrega formal del censo a SAA-SDS; reuniones de trabajo; respuestas a casos específicos de aseguramiento de miembros de la comunidad . Otra acción específica y diferencial se evidencia en la construcción del texto (inédito), denominado "Documento para afiliación al SGSSS y acceso a los servicios de salud de las poblaciones especiales y priorizadas del Distrito Capital". En él se incluyen, específicamente, los lineamientos para afiliar a los miembros de la Comunidad Palenquera, al SGSSS en Bogotá. A partir de estas acciones y la disposición intercultural, se proyecta fortalecer el diálogo con los representantes de la comunidad Palenquera para trazar acciones que favorezcan mejorar la cobertura de aseguramiento. Respecto a la población beneficiada, a la fecha de elaboración de este informe No se dispone del censo de la comunidad para dar cuenta de la situación de afiliación. </t>
  </si>
  <si>
    <t xml:space="preserve">Dificultad
No se ha logrado concertar la re-programación de sesiones de asistencia técnica.
Alternativa.
Insistir en lograr interlocución con el Kuagro Monari para programar conjuntamente sesiones de asistencia técnica. </t>
  </si>
  <si>
    <t>En este trimestre se llevó a cabo reunión de articulación y asistencia técnica (05 noviembre 2021) con Provisión de Servicios y su referente Palenquero, sobre proceso entrega formal de censo de comunidad Palenquera a Equipo Base de Datos SAA..</t>
  </si>
  <si>
    <t xml:space="preserve">Dificultad. Está pendiente concretar la fecha de encuentro con el representante de la Comunidad Palenquera, según resultado de la última reunión. Alternativa de Solución Elaborar, de forma concertada, una programación anual de sesiones de asistencia técnica. </t>
  </si>
  <si>
    <t xml:space="preserve">La Subdirección de Administración del Aseguramiento implementa el enfoque diferencial étnico en su disposición para generar y mantener diálogo intercultural, materializado en articulaciones y acciones conjuntas con los representantes legales de la comunidad Palenquera. Las acciones diferenciales se concretaron en sesiones de asistencia técnica; sin embargo, es claro que se requiere hacer una programación anual de las sesiones de asistencia técnica para acompañar el mejoramiento de los procesos de afiliación al SGSSS. </t>
  </si>
  <si>
    <t>Durante el periodo se conto con los siguientes avanaces:
 - Encuentro de saberes de manera virtual con el apoyo de los perfiles ancestrales (sabedora y partera) en articulación con el gestor palenquero en territorio, este encuentro permitió reconocer la cultura, cosmovisión y prácticas tradicionales de la comunidad, se establecen cursos de vida para la comunidad en territorio y se obtienen relatos propios de la población.
-  Se realiza sesion donde se retoma la presentación de la acción  afirmativa definida con la DPSS, insistiendo en la importancia de participacion de la instancia representativa para afianzar el proceso de adaptaciones socio culturales y técnicas en la prestación de servicios de salud teniedo en cuenta su cosmovisión costumbres para la inclusión de atenciones diferenciales en las intervenciones individuales en el componente de prestación de servicios de salud.
- Actualización base de datos aportada por la comunidad palenquera, insumo para la caracterización de la población residente en Bogotá D.C.</t>
  </si>
  <si>
    <r>
      <rPr>
        <sz val="12"/>
        <rFont val="Arial"/>
        <family val="2"/>
      </rPr>
      <t>Dificultades:
La complejidad de la programación de reuniones- encuentros de saberes con lacomunidad Palenquera
Alternativas de solución:
Gestión ante la coordinación de palenque - Subdirección de Asuntos Étnicos de la SAE para la interlocución con la comunidad y avanzar en el cumplimiento de la acción afirmativa</t>
    </r>
    <r>
      <rPr>
        <b/>
        <sz val="12"/>
        <rFont val="Arial"/>
        <family val="2"/>
      </rPr>
      <t>.</t>
    </r>
  </si>
  <si>
    <t>$25,850,000</t>
  </si>
  <si>
    <t>Durante el cuarto trimestre se logró concertar las adecuaciones técnicas, socioculturales necesarias para la implementación de las RIAS (rutas integrales de atención en salud), con enfoque diferencial étnico palenquera, es así, como se validan y aprueban adaptaciones a las RIAS RMPN ruta materno perinatal y RPMS ruta de promoción y mantenimiento a la salud por momentos de vida. Para ello se realizaron 4 encuentros de saberes con los miembros directivos del Kuagro Mona Rí Palenque Bacatá,  5 octubre (9 asistentes Kuagro Mona Rí Palenque) encuentro de saberesse socializan adaptaciones técnicas y socioculturales propuestas por la comunidad Palenquera  7 octubre Encuentro (sabedor Palenque), se realiza entrevista no estructurada, encuentro de saberes, teniendo en cuenta el reconocimiento del sabedor desde el territorio y su percepción de cómo se deben abordar las atenciones en salud en el contexto ciudad desde las RIAS rutas de atención integral en salud.  9 octubre Encuentro (md Tradicional), se realiza encuentro de saberes con el Dr. Willis Reyes, quien es referente palanquero y cuenta con el doble conocimiento de la medicina desde lo ancestral, tradicional, y occidental titulado como médico, la participación del Doctor nos permitió abordar de forma precisa las adaptaciones técnicas y socioculturales que se necesitan en la implementación del enfoque étnico a las RIAS trabajadas RMPN y RPMS.  27 octubre Encuentro de saberes (7 directivos Kuagro Mona Rí Palenque), se socializan adaptaciones técnicas y socioculturales propuestas desde los encuentros con sabedor, medico, y la comunidad Palenque para la prestación de servicios de salud en las RIAS RMPN y RPMS.  6 diciembre (11 asistentes Kuagro Mona Rí Palenque), se recogen observaciones del grupo PASIVI palenquero, se validan y aprueban las adaptaciones técnicas y socioculturales necesarias para la implementación de las RIAs RMPN ruta materno perinatal, y RPMS la ruta de promoción y mantenimiento a la salud, se elabora acta de aprobación.</t>
  </si>
  <si>
    <t>• No aplica</t>
  </si>
  <si>
    <t>la Dirección de Provisión de Servicios, llevó a cabo 6 encuentros de saberes de manera presencial con miembros del Kuagro Mona Rí Palenque Andi Bacatá, y la comunidad en donde se trabajó conjuntamente para identificar necesidades, expectativas, y definir las adaptaciones técnicas y socioculturales necesarias en la prestación de servicios de salud en las RIAs RMPN y RPMS por momentos de vida, que se aprueban y avalan en consenso.</t>
  </si>
  <si>
    <t>A la fecha se ha brindado apoyo técnico y logístico en los ajustes de los documentos  y  en el desarrollo las actividades de la Semana de la Diáspora Palenquera en Bogotá, la cual se llevó a cabo del 19 al 25 septiembre.
En común acuerdo y según dinámicas propias,  la comunidad decidieron de manera autónoma, ejecutar el presupuesto asignado por la Dirección de participación con dos  actividades la cual se desarrollaran los días 23 y 24 de octubre en el marco de la conmemoración del día de las etnias fecha que consideran importante para su proceso de reivindicación como diáspora palenquera en Bogotá</t>
  </si>
  <si>
    <t>Desde la Dirección de Participación Social, se brindo asistencia y apoyo técnico al kuagro Mona Ri Palenge Andy Bakata, en las gestiones administrativas de contratación de los servicios para la ejecución presupuestal asignada</t>
  </si>
  <si>
    <t>Dificultades en los procesos de la gestión administrativa requerida para la contratación de los servicios para la ejecución presupuestal asignada . Alternatia: Se adelanta contratacion con la organización se y ejecutara el presupuesto en el 2022</t>
  </si>
  <si>
    <t>La formulación, implementación, seguimiento, control y evaluación de las acciones afirmativas se relaciona estrechamente con el derecho a participar y de este derecho como garante de otros derechos, de la comunidad palenquera, de todos los grupos etarios y condición. Desde la dependencia de participación se han creado algunos mecanismos o estrategias de interlocución desde cosmovisiones, cosmogonías y visiones del pueblo palenquera para garantizar dicho derecho, esta interlocución se ha dado a través de la instancia de representación Kuagro Mona Ri Palenge Andy Bakata.</t>
  </si>
  <si>
    <t>Se dio continuidad  a la contratación  del talento humano con pertinencia Étnica palenquera Mirna Casseres Cassiani, el cual realizó asistencia técnica a la asociación kuagro mana ri Palenge Andy Bakata, apoyo técnicamente la etapa de formulación del proyecto de las iniciativas en los Territorios de Innovación y Participación en Salud TIPS, y asistencia técnica en la planeación y desarrollo de la conmemoración de la semana de la diáspora palenquera en Bogotá, asistencia técnicas en los avances del PIAA, Finalmente se proyectaron las respuestas a los derechos de petición respectivos de la ciudadanía con relación a la comunidad palenquera.</t>
  </si>
  <si>
    <t>Se dio continuidad a la contratación del talento humano con pertinencia Étnica palenquera Mirna Casseres Cassiani, el cual realizó asistencia técnica a la asociación kuagro mana ri Palenge Andy Bakata y comunidad no organizada, apoyo técnicamente la etapa de formulación del proyecto de las iniciativas en los Territorios de Innovación y Participación en Salud TIPS, y asistencia técnica en la planeación y desarrollo de la acciones y actividades en temas de salud de los palenquera en Bogotá, asistencia técnicas en los avances y reportes del PIAA. Apoyo tecnico en el proceso administrativo de contratación de los servicios para la ejecución presupuestal asignada a la accion afirmativa</t>
  </si>
  <si>
    <t xml:space="preserve"> A la fecha se cuenta con los espacios físicos de los Territorios de Innovación y Participación en Salud TIPS en las localidades. Se socializo  con la comunidad palenquera la viabilidad de uso de estos espacios en el marco de la conmemoración de la semana palenquera.
se realizaron convenios interinstitucionales con algunas instituciones como alcaldías, manzanas del cuidados, Hospitales entre otros para los espacios TIPS.</t>
  </si>
  <si>
    <r>
      <t>Dificultades:</t>
    </r>
    <r>
      <rPr>
        <sz val="12"/>
        <rFont val="Arial"/>
        <family val="2"/>
      </rPr>
      <t xml:space="preserve"> No se han realizado la adecuacion tecnica, tecnologicas y de mobiliarios de los espacios TIPS. Por lo anterior no se reporta ninguna afectacion al presupuesto.</t>
    </r>
    <r>
      <rPr>
        <b/>
        <sz val="12"/>
        <rFont val="Arial"/>
        <family val="2"/>
      </rPr>
      <t xml:space="preserve">
Alternativa de solución:</t>
    </r>
    <r>
      <rPr>
        <sz val="12"/>
        <rFont val="Arial"/>
        <family val="2"/>
      </rPr>
      <t xml:space="preserve"> hacer actividades propias de la comunidad para generar sentido de pertenencia y acercamiento a la comunidad con estos espacios TIPS.</t>
    </r>
  </si>
  <si>
    <t>Se ha logrado avanzar en la consecución de los espacios en las veinte localidades del distrito y en la adecuación de los mismos, teniendo en cuenta que estos espacios están dispuestos para la participación activa de la ciudadanía en general, incluida la comunidad palenquera, como parte de los Territorios de innovación en participación social en salud-TIPS.</t>
  </si>
  <si>
    <t>Durante este periodo, se lograron generar diferentes acuerdos con la Asociación kuagro MonaRi Palenge AndiBakata, para definir y estructurar la estrategia "Kilumba", la cual pretende abordar personas palenqueras con enfoque diferencial partiendo de la cosmovisión propia conforme a las dinámicas y necesidades de la población. Cabe aclarar,  que el recurso dispuesto inicialmente para las diferentes intervenciones se vio modificado por las necesidades que emergieron ante la pandemia por Covid 19  en el contexto de la capital.
Se espera que a partir de la próxima vigencia (noviembre 2021) se inicie su implementación.</t>
  </si>
  <si>
    <t>OBSERVACIONES:
• El recurso dispuesto inicialmente para las diferentes intervenciones se vio modificado por las necesidades que emergieron ante la pandemia por Covid 19  en el contexto de la capital.
• El sector en un principio propuso durante el mes de julio, diferentes escenarios, con el fin de realizar mesas de trabajo para definir y estructurar la estrategia conforme a las dinámicas y necesidades de la población en articulación con la Asociación kuagro MonaRi Palenge AndiBakata, frente a la estrategia "Kilumba", los cuales no fueron desarrollados por la inasistencia y cancelación a última hora por parte de la instancia representativa.
Alternativa de solución: A partir de la siguiente vigencia, noviembre 2021 se iniciara su implementación.</t>
  </si>
  <si>
    <t>Durante esta viegncia se lograron generar diferentes acuerdos con la Asociación kuagro MonaRi Palenge AndiBakata, con el fin de implementar la estrategia "Kilumba", frente a la atención integral a familias palenqueras con enfoque diferencial partiendo de la cosmovisión propia conforme a las dinámicas y necesidades de la población. Las cuales, comprendieron en un primer momento de articulación con la instancia representativa, seguido del compromiso de remisión de avales de los perfiles que compondrían el equipo compuesto por un profesional de enfermería, un técnico ambiental, una sabedora ancestral y un gestor comunitario para iniciar el proceso de contratación con la subred integrada de servicios de salud Sur Occidente, en el marco del convenio PSPIC vigencia noviembre 2021- abril 2022; Finalmente, se realiza socialización y apropiación de la operación de la estrategia hacia la comunidad y los perfiles. Para el periodo, entre los meses de Octubre – Diciembre desde el Plan de Salud Pública de Intervenciones Colectivas-PSPIC, se lograron abordajes en la atención desde las acciones diferenciales del “Kilumba” se lograron abordar en diciembre 40 familias residentes en el distrito, asi como la generacion de una pieza comunicativa con contenido diferencial.</t>
  </si>
  <si>
    <t>a consecución de avales por parte de la instancia representativa y cambios repentinos de los mismos, así como, la entrega no oportuna al cumplimiento de los requisitos de las listas de chequeo por parte de las personas avaladas y los procesos administrativos de la SISS Sur Occidente en contratación, no permitieron el cumplimiento de los tiempos establecidos para el inicio de actividades de la estrategia “Kilumba”. Sin embargo, se ejecutó a medida que se venían incorporando los equipos y se realizó un ajuste a la meta conforme a los tiempos de vinculación. OBSERVACION: Frente al avance cuantitativo del indicador de esta accion afirmativa, se precisa que el 18,18 para el IV trimestre de 2021, se debe a la implementacion de la estrategia a partir del mes de diciembre, en la cual se implementaron acciones de fortalecimiento de medidas de cuidado y autocuidado a 40 familias raizales (220 personas raizales en el distrito), razón por la cual el porcentaje de avance del indicador es del 18%.</t>
  </si>
  <si>
    <t>partir de la comprensión de las características de las personas y familias palenqueras que por su diversidad comprenden diferentes dinámicas frente a su cultura, prácticas, saberes, conocimientos, usos y costumbres propias, se evidencia la necesidad de consolidar con la comunidad estrategias de abordaje diferencial permitiendo la construcción de lineamientos operativos para el desarrollo de actividades de búsqueda activa, seguimiento, acciones de orientación e información diferencial desde una mirada intercultural. Para el periodo comprendido durante el 2021 desde el Plan de Salud Pública de Intervenciones Colectivas-PSPIC, se lograron abordajes desde acciones diferenciales de medicina ancestral, logrando abordar un total de 40 familias palenqueras residentes en el distrito, asi como la generacion de una pieza comunicativa con contenido diferencial.</t>
  </si>
  <si>
    <t>La estrategia de atención Psicoancestral para personas Víctimas del Conflicto Armado pertenecientes a la comunidad palenquera en el marco del Programa de Atención Psicosocial y Salud Integral a Víctimas del Conflicto-PAPSIVI, se caracteriza por realizar atenciones individuales y/o familiares de manera intercultural armonizando acciones desde la medicina ancestral las cuales aportan al mejoramiento de las condiciones de salud física, mental y espiritual desde concepciones y prácticas propias de las comunidades Palenqueras. Con el fin de realizar acciones de  acompañamiento y seguimiento a la población, así como formas propias de sanar y curar, partiendo del diálogo de saberes para potencializar habilidades, conocimientos, experiencias, valores, tradiciones, visiones del mundo respecto al cuidado de la salud física y mental. Para la vigencia se contó con 4 perfiles los cuáles conforman un equipo compuesto por un profesional social, un técnico en salud, un gestor comunitario y un sabedor ancestral.
Para el periodo, entre los meses de Julio – Septiembre se abordaron en procesos de atención psicosocial ancestral y de atención integral en salud un total de 20 personas víctimas del conflicto armado (6 masculino y 14 femenino) residentes en la ciudad de Bogotá.</t>
  </si>
  <si>
    <t xml:space="preserve">La estrategia de atención Psicoancestral para personas Víctimas del Conflicto Armado pertenecientes a la comunidad palenquera en el marco del Programa de Atención Psicosocial y Salud Integral a Víctimas del Conflicto-PAPSIVI, se caracteriza por realizar atenciones individuales y/o familiares de manera intercultural armonizando acciones desde la medicina ancestral las cuales aportan al mejoramiento de las condiciones de salud física, mental y espiritual desde concepciones y prácticas propias de la comunidad. Con el fin de realizar acciones de acompañamiento y seguimiento a la población, así como formas propias de sanar y curar, partiendo del diálogo de saberes para potencializar habilidades, conocimientos, experiencias, valores, tradiciones, visiones del mundo respecto al cuidado de la salud física y mental. Para la vigencia se contó con 4 perfiles los cuáles conforman un equipo compuesto por un profesional social, un técnico en salud, un gestor comunitario y un sabedor ancestral. Para el periodo, entre los meses de Octubre – Diciembre desde el Plan de Salud Pública de Intervenciones Colectivas-PSPIC, se lograron abordajes en la atención psicosocial ancestral a 41 personas víctimas del conflicto armado (17 masculino y 24 femenino) residentes en el distrito. </t>
  </si>
  <si>
    <t xml:space="preserve">A partir de la comprensión de las características de las personas y familias palenqueras que por su diversidad comprenden diferentes dinámicas frente a su cultura, prácticas, saberes, conocimientos, usos y costumbres propias, se evidencia la necesidad de consolidar con la comunidad estrategias de abordaje diferencial permitiendo la construcción de lineamientos operativos para el desarrollo de actividades de búsqueda activa, seguimiento, acciones de orientación e información diferencial desde una mirada intercultural. Para el periodo comprendido durante el 2021 desde el Plan de Salud Pública de Intervenciones Colectivas-PSPIC, se lograron abordajes en la atención psicosocial ancestral a 91 personas víctimas del conflicto armado (33 masculino y 58 femenino) residentes en el distrito. </t>
  </si>
  <si>
    <r>
      <t xml:space="preserve">Se realizó una reunión virtual por Teams con los representantes de la comunidad Palenquera para socializar el seguimiento de avances a la implementación del Plan Integral de Acciones Afirmativas para la comunidad Palenquera de Bogotá, con base en lo estipulado en el Art 66 PDD 2020-2024, donde se presentaron las acciones afirmativas concertadas y la ruta de trabajo, en la que se espera poder tener unas mesas técnicas con los representantes de la comunidad palenquera, los técnicos del proyecto 7768, el Equipo de Diferencial Étnico de la Dirección Territorial y con el acompañamiento de la Dirección Poblacional, con el fin de tener un escenario de socialización de los diferentes criterios de pobreza que está manejando ese proyecto que en relación con la meta sectorial del PDD se enfoca en la atención a población adulta.  Además, se acordó realizar una mesa de trabajo para construir la metodología y los temas. Por tal motivo,  el equipo técnico de la Subdirección para la Adultez, desarrollo una propuesta metodológica y conceptual para la cualificación al talento humano, la cual fue enviada al equipo diferencial de la Dirección Poblacional, quienes realizaron sugerencias orientadas a incluir los lineamientos distritales para la aplicación del enfoque diferencial. Se realizaron los ajustes solicitados para ser socializados y concertados posteriormente con los representantes de la comunidad Palenquera en la mesa técnica.  </t>
    </r>
    <r>
      <rPr>
        <b/>
        <sz val="12"/>
        <rFont val="Arial"/>
        <family val="2"/>
      </rPr>
      <t xml:space="preserve">Anexo 1 -  Acta de reunión 9 de Enero, Anexo 2 - Acta y asistencia reunión 13 de enero, Anexo 3- Metodología cualificación población comunidades Negras, Afrodescendientes, Raizales y Palenqueras. </t>
    </r>
  </si>
  <si>
    <t>Limitación en el acceso al número de personas mayores del pueblo palenquero, dado que estas llegan a la Estrategia de Redes de Cuidado Comunitario por la información allegada por la consultiva, se requiere de otras fuentes para ubicar posibles personas mayores del pueblo Palenquero para la dinamización de redes de cuidado.</t>
  </si>
  <si>
    <t xml:space="preserve">Se dio continuidad contractual  a la profesional MIRNA CASSERES CASSIANI, con pertenencia palenquera  quien dinamiza, asesora, asiste y facilita el relacionamiento institucional con la comunidad palenquera en los procesos participativos en salud  incidentes locales y Distritales.  </t>
  </si>
  <si>
    <r>
      <rPr>
        <sz val="12"/>
        <rFont val="Arial"/>
        <family val="2"/>
      </rPr>
      <t>Apoyar técnica y financieramente 1 actividad anual</t>
    </r>
    <r>
      <rPr>
        <b/>
        <sz val="12"/>
        <rFont val="Arial"/>
        <family val="2"/>
      </rPr>
      <t xml:space="preserve"> </t>
    </r>
    <r>
      <rPr>
        <sz val="12"/>
        <rFont val="Arial"/>
        <family val="2"/>
      </rPr>
      <t>de la semana cultural Palenquera en Bogotá.</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</si>
</sst>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6" formatCode="&quot;$&quot;\ #,##0;[Red]\-&quot;$&quot;\ #,##0"/>
    <numFmt numFmtId="42" formatCode="_-&quot;$&quot;\ * #,##0_-;\-&quot;$&quot;\ * #,##0_-;_-&quot;$&quot;\ * &quot;-&quot;_-;_-@_-"/>
    <numFmt numFmtId="44" formatCode="_-&quot;$&quot;\ * #,##0.00_-;\-&quot;$&quot;\ * #,##0.00_-;_-&quot;$&quot;\ * &quot;-&quot;??_-;_-@_-"/>
    <numFmt numFmtId="164" formatCode="d/m/yyyy"/>
    <numFmt numFmtId="165" formatCode="&quot;$&quot;\ #,##0"/>
    <numFmt numFmtId="166" formatCode="&quot;$&quot;\ #,##0.00"/>
    <numFmt numFmtId="167" formatCode="_-&quot;$&quot;* #,##0_-;\-&quot;$&quot;* #,##0_-;_-&quot;$&quot;* &quot;-&quot;??_-;_-@"/>
    <numFmt numFmtId="168" formatCode="dd/mm/yyyy"/>
    <numFmt numFmtId="169" formatCode="#,##0.0"/>
    <numFmt numFmtId="170" formatCode="_-* #,##0_-;\-* #,##0_-;_-* &quot;-&quot;??_-;_-@"/>
    <numFmt numFmtId="171" formatCode="_(&quot;$&quot;\ * #,##0_);_(&quot;$&quot;\ * \(#,##0\);_(&quot;$&quot;\ * &quot;-&quot;_);_(@_)"/>
    <numFmt numFmtId="172" formatCode="&quot;$&quot;#,##0"/>
    <numFmt numFmtId="173" formatCode="_-&quot;$&quot;\ * #,##0_-;\-&quot;$&quot;\ * #,##0_-;_-&quot;$&quot;\ * &quot;-&quot;_-;_-@"/>
    <numFmt numFmtId="174" formatCode="_-&quot;$&quot;\ * #,##0.00_-;\-&quot;$&quot;\ * #,##0.00_-;_-&quot;$&quot;\ * &quot;-&quot;??_-;_-@"/>
    <numFmt numFmtId="175" formatCode="&quot;$&quot;#,##0;[Red]&quot;$&quot;#,##0"/>
    <numFmt numFmtId="176" formatCode="_-&quot;$&quot;\ * #,##0_-;\-&quot;$&quot;\ * #,##0_-;_-&quot;$&quot;\ * &quot;-&quot;??_-;_-@"/>
    <numFmt numFmtId="177" formatCode="&quot;$&quot;\ #,##0_);[Red]\(&quot;$&quot;\ #,##0\)"/>
    <numFmt numFmtId="178" formatCode="&quot;$&quot;#,##0.00"/>
    <numFmt numFmtId="179" formatCode="&quot;$&quot;#,##0.00_);[Red]\(&quot;$&quot;#,##0.00\)"/>
    <numFmt numFmtId="180" formatCode="0.0%"/>
    <numFmt numFmtId="181" formatCode="&quot;$&quot;#,##0_);[Red]\(&quot;$&quot;#,##0\)"/>
    <numFmt numFmtId="182" formatCode="_-&quot;$&quot;\ * #,##0_-;\-&quot;$&quot;\ * #,##0_-;_-&quot;$&quot;\ * &quot;-&quot;??_-;_-@_-"/>
  </numFmts>
  <fonts count="37" x14ac:knownFonts="1">
    <font>
      <sz val="11"/>
      <color theme="1"/>
      <name val="Arial"/>
    </font>
    <font>
      <sz val="11"/>
      <color theme="1"/>
      <name val="Calibri"/>
      <family val="2"/>
      <scheme val="minor"/>
    </font>
    <font>
      <sz val="11"/>
      <color theme="1"/>
      <name val="Calibri"/>
      <family val="2"/>
      <scheme val="minor"/>
    </font>
    <font>
      <b/>
      <sz val="12"/>
      <color theme="1"/>
      <name val="Arial"/>
      <family val="2"/>
    </font>
    <font>
      <b/>
      <sz val="14"/>
      <color theme="1"/>
      <name val="Arial"/>
      <family val="2"/>
    </font>
    <font>
      <sz val="11"/>
      <name val="Arial"/>
      <family val="2"/>
    </font>
    <font>
      <b/>
      <sz val="11"/>
      <color theme="1"/>
      <name val="Arial"/>
      <family val="2"/>
    </font>
    <font>
      <sz val="11"/>
      <color theme="1"/>
      <name val="Calibri"/>
      <family val="2"/>
    </font>
    <font>
      <sz val="14"/>
      <color theme="1"/>
      <name val="Arial"/>
      <family val="2"/>
    </font>
    <font>
      <sz val="11"/>
      <color theme="0"/>
      <name val="Arial"/>
      <family val="2"/>
    </font>
    <font>
      <b/>
      <sz val="10"/>
      <color theme="1"/>
      <name val="Arial"/>
      <family val="2"/>
    </font>
    <font>
      <b/>
      <u/>
      <sz val="10"/>
      <color theme="1"/>
      <name val="Arial"/>
      <family val="2"/>
    </font>
    <font>
      <b/>
      <u/>
      <sz val="10"/>
      <color theme="1"/>
      <name val="Arial"/>
      <family val="2"/>
    </font>
    <font>
      <b/>
      <u/>
      <sz val="10"/>
      <color theme="1"/>
      <name val="Arial"/>
      <family val="2"/>
    </font>
    <font>
      <sz val="10"/>
      <color theme="1"/>
      <name val="Arial"/>
      <family val="2"/>
    </font>
    <font>
      <b/>
      <sz val="10"/>
      <color rgb="FF000000"/>
      <name val="Arial"/>
      <family val="2"/>
    </font>
    <font>
      <b/>
      <u/>
      <sz val="10"/>
      <color theme="1"/>
      <name val="Arial"/>
      <family val="2"/>
    </font>
    <font>
      <b/>
      <u/>
      <sz val="10"/>
      <color theme="1"/>
      <name val="Arial"/>
      <family val="2"/>
    </font>
    <font>
      <b/>
      <u/>
      <sz val="10"/>
      <color theme="1"/>
      <name val="Arial"/>
      <family val="2"/>
    </font>
    <font>
      <sz val="12"/>
      <color theme="1"/>
      <name val="Arial"/>
      <family val="2"/>
    </font>
    <font>
      <sz val="12"/>
      <color rgb="FF000000"/>
      <name val="Arial"/>
      <family val="2"/>
    </font>
    <font>
      <sz val="12"/>
      <name val="Arial"/>
      <family val="2"/>
    </font>
    <font>
      <u/>
      <sz val="11"/>
      <color theme="1"/>
      <name val="Calibri"/>
      <family val="2"/>
    </font>
    <font>
      <sz val="11"/>
      <color theme="1"/>
      <name val="Arial"/>
      <family val="2"/>
    </font>
    <font>
      <b/>
      <sz val="12"/>
      <name val="Arial"/>
      <family val="2"/>
    </font>
    <font>
      <sz val="11"/>
      <color theme="1"/>
      <name val="Arial"/>
      <family val="2"/>
    </font>
    <font>
      <sz val="11"/>
      <name val="Calibri"/>
      <family val="2"/>
      <scheme val="minor"/>
    </font>
    <font>
      <i/>
      <sz val="12"/>
      <name val="Arial"/>
      <family val="2"/>
    </font>
    <font>
      <sz val="10"/>
      <name val="Arial"/>
      <family val="2"/>
    </font>
    <font>
      <sz val="11"/>
      <name val="Calibri"/>
      <family val="2"/>
    </font>
    <font>
      <sz val="10"/>
      <name val="Calibri"/>
      <family val="2"/>
    </font>
    <font>
      <u/>
      <sz val="12"/>
      <name val="Arial"/>
      <family val="2"/>
    </font>
    <font>
      <b/>
      <u/>
      <sz val="12"/>
      <name val="Arial"/>
      <family val="2"/>
    </font>
    <font>
      <sz val="11"/>
      <name val="Arial"/>
    </font>
    <font>
      <sz val="11"/>
      <name val="Calibri"/>
      <family val="2"/>
      <scheme val="major"/>
    </font>
    <font>
      <sz val="10"/>
      <name val="Arial"/>
      <family val="2"/>
      <charset val="1"/>
    </font>
    <font>
      <u/>
      <sz val="11"/>
      <name val="Calibri"/>
      <family val="2"/>
    </font>
  </fonts>
  <fills count="18">
    <fill>
      <patternFill patternType="none"/>
    </fill>
    <fill>
      <patternFill patternType="gray125"/>
    </fill>
    <fill>
      <patternFill patternType="solid">
        <fgColor rgb="FFAEABAB"/>
        <bgColor rgb="FFAEABAB"/>
      </patternFill>
    </fill>
    <fill>
      <patternFill patternType="solid">
        <fgColor theme="0"/>
        <bgColor theme="0"/>
      </patternFill>
    </fill>
    <fill>
      <patternFill patternType="solid">
        <fgColor rgb="FFD8D8D8"/>
        <bgColor rgb="FFD8D8D8"/>
      </patternFill>
    </fill>
    <fill>
      <patternFill patternType="solid">
        <fgColor rgb="FFD9E2F3"/>
        <bgColor rgb="FFD9E2F3"/>
      </patternFill>
    </fill>
    <fill>
      <patternFill patternType="solid">
        <fgColor rgb="FFC7A603"/>
        <bgColor rgb="FFC7A603"/>
      </patternFill>
    </fill>
    <fill>
      <patternFill patternType="solid">
        <fgColor rgb="FFC5E0B3"/>
        <bgColor rgb="FFC5E0B3"/>
      </patternFill>
    </fill>
    <fill>
      <patternFill patternType="solid">
        <fgColor rgb="FFBDD6EE"/>
        <bgColor rgb="FFBDD6EE"/>
      </patternFill>
    </fill>
    <fill>
      <patternFill patternType="solid">
        <fgColor rgb="FFDEEAF6"/>
        <bgColor rgb="FFDEEAF6"/>
      </patternFill>
    </fill>
    <fill>
      <patternFill patternType="solid">
        <fgColor rgb="FFE2EFD9"/>
        <bgColor rgb="FFE2EFD9"/>
      </patternFill>
    </fill>
    <fill>
      <patternFill patternType="solid">
        <fgColor theme="0"/>
        <bgColor indexed="64"/>
      </patternFill>
    </fill>
    <fill>
      <patternFill patternType="solid">
        <fgColor theme="0"/>
        <bgColor rgb="FFFFFF00"/>
      </patternFill>
    </fill>
    <fill>
      <patternFill patternType="solid">
        <fgColor theme="0"/>
        <bgColor rgb="FF000000"/>
      </patternFill>
    </fill>
    <fill>
      <patternFill patternType="solid">
        <fgColor theme="0"/>
        <bgColor rgb="FFE2EFD9"/>
      </patternFill>
    </fill>
    <fill>
      <patternFill patternType="solid">
        <fgColor theme="0"/>
        <bgColor rgb="FFFFE598"/>
      </patternFill>
    </fill>
    <fill>
      <patternFill patternType="solid">
        <fgColor theme="0"/>
        <bgColor rgb="FFFFFFFF"/>
      </patternFill>
    </fill>
    <fill>
      <patternFill patternType="solid">
        <fgColor theme="0"/>
        <bgColor rgb="FFD9E2F3"/>
      </patternFill>
    </fill>
  </fills>
  <borders count="4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rgb="FF000000"/>
      </top>
      <bottom/>
      <diagonal/>
    </border>
    <border>
      <left style="thin">
        <color auto="1"/>
      </left>
      <right style="thin">
        <color rgb="FF000000"/>
      </right>
      <top style="thin">
        <color rgb="FF000000"/>
      </top>
      <bottom/>
      <diagonal/>
    </border>
    <border>
      <left style="thin">
        <color auto="1"/>
      </left>
      <right style="thin">
        <color rgb="FF000000"/>
      </right>
      <top/>
      <bottom style="thin">
        <color auto="1"/>
      </bottom>
      <diagonal/>
    </border>
  </borders>
  <cellStyleXfs count="11">
    <xf numFmtId="0" fontId="0" fillId="0" borderId="0"/>
    <xf numFmtId="42" fontId="23" fillId="0" borderId="0" applyFont="0" applyFill="0" applyBorder="0" applyAlignment="0" applyProtection="0"/>
    <xf numFmtId="9" fontId="23" fillId="0" borderId="0" applyFont="0" applyFill="0" applyBorder="0" applyAlignment="0" applyProtection="0"/>
    <xf numFmtId="9" fontId="23" fillId="0" borderId="5" applyFont="0" applyFill="0" applyBorder="0" applyAlignment="0" applyProtection="0"/>
    <xf numFmtId="0" fontId="2" fillId="0" borderId="5"/>
    <xf numFmtId="0" fontId="23" fillId="0" borderId="5"/>
    <xf numFmtId="0" fontId="23" fillId="0" borderId="5"/>
    <xf numFmtId="9" fontId="23" fillId="0" borderId="5" applyFont="0" applyFill="0" applyBorder="0" applyAlignment="0" applyProtection="0"/>
    <xf numFmtId="44" fontId="25" fillId="0" borderId="0" applyFont="0" applyFill="0" applyBorder="0" applyAlignment="0" applyProtection="0"/>
    <xf numFmtId="0" fontId="1" fillId="0" borderId="5"/>
    <xf numFmtId="0" fontId="23" fillId="0" borderId="5"/>
  </cellStyleXfs>
  <cellXfs count="433">
    <xf numFmtId="0" fontId="0" fillId="0" borderId="0" xfId="0" applyFont="1" applyAlignment="1"/>
    <xf numFmtId="0" fontId="4" fillId="2" borderId="5"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0" xfId="0" applyFont="1" applyAlignment="1">
      <alignment horizontal="center" vertical="center" wrapText="1"/>
    </xf>
    <xf numFmtId="0" fontId="6" fillId="2" borderId="7"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0" fillId="3" borderId="5" xfId="0" applyFont="1" applyFill="1" applyBorder="1" applyAlignment="1">
      <alignment horizontal="center" vertical="center" wrapText="1"/>
    </xf>
    <xf numFmtId="9" fontId="7" fillId="3" borderId="5" xfId="0" applyNumberFormat="1" applyFont="1" applyFill="1" applyBorder="1" applyAlignment="1">
      <alignment horizontal="center" vertical="center" wrapText="1"/>
    </xf>
    <xf numFmtId="0" fontId="9" fillId="3" borderId="5" xfId="0" applyFont="1" applyFill="1" applyBorder="1" applyAlignment="1">
      <alignment horizontal="center" vertical="center" wrapText="1"/>
    </xf>
    <xf numFmtId="9" fontId="9" fillId="3" borderId="5" xfId="0" applyNumberFormat="1" applyFont="1" applyFill="1" applyBorder="1" applyAlignment="1">
      <alignment horizontal="center" vertical="center" wrapText="1"/>
    </xf>
    <xf numFmtId="0" fontId="3" fillId="0" borderId="9" xfId="0" applyFont="1" applyBorder="1" applyAlignment="1">
      <alignment horizontal="center" vertical="center" textRotation="90" wrapText="1"/>
    </xf>
    <xf numFmtId="0" fontId="6" fillId="0" borderId="9"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0" fillId="0" borderId="0" xfId="0" applyFont="1" applyAlignment="1">
      <alignment horizontal="center" vertical="center" wrapText="1"/>
    </xf>
    <xf numFmtId="9" fontId="9" fillId="0" borderId="0" xfId="0" applyNumberFormat="1" applyFont="1" applyAlignment="1">
      <alignment horizontal="center" vertical="center" wrapText="1"/>
    </xf>
    <xf numFmtId="0" fontId="9" fillId="5" borderId="5" xfId="0" applyFont="1" applyFill="1" applyBorder="1" applyAlignment="1">
      <alignment horizontal="center" vertical="center" wrapText="1"/>
    </xf>
    <xf numFmtId="9" fontId="9" fillId="5" borderId="5" xfId="0" applyNumberFormat="1" applyFont="1" applyFill="1" applyBorder="1" applyAlignment="1">
      <alignment horizontal="center" vertical="center" wrapText="1"/>
    </xf>
    <xf numFmtId="0" fontId="14" fillId="0" borderId="0" xfId="0" applyFont="1" applyAlignment="1">
      <alignment horizontal="center" vertical="center" wrapText="1"/>
    </xf>
    <xf numFmtId="0" fontId="10" fillId="7" borderId="7" xfId="0" applyFont="1" applyFill="1" applyBorder="1" applyAlignment="1">
      <alignment horizontal="center" vertical="center" wrapText="1"/>
    </xf>
    <xf numFmtId="0" fontId="10" fillId="10" borderId="7" xfId="0" applyFont="1" applyFill="1" applyBorder="1" applyAlignment="1">
      <alignment horizontal="center" vertical="center" wrapText="1"/>
    </xf>
    <xf numFmtId="0" fontId="19" fillId="3" borderId="5" xfId="0" applyFont="1" applyFill="1" applyBorder="1" applyAlignment="1">
      <alignment horizontal="left" vertical="center"/>
    </xf>
    <xf numFmtId="0" fontId="21" fillId="3" borderId="7" xfId="0" applyFont="1" applyFill="1" applyBorder="1" applyAlignment="1">
      <alignment horizontal="left" vertical="center" wrapText="1"/>
    </xf>
    <xf numFmtId="0" fontId="19" fillId="3" borderId="5" xfId="0" applyFont="1" applyFill="1" applyBorder="1" applyAlignment="1">
      <alignment horizontal="left" vertical="center" wrapText="1"/>
    </xf>
    <xf numFmtId="165" fontId="21" fillId="3" borderId="7" xfId="0" applyNumberFormat="1" applyFont="1" applyFill="1" applyBorder="1" applyAlignment="1">
      <alignment horizontal="left" vertical="center" wrapText="1"/>
    </xf>
    <xf numFmtId="0" fontId="20" fillId="3" borderId="5" xfId="0" applyFont="1" applyFill="1" applyBorder="1" applyAlignment="1">
      <alignment horizontal="left" vertical="center"/>
    </xf>
    <xf numFmtId="9" fontId="21" fillId="3" borderId="7" xfId="0" applyNumberFormat="1" applyFont="1" applyFill="1" applyBorder="1" applyAlignment="1">
      <alignment horizontal="left" vertical="center"/>
    </xf>
    <xf numFmtId="0" fontId="19" fillId="0" borderId="0" xfId="0" applyFont="1" applyAlignment="1">
      <alignment horizontal="left" vertical="center" wrapText="1"/>
    </xf>
    <xf numFmtId="0" fontId="7" fillId="0" borderId="0" xfId="0" applyFont="1"/>
    <xf numFmtId="0" fontId="7" fillId="3" borderId="5" xfId="0" applyFont="1" applyFill="1" applyBorder="1"/>
    <xf numFmtId="0" fontId="7" fillId="0" borderId="0" xfId="0" applyFont="1" applyAlignment="1">
      <alignment horizontal="left"/>
    </xf>
    <xf numFmtId="0" fontId="7" fillId="0" borderId="0" xfId="0" applyFont="1" applyAlignment="1">
      <alignment horizontal="center"/>
    </xf>
    <xf numFmtId="0" fontId="7" fillId="5" borderId="5" xfId="0" applyFont="1" applyFill="1" applyBorder="1" applyAlignment="1">
      <alignment horizontal="center"/>
    </xf>
    <xf numFmtId="0" fontId="7" fillId="5" borderId="5" xfId="0" applyFont="1" applyFill="1" applyBorder="1"/>
    <xf numFmtId="0" fontId="22" fillId="0" borderId="0" xfId="0" applyFont="1"/>
    <xf numFmtId="178" fontId="21" fillId="11" borderId="34" xfId="0" applyNumberFormat="1" applyFont="1" applyFill="1" applyBorder="1" applyAlignment="1" applyProtection="1">
      <alignment horizontal="left" vertical="center" wrapText="1"/>
      <protection locked="0"/>
    </xf>
    <xf numFmtId="9" fontId="21" fillId="11" borderId="34" xfId="0" applyNumberFormat="1" applyFont="1" applyFill="1" applyBorder="1" applyAlignment="1" applyProtection="1">
      <alignment horizontal="left" vertical="center" wrapText="1"/>
      <protection locked="0"/>
    </xf>
    <xf numFmtId="0" fontId="21" fillId="11" borderId="34" xfId="0" applyFont="1" applyFill="1" applyBorder="1" applyAlignment="1" applyProtection="1">
      <alignment horizontal="left" vertical="center" wrapText="1"/>
      <protection locked="0"/>
    </xf>
    <xf numFmtId="0" fontId="21" fillId="11" borderId="35" xfId="0" applyFont="1" applyFill="1" applyBorder="1" applyAlignment="1" applyProtection="1">
      <alignment horizontal="left" vertical="center" wrapText="1"/>
      <protection locked="0"/>
    </xf>
    <xf numFmtId="9" fontId="21" fillId="11" borderId="35" xfId="3" applyFont="1" applyFill="1" applyBorder="1" applyAlignment="1" applyProtection="1">
      <alignment horizontal="left" vertical="center" wrapText="1"/>
    </xf>
    <xf numFmtId="0" fontId="21" fillId="11" borderId="35" xfId="6" applyFont="1" applyFill="1" applyBorder="1" applyAlignment="1" applyProtection="1">
      <alignment horizontal="left" vertical="center" wrapText="1"/>
      <protection locked="0"/>
    </xf>
    <xf numFmtId="9" fontId="21" fillId="11" borderId="35" xfId="3" applyFont="1" applyFill="1" applyBorder="1" applyAlignment="1" applyProtection="1">
      <alignment horizontal="left" vertical="center" wrapText="1"/>
      <protection locked="0"/>
    </xf>
    <xf numFmtId="9" fontId="21" fillId="11" borderId="35" xfId="7" applyFont="1" applyFill="1" applyBorder="1" applyAlignment="1" applyProtection="1">
      <alignment horizontal="left" vertical="center" wrapText="1"/>
    </xf>
    <xf numFmtId="9" fontId="21" fillId="11" borderId="35" xfId="2" applyFont="1" applyFill="1" applyBorder="1" applyAlignment="1" applyProtection="1">
      <alignment horizontal="left" vertical="center" wrapText="1"/>
      <protection locked="0"/>
    </xf>
    <xf numFmtId="0" fontId="21" fillId="11" borderId="35" xfId="0" applyFont="1" applyFill="1" applyBorder="1" applyAlignment="1">
      <alignment horizontal="left" vertical="center" wrapText="1"/>
    </xf>
    <xf numFmtId="0" fontId="21" fillId="11" borderId="0" xfId="0" applyFont="1" applyFill="1" applyAlignment="1">
      <alignment horizontal="left" vertical="center" wrapText="1"/>
    </xf>
    <xf numFmtId="9" fontId="21" fillId="11" borderId="35" xfId="0" applyNumberFormat="1" applyFont="1" applyFill="1" applyBorder="1" applyAlignment="1" applyProtection="1">
      <alignment horizontal="left" vertical="center" wrapText="1"/>
      <protection locked="0"/>
    </xf>
    <xf numFmtId="165" fontId="21" fillId="11" borderId="35" xfId="0" applyNumberFormat="1" applyFont="1" applyFill="1" applyBorder="1" applyAlignment="1">
      <alignment horizontal="left" vertical="center"/>
    </xf>
    <xf numFmtId="9" fontId="21" fillId="11" borderId="35" xfId="0" applyNumberFormat="1" applyFont="1" applyFill="1" applyBorder="1" applyAlignment="1">
      <alignment horizontal="left" vertical="center" wrapText="1"/>
    </xf>
    <xf numFmtId="6" fontId="21" fillId="11" borderId="35" xfId="0" applyNumberFormat="1" applyFont="1" applyFill="1" applyBorder="1" applyAlignment="1">
      <alignment horizontal="left" vertical="center" wrapText="1"/>
    </xf>
    <xf numFmtId="165" fontId="21" fillId="11" borderId="35" xfId="0" applyNumberFormat="1" applyFont="1" applyFill="1" applyBorder="1" applyAlignment="1">
      <alignment horizontal="left" vertical="center" wrapText="1"/>
    </xf>
    <xf numFmtId="0" fontId="21" fillId="11" borderId="7" xfId="0" applyFont="1" applyFill="1" applyBorder="1" applyAlignment="1">
      <alignment horizontal="left" vertical="center" wrapText="1"/>
    </xf>
    <xf numFmtId="165" fontId="21" fillId="11" borderId="35" xfId="0" applyNumberFormat="1" applyFont="1" applyFill="1" applyBorder="1" applyAlignment="1" applyProtection="1">
      <alignment horizontal="left" vertical="center" wrapText="1"/>
      <protection locked="0"/>
    </xf>
    <xf numFmtId="0" fontId="21" fillId="11" borderId="38" xfId="0" applyFont="1" applyFill="1" applyBorder="1" applyAlignment="1">
      <alignment horizontal="left" vertical="center" wrapText="1"/>
    </xf>
    <xf numFmtId="9" fontId="21" fillId="11" borderId="34" xfId="0" applyNumberFormat="1" applyFont="1" applyFill="1" applyBorder="1" applyAlignment="1">
      <alignment horizontal="left" vertical="center" wrapText="1"/>
    </xf>
    <xf numFmtId="0" fontId="21" fillId="11" borderId="35" xfId="6" applyFont="1" applyFill="1" applyBorder="1" applyAlignment="1" applyProtection="1">
      <alignment horizontal="left" vertical="center"/>
      <protection locked="0"/>
    </xf>
    <xf numFmtId="0" fontId="21" fillId="11" borderId="35" xfId="5" applyFont="1" applyFill="1" applyBorder="1" applyAlignment="1" applyProtection="1">
      <alignment horizontal="left" vertical="center"/>
      <protection locked="0"/>
    </xf>
    <xf numFmtId="0" fontId="21" fillId="11" borderId="35" xfId="5" applyFont="1" applyFill="1" applyBorder="1" applyAlignment="1" applyProtection="1">
      <alignment horizontal="left" vertical="center" wrapText="1"/>
      <protection locked="0"/>
    </xf>
    <xf numFmtId="180" fontId="21" fillId="11" borderId="35" xfId="3" applyNumberFormat="1" applyFont="1" applyFill="1" applyBorder="1" applyAlignment="1" applyProtection="1">
      <alignment horizontal="left" vertical="center" wrapText="1"/>
    </xf>
    <xf numFmtId="0" fontId="21" fillId="11" borderId="35" xfId="0" applyFont="1" applyFill="1" applyBorder="1" applyAlignment="1" applyProtection="1">
      <alignment horizontal="left" vertical="top" wrapText="1"/>
      <protection locked="0"/>
    </xf>
    <xf numFmtId="9" fontId="21" fillId="11" borderId="35" xfId="3" applyNumberFormat="1" applyFont="1" applyFill="1" applyBorder="1" applyAlignment="1" applyProtection="1">
      <alignment horizontal="left" vertical="center" wrapText="1"/>
    </xf>
    <xf numFmtId="165" fontId="26" fillId="11" borderId="35" xfId="6" applyNumberFormat="1" applyFont="1" applyFill="1" applyBorder="1" applyAlignment="1" applyProtection="1">
      <alignment horizontal="left" vertical="center"/>
      <protection locked="0"/>
    </xf>
    <xf numFmtId="9" fontId="26" fillId="11" borderId="35" xfId="3" applyFont="1" applyFill="1" applyBorder="1" applyAlignment="1" applyProtection="1">
      <alignment horizontal="left" vertical="center"/>
    </xf>
    <xf numFmtId="0" fontId="21" fillId="11" borderId="35" xfId="0" applyFont="1" applyFill="1" applyBorder="1" applyAlignment="1">
      <alignment horizontal="justify" vertical="center" wrapText="1"/>
    </xf>
    <xf numFmtId="0" fontId="28" fillId="11" borderId="35" xfId="0" applyFont="1" applyFill="1" applyBorder="1" applyAlignment="1">
      <alignment horizontal="left" vertical="center" wrapText="1"/>
    </xf>
    <xf numFmtId="9" fontId="28" fillId="11" borderId="35" xfId="0" applyNumberFormat="1" applyFont="1" applyFill="1" applyBorder="1" applyAlignment="1">
      <alignment horizontal="left" vertical="center" wrapText="1"/>
    </xf>
    <xf numFmtId="0" fontId="21" fillId="11" borderId="35" xfId="0" applyFont="1" applyFill="1" applyBorder="1" applyAlignment="1" applyProtection="1">
      <alignment horizontal="justify" vertical="center" wrapText="1"/>
      <protection locked="0"/>
    </xf>
    <xf numFmtId="9" fontId="21" fillId="13" borderId="35" xfId="0" applyNumberFormat="1" applyFont="1" applyFill="1" applyBorder="1" applyAlignment="1">
      <alignment horizontal="left" vertical="center"/>
    </xf>
    <xf numFmtId="0" fontId="21" fillId="13" borderId="35" xfId="0" applyFont="1" applyFill="1" applyBorder="1" applyAlignment="1">
      <alignment horizontal="left" vertical="center"/>
    </xf>
    <xf numFmtId="0" fontId="21" fillId="13" borderId="35" xfId="0" applyFont="1" applyFill="1" applyBorder="1" applyAlignment="1">
      <alignment horizontal="left" vertical="center" wrapText="1"/>
    </xf>
    <xf numFmtId="0" fontId="24" fillId="11" borderId="35" xfId="0" applyFont="1" applyFill="1" applyBorder="1" applyAlignment="1">
      <alignment horizontal="justify" vertical="center" wrapText="1"/>
    </xf>
    <xf numFmtId="0" fontId="21" fillId="13" borderId="35" xfId="0" applyFont="1" applyFill="1" applyBorder="1" applyAlignment="1">
      <alignment horizontal="justify" vertical="center" wrapText="1"/>
    </xf>
    <xf numFmtId="9" fontId="21" fillId="13" borderId="35" xfId="0" applyNumberFormat="1" applyFont="1" applyFill="1" applyBorder="1" applyAlignment="1">
      <alignment horizontal="left" vertical="top" wrapText="1"/>
    </xf>
    <xf numFmtId="0" fontId="21" fillId="3" borderId="35" xfId="0" applyFont="1" applyFill="1" applyBorder="1" applyAlignment="1">
      <alignment horizontal="justify" vertical="center" wrapText="1"/>
    </xf>
    <xf numFmtId="0" fontId="29" fillId="13" borderId="35" xfId="0" applyFont="1" applyFill="1" applyBorder="1" applyAlignment="1">
      <alignment horizontal="left" vertical="center" wrapText="1"/>
    </xf>
    <xf numFmtId="9" fontId="29" fillId="13" borderId="35" xfId="0" applyNumberFormat="1" applyFont="1" applyFill="1" applyBorder="1" applyAlignment="1">
      <alignment horizontal="left" vertical="center" wrapText="1"/>
    </xf>
    <xf numFmtId="0" fontId="28" fillId="13" borderId="35" xfId="0" applyFont="1" applyFill="1" applyBorder="1" applyAlignment="1">
      <alignment horizontal="left" vertical="center" wrapText="1"/>
    </xf>
    <xf numFmtId="9" fontId="28" fillId="13" borderId="35" xfId="0" applyNumberFormat="1" applyFont="1" applyFill="1" applyBorder="1" applyAlignment="1">
      <alignment horizontal="left" vertical="center" wrapText="1"/>
    </xf>
    <xf numFmtId="9" fontId="21" fillId="13" borderId="35" xfId="0" applyNumberFormat="1" applyFont="1" applyFill="1" applyBorder="1" applyAlignment="1">
      <alignment horizontal="left" vertical="center" wrapText="1"/>
    </xf>
    <xf numFmtId="0" fontId="21" fillId="13" borderId="35" xfId="0" applyFont="1" applyFill="1" applyBorder="1" applyAlignment="1">
      <alignment horizontal="left" vertical="top" wrapText="1"/>
    </xf>
    <xf numFmtId="3" fontId="21" fillId="11" borderId="35" xfId="0" applyNumberFormat="1" applyFont="1" applyFill="1" applyBorder="1" applyAlignment="1">
      <alignment horizontal="left" vertical="center" wrapText="1"/>
    </xf>
    <xf numFmtId="0" fontId="21" fillId="11" borderId="35" xfId="0" applyFont="1" applyFill="1" applyBorder="1" applyAlignment="1">
      <alignment horizontal="justify" vertical="top" wrapText="1"/>
    </xf>
    <xf numFmtId="165" fontId="21" fillId="11" borderId="35" xfId="0" applyNumberFormat="1" applyFont="1" applyFill="1" applyBorder="1" applyAlignment="1" applyProtection="1">
      <alignment horizontal="left" vertical="center"/>
      <protection locked="0"/>
    </xf>
    <xf numFmtId="9" fontId="21" fillId="11" borderId="35" xfId="3" applyFont="1" applyFill="1" applyBorder="1" applyAlignment="1" applyProtection="1">
      <alignment horizontal="left" vertical="center"/>
    </xf>
    <xf numFmtId="0" fontId="21" fillId="11" borderId="35" xfId="0" applyFont="1" applyFill="1" applyBorder="1" applyAlignment="1" applyProtection="1">
      <alignment horizontal="left" vertical="center"/>
      <protection locked="0"/>
    </xf>
    <xf numFmtId="9" fontId="21" fillId="11" borderId="35" xfId="0" applyNumberFormat="1" applyFont="1" applyFill="1" applyBorder="1" applyAlignment="1">
      <alignment horizontal="left" vertical="center"/>
    </xf>
    <xf numFmtId="0" fontId="21" fillId="11" borderId="35" xfId="0" applyFont="1" applyFill="1" applyBorder="1" applyAlignment="1">
      <alignment horizontal="left" vertical="center"/>
    </xf>
    <xf numFmtId="0" fontId="21" fillId="11" borderId="35" xfId="0" applyFont="1" applyFill="1" applyBorder="1" applyAlignment="1">
      <alignment horizontal="left" wrapText="1"/>
    </xf>
    <xf numFmtId="9" fontId="21" fillId="11" borderId="35" xfId="0" applyNumberFormat="1" applyFont="1" applyFill="1" applyBorder="1" applyAlignment="1">
      <alignment horizontal="left" wrapText="1"/>
    </xf>
    <xf numFmtId="165" fontId="21" fillId="3" borderId="35" xfId="0" applyNumberFormat="1" applyFont="1" applyFill="1" applyBorder="1" applyAlignment="1">
      <alignment horizontal="left" vertical="center"/>
    </xf>
    <xf numFmtId="9" fontId="21" fillId="3" borderId="35" xfId="0" applyNumberFormat="1" applyFont="1" applyFill="1" applyBorder="1" applyAlignment="1">
      <alignment horizontal="left" vertical="center"/>
    </xf>
    <xf numFmtId="0" fontId="21" fillId="3" borderId="35" xfId="0" applyFont="1" applyFill="1" applyBorder="1" applyAlignment="1">
      <alignment horizontal="left" vertical="center" wrapText="1"/>
    </xf>
    <xf numFmtId="0" fontId="21" fillId="3" borderId="35" xfId="0" applyFont="1" applyFill="1" applyBorder="1" applyAlignment="1">
      <alignment horizontal="left" vertical="center"/>
    </xf>
    <xf numFmtId="9" fontId="21" fillId="11" borderId="35" xfId="4" applyNumberFormat="1" applyFont="1" applyFill="1" applyBorder="1" applyAlignment="1">
      <alignment horizontal="left" vertical="center" wrapText="1"/>
    </xf>
    <xf numFmtId="9" fontId="21" fillId="11" borderId="35" xfId="7" applyFont="1" applyFill="1" applyBorder="1" applyAlignment="1" applyProtection="1">
      <alignment horizontal="left" vertical="center"/>
    </xf>
    <xf numFmtId="165" fontId="21" fillId="11" borderId="35" xfId="6" applyNumberFormat="1" applyFont="1" applyFill="1" applyBorder="1" applyAlignment="1" applyProtection="1">
      <alignment horizontal="left" vertical="center"/>
      <protection locked="0"/>
    </xf>
    <xf numFmtId="0" fontId="30" fillId="11" borderId="35" xfId="0" applyFont="1" applyFill="1" applyBorder="1" applyAlignment="1">
      <alignment horizontal="left" vertical="center" wrapText="1"/>
    </xf>
    <xf numFmtId="9" fontId="30" fillId="11" borderId="35" xfId="0" applyNumberFormat="1" applyFont="1" applyFill="1" applyBorder="1" applyAlignment="1">
      <alignment horizontal="left" vertical="center" wrapText="1"/>
    </xf>
    <xf numFmtId="165" fontId="28" fillId="11" borderId="35" xfId="0" applyNumberFormat="1" applyFont="1" applyFill="1" applyBorder="1" applyAlignment="1" applyProtection="1">
      <alignment horizontal="left" vertical="center" wrapText="1"/>
      <protection locked="0"/>
    </xf>
    <xf numFmtId="0" fontId="28" fillId="11" borderId="35" xfId="0" applyFont="1" applyFill="1" applyBorder="1" applyAlignment="1" applyProtection="1">
      <alignment horizontal="left" vertical="center" wrapText="1"/>
      <protection locked="0"/>
    </xf>
    <xf numFmtId="165" fontId="21" fillId="11" borderId="35" xfId="0" applyNumberFormat="1" applyFont="1" applyFill="1" applyBorder="1" applyAlignment="1" applyProtection="1">
      <alignment horizontal="center" vertical="center"/>
      <protection locked="0"/>
    </xf>
    <xf numFmtId="9" fontId="21" fillId="11" borderId="35" xfId="3" applyFont="1" applyFill="1" applyBorder="1" applyAlignment="1" applyProtection="1">
      <alignment horizontal="center" vertical="center"/>
    </xf>
    <xf numFmtId="9" fontId="21" fillId="11" borderId="35" xfId="0" applyNumberFormat="1" applyFont="1" applyFill="1" applyBorder="1" applyAlignment="1" applyProtection="1">
      <alignment horizontal="left" vertical="center"/>
      <protection locked="0"/>
    </xf>
    <xf numFmtId="9" fontId="28" fillId="11" borderId="35" xfId="3" applyFont="1" applyFill="1" applyBorder="1" applyAlignment="1">
      <alignment horizontal="left" vertical="center" wrapText="1"/>
    </xf>
    <xf numFmtId="9" fontId="28" fillId="11" borderId="35" xfId="3" applyFont="1" applyFill="1" applyBorder="1" applyAlignment="1" applyProtection="1">
      <alignment horizontal="left" vertical="center" wrapText="1"/>
    </xf>
    <xf numFmtId="165" fontId="28" fillId="11" borderId="35" xfId="5" applyNumberFormat="1" applyFont="1" applyFill="1" applyBorder="1" applyAlignment="1" applyProtection="1">
      <alignment horizontal="left" vertical="center"/>
      <protection locked="0"/>
    </xf>
    <xf numFmtId="9" fontId="28" fillId="11" borderId="35" xfId="3" applyFont="1" applyFill="1" applyBorder="1" applyAlignment="1" applyProtection="1">
      <alignment horizontal="left" vertical="center"/>
    </xf>
    <xf numFmtId="0" fontId="28" fillId="11" borderId="35" xfId="5" applyFont="1" applyFill="1" applyBorder="1" applyAlignment="1" applyProtection="1">
      <alignment horizontal="left" vertical="center" wrapText="1"/>
      <protection locked="0"/>
    </xf>
    <xf numFmtId="0" fontId="21" fillId="11" borderId="35" xfId="10" applyFont="1" applyFill="1" applyBorder="1" applyAlignment="1" applyProtection="1">
      <alignment horizontal="justify" vertical="center" wrapText="1"/>
      <protection locked="0"/>
    </xf>
    <xf numFmtId="0" fontId="21" fillId="11" borderId="35" xfId="5" applyFont="1" applyFill="1" applyBorder="1" applyAlignment="1" applyProtection="1">
      <alignment horizontal="justify" vertical="center" wrapText="1"/>
      <protection locked="0"/>
    </xf>
    <xf numFmtId="0" fontId="21" fillId="13" borderId="35" xfId="0" applyFont="1" applyFill="1" applyBorder="1" applyAlignment="1">
      <alignment horizontal="left" wrapText="1"/>
    </xf>
    <xf numFmtId="9" fontId="21" fillId="13" borderId="35" xfId="0" applyNumberFormat="1" applyFont="1" applyFill="1" applyBorder="1" applyAlignment="1">
      <alignment horizontal="left" wrapText="1"/>
    </xf>
    <xf numFmtId="0" fontId="24" fillId="13" borderId="35" xfId="0" applyFont="1" applyFill="1" applyBorder="1" applyAlignment="1">
      <alignment horizontal="justify" vertical="center" wrapText="1"/>
    </xf>
    <xf numFmtId="10" fontId="21" fillId="13" borderId="35" xfId="0" applyNumberFormat="1" applyFont="1" applyFill="1" applyBorder="1" applyAlignment="1">
      <alignment horizontal="left" wrapText="1"/>
    </xf>
    <xf numFmtId="0" fontId="21" fillId="11" borderId="35" xfId="0" applyFont="1" applyFill="1" applyBorder="1"/>
    <xf numFmtId="9" fontId="21" fillId="11" borderId="36" xfId="0" applyNumberFormat="1" applyFont="1" applyFill="1" applyBorder="1" applyAlignment="1">
      <alignment horizontal="left" wrapText="1"/>
    </xf>
    <xf numFmtId="0" fontId="21" fillId="11" borderId="36" xfId="0" applyFont="1" applyFill="1" applyBorder="1" applyAlignment="1">
      <alignment wrapText="1"/>
    </xf>
    <xf numFmtId="0" fontId="5" fillId="11" borderId="8" xfId="0" applyFont="1" applyFill="1" applyBorder="1"/>
    <xf numFmtId="0" fontId="21" fillId="11" borderId="35" xfId="4" applyFont="1" applyFill="1" applyBorder="1" applyAlignment="1" applyProtection="1">
      <alignment horizontal="left" vertical="center" wrapText="1"/>
      <protection locked="0"/>
    </xf>
    <xf numFmtId="0" fontId="21" fillId="11" borderId="35" xfId="0" applyFont="1" applyFill="1" applyBorder="1" applyAlignment="1">
      <alignment wrapText="1"/>
    </xf>
    <xf numFmtId="0" fontId="21" fillId="11" borderId="34" xfId="0" applyFont="1" applyFill="1" applyBorder="1" applyAlignment="1">
      <alignment wrapText="1"/>
    </xf>
    <xf numFmtId="0" fontId="21" fillId="11" borderId="37" xfId="0" applyFont="1" applyFill="1" applyBorder="1" applyAlignment="1">
      <alignment wrapText="1"/>
    </xf>
    <xf numFmtId="9" fontId="21" fillId="11" borderId="35" xfId="6" applyNumberFormat="1" applyFont="1" applyFill="1" applyBorder="1" applyAlignment="1" applyProtection="1">
      <alignment horizontal="center" vertical="center"/>
      <protection locked="0"/>
    </xf>
    <xf numFmtId="9" fontId="21" fillId="11" borderId="35" xfId="6" applyNumberFormat="1" applyFont="1" applyFill="1" applyBorder="1" applyAlignment="1">
      <alignment horizontal="center" vertical="center" wrapText="1"/>
    </xf>
    <xf numFmtId="165" fontId="21" fillId="11" borderId="35" xfId="5" applyNumberFormat="1" applyFont="1" applyFill="1" applyBorder="1" applyAlignment="1" applyProtection="1">
      <alignment horizontal="left" vertical="center"/>
      <protection locked="0"/>
    </xf>
    <xf numFmtId="0" fontId="21" fillId="11" borderId="35" xfId="5" applyFont="1" applyFill="1" applyBorder="1" applyAlignment="1" applyProtection="1">
      <alignment horizontal="center" vertical="center" wrapText="1"/>
      <protection locked="0"/>
    </xf>
    <xf numFmtId="9" fontId="21" fillId="11" borderId="35" xfId="3" applyFont="1" applyFill="1" applyBorder="1" applyAlignment="1" applyProtection="1">
      <alignment horizontal="center" vertical="center" wrapText="1"/>
    </xf>
    <xf numFmtId="164" fontId="21" fillId="3" borderId="7" xfId="0" applyNumberFormat="1" applyFont="1" applyFill="1" applyBorder="1" applyAlignment="1">
      <alignment horizontal="left" vertical="center" wrapText="1"/>
    </xf>
    <xf numFmtId="0" fontId="21" fillId="3" borderId="19" xfId="0" applyFont="1" applyFill="1" applyBorder="1" applyAlignment="1">
      <alignment horizontal="left" vertical="center" wrapText="1"/>
    </xf>
    <xf numFmtId="166" fontId="21" fillId="3" borderId="7" xfId="0" applyNumberFormat="1" applyFont="1" applyFill="1" applyBorder="1" applyAlignment="1">
      <alignment horizontal="left" vertical="center" wrapText="1"/>
    </xf>
    <xf numFmtId="0" fontId="21" fillId="3" borderId="7" xfId="0" applyFont="1" applyFill="1" applyBorder="1" applyAlignment="1">
      <alignment horizontal="left" vertical="center"/>
    </xf>
    <xf numFmtId="9" fontId="21" fillId="3" borderId="7" xfId="0" applyNumberFormat="1" applyFont="1" applyFill="1" applyBorder="1" applyAlignment="1">
      <alignment horizontal="left" vertical="center" wrapText="1"/>
    </xf>
    <xf numFmtId="6" fontId="21" fillId="11" borderId="35" xfId="0" applyNumberFormat="1" applyFont="1" applyFill="1" applyBorder="1" applyAlignment="1">
      <alignment horizontal="left" vertical="top" wrapText="1"/>
    </xf>
    <xf numFmtId="0" fontId="31" fillId="3" borderId="7" xfId="0" applyFont="1" applyFill="1" applyBorder="1" applyAlignment="1">
      <alignment horizontal="left" vertical="center" wrapText="1"/>
    </xf>
    <xf numFmtId="0" fontId="21" fillId="3" borderId="20" xfId="0" applyFont="1" applyFill="1" applyBorder="1" applyAlignment="1">
      <alignment horizontal="left" vertical="center" wrapText="1"/>
    </xf>
    <xf numFmtId="0" fontId="31" fillId="3" borderId="20" xfId="0" applyFont="1" applyFill="1" applyBorder="1" applyAlignment="1">
      <alignment horizontal="left" vertical="center" wrapText="1"/>
    </xf>
    <xf numFmtId="0" fontId="21" fillId="3" borderId="5" xfId="0" applyFont="1" applyFill="1" applyBorder="1" applyAlignment="1">
      <alignment horizontal="left" vertical="center"/>
    </xf>
    <xf numFmtId="9" fontId="21" fillId="3" borderId="20" xfId="0" applyNumberFormat="1" applyFont="1" applyFill="1" applyBorder="1" applyAlignment="1">
      <alignment horizontal="left" vertical="center" wrapText="1"/>
    </xf>
    <xf numFmtId="6" fontId="28" fillId="11" borderId="35" xfId="0" applyNumberFormat="1" applyFont="1" applyFill="1" applyBorder="1" applyAlignment="1">
      <alignment horizontal="center" vertical="top"/>
    </xf>
    <xf numFmtId="9" fontId="28" fillId="11" borderId="35" xfId="0" applyNumberFormat="1" applyFont="1" applyFill="1" applyBorder="1" applyAlignment="1">
      <alignment horizontal="center" vertical="top"/>
    </xf>
    <xf numFmtId="0" fontId="28" fillId="11" borderId="35" xfId="0" applyFont="1" applyFill="1" applyBorder="1" applyAlignment="1">
      <alignment horizontal="center" vertical="top" wrapText="1"/>
    </xf>
    <xf numFmtId="9" fontId="28" fillId="11" borderId="35" xfId="0" applyNumberFormat="1" applyFont="1" applyFill="1" applyBorder="1" applyAlignment="1">
      <alignment horizontal="center" vertical="top" wrapText="1"/>
    </xf>
    <xf numFmtId="0" fontId="28" fillId="11" borderId="35" xfId="0" applyFont="1" applyFill="1" applyBorder="1" applyAlignment="1">
      <alignment horizontal="justify" vertical="top" wrapText="1"/>
    </xf>
    <xf numFmtId="6" fontId="21" fillId="11" borderId="35" xfId="0" applyNumberFormat="1" applyFont="1" applyFill="1" applyBorder="1" applyAlignment="1">
      <alignment horizontal="left" vertical="top"/>
    </xf>
    <xf numFmtId="9" fontId="21" fillId="13" borderId="35" xfId="0" applyNumberFormat="1" applyFont="1" applyFill="1" applyBorder="1" applyAlignment="1">
      <alignment horizontal="left" vertical="top"/>
    </xf>
    <xf numFmtId="0" fontId="21" fillId="3" borderId="5" xfId="0" applyFont="1" applyFill="1" applyBorder="1" applyAlignment="1">
      <alignment horizontal="left" vertical="center" wrapText="1"/>
    </xf>
    <xf numFmtId="167" fontId="21" fillId="3" borderId="7" xfId="0" applyNumberFormat="1" applyFont="1" applyFill="1" applyBorder="1" applyAlignment="1">
      <alignment horizontal="left" vertical="center" wrapText="1"/>
    </xf>
    <xf numFmtId="165" fontId="21" fillId="3" borderId="7" xfId="0" applyNumberFormat="1" applyFont="1" applyFill="1" applyBorder="1" applyAlignment="1">
      <alignment horizontal="left" vertical="center"/>
    </xf>
    <xf numFmtId="165" fontId="21" fillId="3" borderId="21" xfId="0" applyNumberFormat="1" applyFont="1" applyFill="1" applyBorder="1" applyAlignment="1">
      <alignment horizontal="left" vertical="center"/>
    </xf>
    <xf numFmtId="9" fontId="21" fillId="3" borderId="21" xfId="0" applyNumberFormat="1" applyFont="1" applyFill="1" applyBorder="1" applyAlignment="1">
      <alignment horizontal="left" vertical="center"/>
    </xf>
    <xf numFmtId="2" fontId="21" fillId="3" borderId="21" xfId="0" applyNumberFormat="1" applyFont="1" applyFill="1" applyBorder="1" applyAlignment="1">
      <alignment horizontal="left" vertical="center" wrapText="1"/>
    </xf>
    <xf numFmtId="9" fontId="21" fillId="3" borderId="21" xfId="0" applyNumberFormat="1" applyFont="1" applyFill="1" applyBorder="1" applyAlignment="1">
      <alignment horizontal="left" vertical="center" wrapText="1"/>
    </xf>
    <xf numFmtId="0" fontId="21" fillId="3" borderId="21" xfId="0" applyFont="1" applyFill="1" applyBorder="1" applyAlignment="1">
      <alignment horizontal="left" vertical="center" wrapText="1"/>
    </xf>
    <xf numFmtId="42" fontId="21" fillId="11" borderId="35" xfId="1" applyFont="1" applyFill="1" applyBorder="1" applyAlignment="1">
      <alignment vertical="center"/>
    </xf>
    <xf numFmtId="0" fontId="21" fillId="11" borderId="35" xfId="0" applyFont="1" applyFill="1" applyBorder="1" applyAlignment="1">
      <alignment horizontal="justify" vertical="top"/>
    </xf>
    <xf numFmtId="0" fontId="31" fillId="3" borderId="22" xfId="0" applyFont="1" applyFill="1" applyBorder="1" applyAlignment="1">
      <alignment horizontal="left" vertical="center" wrapText="1"/>
    </xf>
    <xf numFmtId="0" fontId="31" fillId="3" borderId="23" xfId="0" applyFont="1" applyFill="1" applyBorder="1" applyAlignment="1">
      <alignment horizontal="left" vertical="center" wrapText="1"/>
    </xf>
    <xf numFmtId="0" fontId="21" fillId="3" borderId="23" xfId="0" applyFont="1" applyFill="1" applyBorder="1" applyAlignment="1">
      <alignment horizontal="left" vertical="center" wrapText="1"/>
    </xf>
    <xf numFmtId="0" fontId="21" fillId="3" borderId="24" xfId="0" applyFont="1" applyFill="1" applyBorder="1" applyAlignment="1">
      <alignment horizontal="left" vertical="center" wrapText="1"/>
    </xf>
    <xf numFmtId="0" fontId="21" fillId="3" borderId="25" xfId="0" applyFont="1" applyFill="1" applyBorder="1" applyAlignment="1">
      <alignment horizontal="left" vertical="center" wrapText="1"/>
    </xf>
    <xf numFmtId="165" fontId="21" fillId="3" borderId="20" xfId="0" applyNumberFormat="1" applyFont="1" applyFill="1" applyBorder="1" applyAlignment="1">
      <alignment horizontal="left" vertical="center"/>
    </xf>
    <xf numFmtId="2" fontId="21" fillId="3" borderId="7" xfId="0" applyNumberFormat="1" applyFont="1" applyFill="1" applyBorder="1" applyAlignment="1">
      <alignment horizontal="left" vertical="center" wrapText="1"/>
    </xf>
    <xf numFmtId="166" fontId="21" fillId="11" borderId="35" xfId="0" applyNumberFormat="1" applyFont="1" applyFill="1" applyBorder="1" applyAlignment="1" applyProtection="1">
      <alignment horizontal="left" vertical="center"/>
      <protection locked="0"/>
    </xf>
    <xf numFmtId="0" fontId="32" fillId="3" borderId="7" xfId="0" applyFont="1" applyFill="1" applyBorder="1" applyAlignment="1">
      <alignment horizontal="left" vertical="center" wrapText="1"/>
    </xf>
    <xf numFmtId="165" fontId="21" fillId="3" borderId="27" xfId="0" applyNumberFormat="1" applyFont="1" applyFill="1" applyBorder="1" applyAlignment="1">
      <alignment horizontal="left" vertical="center" wrapText="1"/>
    </xf>
    <xf numFmtId="10" fontId="21" fillId="3" borderId="7" xfId="0" applyNumberFormat="1" applyFont="1" applyFill="1" applyBorder="1" applyAlignment="1">
      <alignment horizontal="left"/>
    </xf>
    <xf numFmtId="9" fontId="21" fillId="3" borderId="5" xfId="0" applyNumberFormat="1" applyFont="1" applyFill="1" applyBorder="1" applyAlignment="1">
      <alignment horizontal="left" vertical="center"/>
    </xf>
    <xf numFmtId="0" fontId="21" fillId="11" borderId="35" xfId="0" applyFont="1" applyFill="1" applyBorder="1" applyAlignment="1" applyProtection="1">
      <alignment horizontal="justify" vertical="top" wrapText="1"/>
      <protection locked="0"/>
    </xf>
    <xf numFmtId="0" fontId="21" fillId="3" borderId="27" xfId="0" applyFont="1" applyFill="1" applyBorder="1" applyAlignment="1">
      <alignment horizontal="left" vertical="center"/>
    </xf>
    <xf numFmtId="165" fontId="21" fillId="3" borderId="27" xfId="0" applyNumberFormat="1" applyFont="1" applyFill="1" applyBorder="1" applyAlignment="1">
      <alignment horizontal="left" vertical="center"/>
    </xf>
    <xf numFmtId="9" fontId="21" fillId="11" borderId="7" xfId="0" applyNumberFormat="1" applyFont="1" applyFill="1" applyBorder="1" applyAlignment="1">
      <alignment horizontal="left" vertical="center" wrapText="1"/>
    </xf>
    <xf numFmtId="9" fontId="21" fillId="16" borderId="35" xfId="0" applyNumberFormat="1" applyFont="1" applyFill="1" applyBorder="1" applyAlignment="1">
      <alignment horizontal="left" vertical="top"/>
    </xf>
    <xf numFmtId="9" fontId="21" fillId="16" borderId="35" xfId="0" applyNumberFormat="1" applyFont="1" applyFill="1" applyBorder="1" applyAlignment="1">
      <alignment horizontal="left" vertical="top" wrapText="1"/>
    </xf>
    <xf numFmtId="0" fontId="31" fillId="3" borderId="7" xfId="0" applyFont="1" applyFill="1" applyBorder="1" applyAlignment="1">
      <alignment horizontal="left" vertical="center"/>
    </xf>
    <xf numFmtId="3" fontId="21" fillId="3" borderId="7" xfId="0" applyNumberFormat="1" applyFont="1" applyFill="1" applyBorder="1" applyAlignment="1">
      <alignment horizontal="left" vertical="center" wrapText="1"/>
    </xf>
    <xf numFmtId="0" fontId="21" fillId="16" borderId="35" xfId="0" applyFont="1" applyFill="1" applyBorder="1" applyAlignment="1">
      <alignment horizontal="left" vertical="top" wrapText="1"/>
    </xf>
    <xf numFmtId="165" fontId="21" fillId="3" borderId="20" xfId="0" applyNumberFormat="1" applyFont="1" applyFill="1" applyBorder="1" applyAlignment="1">
      <alignment horizontal="left" vertical="center" wrapText="1"/>
    </xf>
    <xf numFmtId="0" fontId="21" fillId="3" borderId="27" xfId="0" applyFont="1" applyFill="1" applyBorder="1" applyAlignment="1">
      <alignment horizontal="left" vertical="center" wrapText="1"/>
    </xf>
    <xf numFmtId="165" fontId="21" fillId="3" borderId="19" xfId="0" applyNumberFormat="1" applyFont="1" applyFill="1" applyBorder="1" applyAlignment="1">
      <alignment horizontal="left" vertical="center" wrapText="1"/>
    </xf>
    <xf numFmtId="9" fontId="21" fillId="3" borderId="19" xfId="0" applyNumberFormat="1" applyFont="1" applyFill="1" applyBorder="1" applyAlignment="1">
      <alignment horizontal="left" vertical="center" wrapText="1"/>
    </xf>
    <xf numFmtId="1" fontId="21" fillId="3" borderId="19" xfId="0" applyNumberFormat="1" applyFont="1" applyFill="1" applyBorder="1" applyAlignment="1">
      <alignment horizontal="left" vertical="center" wrapText="1"/>
    </xf>
    <xf numFmtId="9" fontId="21" fillId="13" borderId="35" xfId="0" applyNumberFormat="1" applyFont="1" applyFill="1" applyBorder="1" applyAlignment="1">
      <alignment horizontal="center" vertical="top" wrapText="1"/>
    </xf>
    <xf numFmtId="6" fontId="21" fillId="11" borderId="35" xfId="0" applyNumberFormat="1" applyFont="1" applyFill="1" applyBorder="1" applyAlignment="1">
      <alignment horizontal="center" vertical="top" wrapText="1"/>
    </xf>
    <xf numFmtId="0" fontId="24" fillId="3" borderId="7" xfId="0" applyFont="1" applyFill="1" applyBorder="1" applyAlignment="1">
      <alignment horizontal="left" vertical="center" wrapText="1"/>
    </xf>
    <xf numFmtId="9" fontId="21" fillId="11" borderId="35" xfId="2" applyFont="1" applyFill="1" applyBorder="1" applyAlignment="1" applyProtection="1">
      <alignment horizontal="left" vertical="center" wrapText="1"/>
    </xf>
    <xf numFmtId="0" fontId="21" fillId="13" borderId="35" xfId="0" applyFont="1" applyFill="1" applyBorder="1" applyAlignment="1">
      <alignment horizontal="left" vertical="top"/>
    </xf>
    <xf numFmtId="168" fontId="21" fillId="3" borderId="7" xfId="0" applyNumberFormat="1" applyFont="1" applyFill="1" applyBorder="1" applyAlignment="1">
      <alignment horizontal="left" vertical="center" wrapText="1"/>
    </xf>
    <xf numFmtId="165" fontId="33" fillId="11" borderId="35" xfId="6" applyNumberFormat="1" applyFont="1" applyFill="1" applyBorder="1" applyAlignment="1" applyProtection="1">
      <alignment horizontal="left" vertical="center"/>
      <protection locked="0"/>
    </xf>
    <xf numFmtId="9" fontId="33" fillId="11" borderId="35" xfId="3" applyFont="1" applyFill="1" applyBorder="1" applyAlignment="1" applyProtection="1">
      <alignment horizontal="left" vertical="center"/>
    </xf>
    <xf numFmtId="0" fontId="33" fillId="11" borderId="35" xfId="6" applyFont="1" applyFill="1" applyBorder="1" applyAlignment="1" applyProtection="1">
      <alignment horizontal="left" vertical="center" wrapText="1"/>
      <protection locked="0"/>
    </xf>
    <xf numFmtId="9" fontId="33" fillId="11" borderId="35" xfId="3" applyFont="1" applyFill="1" applyBorder="1" applyAlignment="1" applyProtection="1">
      <alignment horizontal="left" vertical="center" wrapText="1"/>
    </xf>
    <xf numFmtId="0" fontId="21" fillId="11" borderId="35" xfId="6" applyFont="1" applyFill="1" applyBorder="1" applyAlignment="1" applyProtection="1">
      <alignment horizontal="justify" vertical="center" wrapText="1"/>
      <protection locked="0"/>
    </xf>
    <xf numFmtId="6" fontId="33" fillId="11" borderId="35" xfId="0" applyNumberFormat="1" applyFont="1" applyFill="1" applyBorder="1" applyAlignment="1">
      <alignment vertical="top"/>
    </xf>
    <xf numFmtId="9" fontId="33" fillId="11" borderId="35" xfId="0" applyNumberFormat="1" applyFont="1" applyFill="1" applyBorder="1" applyAlignment="1">
      <alignment horizontal="center" vertical="top"/>
    </xf>
    <xf numFmtId="9" fontId="5" fillId="11" borderId="35" xfId="0" applyNumberFormat="1" applyFont="1" applyFill="1" applyBorder="1" applyAlignment="1">
      <alignment horizontal="center" vertical="top" wrapText="1"/>
    </xf>
    <xf numFmtId="9" fontId="33" fillId="11" borderId="35" xfId="0" applyNumberFormat="1" applyFont="1" applyFill="1" applyBorder="1" applyAlignment="1">
      <alignment horizontal="center" vertical="top" wrapText="1"/>
    </xf>
    <xf numFmtId="0" fontId="21" fillId="11" borderId="35" xfId="6" applyFont="1" applyFill="1" applyBorder="1" applyAlignment="1" applyProtection="1">
      <alignment horizontal="justify" vertical="top" wrapText="1"/>
      <protection locked="0"/>
    </xf>
    <xf numFmtId="0" fontId="33" fillId="11" borderId="35" xfId="0" applyFont="1" applyFill="1" applyBorder="1" applyAlignment="1">
      <alignment horizontal="justify" vertical="top" wrapText="1"/>
    </xf>
    <xf numFmtId="0" fontId="5" fillId="11" borderId="35" xfId="0" applyFont="1" applyFill="1" applyBorder="1" applyAlignment="1">
      <alignment horizontal="center" vertical="top" wrapText="1"/>
    </xf>
    <xf numFmtId="165" fontId="34" fillId="15" borderId="35" xfId="0" applyNumberFormat="1" applyFont="1" applyFill="1" applyBorder="1" applyAlignment="1">
      <alignment horizontal="left" vertical="center"/>
    </xf>
    <xf numFmtId="0" fontId="33" fillId="11" borderId="35" xfId="0" applyFont="1" applyFill="1" applyBorder="1" applyAlignment="1">
      <alignment horizontal="justify" vertical="top"/>
    </xf>
    <xf numFmtId="9" fontId="33" fillId="11" borderId="35" xfId="3" applyFont="1" applyFill="1" applyBorder="1" applyAlignment="1" applyProtection="1">
      <alignment horizontal="left" vertical="center" wrapText="1"/>
      <protection locked="0"/>
    </xf>
    <xf numFmtId="165" fontId="33" fillId="11" borderId="35" xfId="9" applyNumberFormat="1" applyFont="1" applyFill="1" applyBorder="1" applyAlignment="1" applyProtection="1">
      <alignment horizontal="left" vertical="center"/>
      <protection locked="0"/>
    </xf>
    <xf numFmtId="0" fontId="33" fillId="11" borderId="35" xfId="0" applyFont="1" applyFill="1" applyBorder="1" applyAlignment="1">
      <alignment horizontal="center" vertical="top" wrapText="1"/>
    </xf>
    <xf numFmtId="0" fontId="21" fillId="11" borderId="35" xfId="9" applyFont="1" applyFill="1" applyBorder="1" applyAlignment="1" applyProtection="1">
      <alignment horizontal="justify" vertical="center" wrapText="1"/>
      <protection locked="0"/>
    </xf>
    <xf numFmtId="0" fontId="33" fillId="11" borderId="35" xfId="9" applyFont="1" applyFill="1" applyBorder="1" applyAlignment="1" applyProtection="1">
      <alignment horizontal="left" vertical="center" wrapText="1"/>
      <protection locked="0"/>
    </xf>
    <xf numFmtId="0" fontId="33" fillId="11" borderId="35" xfId="0" applyFont="1" applyFill="1" applyBorder="1" applyAlignment="1">
      <alignment horizontal="center" vertical="top"/>
    </xf>
    <xf numFmtId="3" fontId="21" fillId="3" borderId="27" xfId="0" applyNumberFormat="1" applyFont="1" applyFill="1" applyBorder="1" applyAlignment="1">
      <alignment horizontal="left" vertical="center" wrapText="1"/>
    </xf>
    <xf numFmtId="6" fontId="21" fillId="3" borderId="7" xfId="0" applyNumberFormat="1" applyFont="1" applyFill="1" applyBorder="1" applyAlignment="1">
      <alignment horizontal="left" vertical="center" wrapText="1"/>
    </xf>
    <xf numFmtId="9" fontId="21" fillId="3" borderId="28" xfId="0" applyNumberFormat="1" applyFont="1" applyFill="1" applyBorder="1" applyAlignment="1">
      <alignment horizontal="left" vertical="center" wrapText="1"/>
    </xf>
    <xf numFmtId="0" fontId="21" fillId="3" borderId="28" xfId="0" applyFont="1" applyFill="1" applyBorder="1" applyAlignment="1">
      <alignment horizontal="left" vertical="center" wrapText="1"/>
    </xf>
    <xf numFmtId="169" fontId="21" fillId="3" borderId="27" xfId="0" applyNumberFormat="1" applyFont="1" applyFill="1" applyBorder="1" applyAlignment="1">
      <alignment horizontal="left" vertical="center" wrapText="1"/>
    </xf>
    <xf numFmtId="0" fontId="21" fillId="3" borderId="7" xfId="0" applyFont="1" applyFill="1" applyBorder="1" applyAlignment="1">
      <alignment horizontal="left" vertical="top" wrapText="1"/>
    </xf>
    <xf numFmtId="0" fontId="21" fillId="13" borderId="35" xfId="0" applyFont="1" applyFill="1" applyBorder="1" applyAlignment="1">
      <alignment horizontal="justify" vertical="top" wrapText="1"/>
    </xf>
    <xf numFmtId="0" fontId="21" fillId="3" borderId="21" xfId="0" applyFont="1" applyFill="1" applyBorder="1" applyAlignment="1">
      <alignment horizontal="left" vertical="top" wrapText="1"/>
    </xf>
    <xf numFmtId="165" fontId="21" fillId="3" borderId="29" xfId="0" applyNumberFormat="1" applyFont="1" applyFill="1" applyBorder="1" applyAlignment="1">
      <alignment horizontal="left" vertical="center" wrapText="1"/>
    </xf>
    <xf numFmtId="165" fontId="21" fillId="3" borderId="21" xfId="0" applyNumberFormat="1" applyFont="1" applyFill="1" applyBorder="1" applyAlignment="1">
      <alignment horizontal="left" vertical="center" wrapText="1"/>
    </xf>
    <xf numFmtId="0" fontId="21" fillId="11" borderId="20" xfId="0" applyFont="1" applyFill="1" applyBorder="1" applyAlignment="1">
      <alignment horizontal="left" vertical="top" wrapText="1"/>
    </xf>
    <xf numFmtId="0" fontId="31" fillId="3" borderId="21" xfId="0" applyFont="1" applyFill="1" applyBorder="1" applyAlignment="1">
      <alignment horizontal="left" vertical="center" wrapText="1"/>
    </xf>
    <xf numFmtId="164" fontId="21" fillId="3" borderId="21" xfId="0" applyNumberFormat="1" applyFont="1" applyFill="1" applyBorder="1" applyAlignment="1">
      <alignment horizontal="left" vertical="center" wrapText="1"/>
    </xf>
    <xf numFmtId="0" fontId="21" fillId="3" borderId="26" xfId="0" applyFont="1" applyFill="1" applyBorder="1" applyAlignment="1">
      <alignment horizontal="left" vertical="center" wrapText="1"/>
    </xf>
    <xf numFmtId="0" fontId="21" fillId="3" borderId="19" xfId="0" applyFont="1" applyFill="1" applyBorder="1" applyAlignment="1">
      <alignment horizontal="left" vertical="top" wrapText="1"/>
    </xf>
    <xf numFmtId="165" fontId="21" fillId="11" borderId="7" xfId="4" applyNumberFormat="1" applyFont="1" applyFill="1" applyBorder="1" applyAlignment="1">
      <alignment horizontal="left" vertical="center" wrapText="1"/>
    </xf>
    <xf numFmtId="0" fontId="21" fillId="11" borderId="7" xfId="4" applyFont="1" applyFill="1" applyBorder="1" applyAlignment="1">
      <alignment horizontal="left" vertical="center" wrapText="1"/>
    </xf>
    <xf numFmtId="9" fontId="21" fillId="11" borderId="7" xfId="4" applyNumberFormat="1" applyFont="1" applyFill="1" applyBorder="1" applyAlignment="1">
      <alignment horizontal="left" vertical="center" wrapText="1"/>
    </xf>
    <xf numFmtId="0" fontId="21" fillId="11" borderId="5" xfId="5" applyFont="1" applyFill="1" applyAlignment="1" applyProtection="1">
      <alignment horizontal="left" vertical="top" wrapText="1"/>
      <protection locked="0"/>
    </xf>
    <xf numFmtId="0" fontId="21" fillId="11" borderId="7" xfId="4" applyFont="1" applyFill="1" applyBorder="1" applyAlignment="1">
      <alignment horizontal="left" vertical="top" wrapText="1"/>
    </xf>
    <xf numFmtId="6" fontId="33" fillId="11" borderId="35" xfId="0" applyNumberFormat="1" applyFont="1" applyFill="1" applyBorder="1" applyAlignment="1">
      <alignment horizontal="center" vertical="top" wrapText="1"/>
    </xf>
    <xf numFmtId="9" fontId="33" fillId="14" borderId="35" xfId="0" applyNumberFormat="1" applyFont="1" applyFill="1" applyBorder="1" applyAlignment="1">
      <alignment horizontal="center" vertical="top" wrapText="1"/>
    </xf>
    <xf numFmtId="0" fontId="33" fillId="14" borderId="35" xfId="0" applyFont="1" applyFill="1" applyBorder="1" applyAlignment="1">
      <alignment horizontal="center" vertical="top" wrapText="1"/>
    </xf>
    <xf numFmtId="0" fontId="33" fillId="14" borderId="35" xfId="0" applyFont="1" applyFill="1" applyBorder="1" applyAlignment="1">
      <alignment horizontal="justify" vertical="top" wrapText="1"/>
    </xf>
    <xf numFmtId="0" fontId="31" fillId="3" borderId="19" xfId="0" applyFont="1" applyFill="1" applyBorder="1" applyAlignment="1">
      <alignment horizontal="left" vertical="center" wrapText="1"/>
    </xf>
    <xf numFmtId="0" fontId="31" fillId="3" borderId="5" xfId="0" applyFont="1" applyFill="1" applyBorder="1" applyAlignment="1">
      <alignment horizontal="left" vertical="center" wrapText="1"/>
    </xf>
    <xf numFmtId="1" fontId="21" fillId="3" borderId="20" xfId="0" applyNumberFormat="1" applyFont="1" applyFill="1" applyBorder="1" applyAlignment="1">
      <alignment horizontal="left" vertical="center" wrapText="1"/>
    </xf>
    <xf numFmtId="1" fontId="21" fillId="3" borderId="27" xfId="0" applyNumberFormat="1" applyFont="1" applyFill="1" applyBorder="1" applyAlignment="1">
      <alignment horizontal="left" vertical="center" wrapText="1"/>
    </xf>
    <xf numFmtId="9" fontId="21" fillId="11" borderId="20" xfId="4" applyNumberFormat="1" applyFont="1" applyFill="1" applyBorder="1" applyAlignment="1">
      <alignment horizontal="left" vertical="center" wrapText="1"/>
    </xf>
    <xf numFmtId="0" fontId="21" fillId="11" borderId="35" xfId="5" applyFont="1" applyFill="1" applyBorder="1" applyAlignment="1" applyProtection="1">
      <alignment horizontal="left" vertical="top" wrapText="1"/>
      <protection locked="0"/>
    </xf>
    <xf numFmtId="0" fontId="21" fillId="11" borderId="28" xfId="4" applyFont="1" applyFill="1" applyBorder="1" applyAlignment="1">
      <alignment horizontal="left" vertical="top" wrapText="1"/>
    </xf>
    <xf numFmtId="0" fontId="31" fillId="3" borderId="28" xfId="0" applyFont="1" applyFill="1" applyBorder="1" applyAlignment="1">
      <alignment horizontal="left" vertical="center" wrapText="1"/>
    </xf>
    <xf numFmtId="0" fontId="21" fillId="11" borderId="19" xfId="4" applyFont="1" applyFill="1" applyBorder="1" applyAlignment="1">
      <alignment horizontal="left" vertical="top" wrapText="1"/>
    </xf>
    <xf numFmtId="165" fontId="21" fillId="11" borderId="7" xfId="0" applyNumberFormat="1" applyFont="1" applyFill="1" applyBorder="1" applyAlignment="1">
      <alignment horizontal="left" vertical="center" wrapText="1"/>
    </xf>
    <xf numFmtId="0" fontId="21" fillId="11" borderId="7" xfId="0" applyFont="1" applyFill="1" applyBorder="1" applyAlignment="1">
      <alignment horizontal="left" vertical="top" wrapText="1"/>
    </xf>
    <xf numFmtId="6" fontId="28" fillId="11" borderId="35" xfId="0" applyNumberFormat="1" applyFont="1" applyFill="1" applyBorder="1" applyAlignment="1">
      <alignment horizontal="center" vertical="top" wrapText="1"/>
    </xf>
    <xf numFmtId="9" fontId="28" fillId="13" borderId="35" xfId="0" applyNumberFormat="1" applyFont="1" applyFill="1" applyBorder="1" applyAlignment="1">
      <alignment horizontal="center" vertical="top" wrapText="1"/>
    </xf>
    <xf numFmtId="0" fontId="28" fillId="13" borderId="35" xfId="0" applyFont="1" applyFill="1" applyBorder="1" applyAlignment="1">
      <alignment horizontal="center" vertical="top" wrapText="1"/>
    </xf>
    <xf numFmtId="0" fontId="28" fillId="13" borderId="35" xfId="0" applyFont="1" applyFill="1" applyBorder="1" applyAlignment="1">
      <alignment horizontal="justify" vertical="top" wrapText="1"/>
    </xf>
    <xf numFmtId="165" fontId="21" fillId="11" borderId="35" xfId="0" applyNumberFormat="1" applyFont="1" applyFill="1" applyBorder="1" applyAlignment="1">
      <alignment horizontal="left" vertical="top" wrapText="1"/>
    </xf>
    <xf numFmtId="9" fontId="21" fillId="11" borderId="35" xfId="0" applyNumberFormat="1" applyFont="1" applyFill="1" applyBorder="1" applyAlignment="1">
      <alignment horizontal="center" vertical="top" wrapText="1"/>
    </xf>
    <xf numFmtId="0" fontId="21" fillId="11" borderId="35" xfId="0" applyFont="1" applyFill="1" applyBorder="1" applyAlignment="1">
      <alignment horizontal="center" vertical="top" wrapText="1"/>
    </xf>
    <xf numFmtId="9" fontId="21" fillId="11" borderId="35" xfId="0" applyNumberFormat="1" applyFont="1" applyFill="1" applyBorder="1" applyAlignment="1">
      <alignment horizontal="left" vertical="top" wrapText="1"/>
    </xf>
    <xf numFmtId="170" fontId="21" fillId="3" borderId="20" xfId="0" applyNumberFormat="1" applyFont="1" applyFill="1" applyBorder="1" applyAlignment="1">
      <alignment horizontal="left" vertical="center" wrapText="1"/>
    </xf>
    <xf numFmtId="171" fontId="21" fillId="3" borderId="7" xfId="0" applyNumberFormat="1" applyFont="1" applyFill="1" applyBorder="1" applyAlignment="1">
      <alignment horizontal="left" vertical="center" wrapText="1"/>
    </xf>
    <xf numFmtId="171" fontId="21" fillId="11" borderId="7" xfId="0" applyNumberFormat="1" applyFont="1" applyFill="1" applyBorder="1" applyAlignment="1">
      <alignment horizontal="left" vertical="center" wrapText="1"/>
    </xf>
    <xf numFmtId="0" fontId="21" fillId="12" borderId="20" xfId="0" applyFont="1" applyFill="1" applyBorder="1" applyAlignment="1">
      <alignment horizontal="left" vertical="center" wrapText="1"/>
    </xf>
    <xf numFmtId="0" fontId="21" fillId="3" borderId="22" xfId="0" applyFont="1" applyFill="1" applyBorder="1" applyAlignment="1">
      <alignment horizontal="left" vertical="center" wrapText="1"/>
    </xf>
    <xf numFmtId="172" fontId="21" fillId="3" borderId="27" xfId="0" applyNumberFormat="1" applyFont="1" applyFill="1" applyBorder="1" applyAlignment="1">
      <alignment horizontal="left" vertical="center" wrapText="1"/>
    </xf>
    <xf numFmtId="0" fontId="21" fillId="11" borderId="0" xfId="0" applyFont="1" applyFill="1" applyAlignment="1">
      <alignment horizontal="left" wrapText="1"/>
    </xf>
    <xf numFmtId="165" fontId="29" fillId="11" borderId="35" xfId="0" applyNumberFormat="1" applyFont="1" applyFill="1" applyBorder="1" applyAlignment="1">
      <alignment horizontal="center" vertical="top" wrapText="1"/>
    </xf>
    <xf numFmtId="0" fontId="21" fillId="3" borderId="30" xfId="0" applyFont="1" applyFill="1" applyBorder="1" applyAlignment="1">
      <alignment horizontal="left" vertical="center" wrapText="1"/>
    </xf>
    <xf numFmtId="10" fontId="21" fillId="11" borderId="35" xfId="0" applyNumberFormat="1" applyFont="1" applyFill="1" applyBorder="1" applyAlignment="1">
      <alignment horizontal="center" vertical="top" wrapText="1"/>
    </xf>
    <xf numFmtId="44" fontId="21" fillId="11" borderId="35" xfId="8" applyFont="1" applyFill="1" applyBorder="1" applyAlignment="1" applyProtection="1">
      <alignment horizontal="left" vertical="center" wrapText="1"/>
      <protection locked="0"/>
    </xf>
    <xf numFmtId="49" fontId="21" fillId="3" borderId="7" xfId="0" applyNumberFormat="1" applyFont="1" applyFill="1" applyBorder="1" applyAlignment="1">
      <alignment horizontal="left" vertical="center" wrapText="1"/>
    </xf>
    <xf numFmtId="0" fontId="21" fillId="3" borderId="7" xfId="0" applyFont="1" applyFill="1" applyBorder="1" applyAlignment="1">
      <alignment horizontal="left"/>
    </xf>
    <xf numFmtId="9" fontId="21" fillId="3" borderId="7" xfId="0" applyNumberFormat="1" applyFont="1" applyFill="1" applyBorder="1" applyAlignment="1">
      <alignment horizontal="left"/>
    </xf>
    <xf numFmtId="10" fontId="21" fillId="3" borderId="7" xfId="0" applyNumberFormat="1" applyFont="1" applyFill="1" applyBorder="1" applyAlignment="1">
      <alignment horizontal="left" vertical="center" wrapText="1"/>
    </xf>
    <xf numFmtId="3" fontId="21" fillId="3" borderId="7" xfId="0" applyNumberFormat="1" applyFont="1" applyFill="1" applyBorder="1" applyAlignment="1">
      <alignment horizontal="left" vertical="center"/>
    </xf>
    <xf numFmtId="173" fontId="21" fillId="3" borderId="7" xfId="0" applyNumberFormat="1" applyFont="1" applyFill="1" applyBorder="1" applyAlignment="1">
      <alignment horizontal="left" vertical="center"/>
    </xf>
    <xf numFmtId="0" fontId="21" fillId="11" borderId="35" xfId="5" applyFont="1" applyFill="1" applyBorder="1" applyAlignment="1" applyProtection="1">
      <alignment horizontal="justify" vertical="top" wrapText="1"/>
      <protection locked="0"/>
    </xf>
    <xf numFmtId="0" fontId="21" fillId="11" borderId="35" xfId="5" applyFont="1" applyFill="1" applyBorder="1" applyAlignment="1" applyProtection="1">
      <alignment horizontal="justify" vertical="top"/>
      <protection locked="0"/>
    </xf>
    <xf numFmtId="22" fontId="31" fillId="3" borderId="7" xfId="0" applyNumberFormat="1" applyFont="1" applyFill="1" applyBorder="1" applyAlignment="1">
      <alignment horizontal="left" vertical="center" wrapText="1"/>
    </xf>
    <xf numFmtId="174" fontId="21" fillId="3" borderId="7" xfId="0" applyNumberFormat="1" applyFont="1" applyFill="1" applyBorder="1" applyAlignment="1">
      <alignment horizontal="left" vertical="center"/>
    </xf>
    <xf numFmtId="178" fontId="21" fillId="11" borderId="35" xfId="0" applyNumberFormat="1" applyFont="1" applyFill="1" applyBorder="1" applyAlignment="1" applyProtection="1">
      <alignment horizontal="center" vertical="top" wrapText="1"/>
      <protection locked="0"/>
    </xf>
    <xf numFmtId="9" fontId="21" fillId="11" borderId="35" xfId="0" applyNumberFormat="1" applyFont="1" applyFill="1" applyBorder="1" applyAlignment="1" applyProtection="1">
      <alignment horizontal="center" vertical="top" wrapText="1"/>
      <protection locked="0"/>
    </xf>
    <xf numFmtId="0" fontId="21" fillId="11" borderId="35" xfId="0" applyFont="1" applyFill="1" applyBorder="1" applyAlignment="1" applyProtection="1">
      <alignment horizontal="center" vertical="top" wrapText="1"/>
      <protection locked="0"/>
    </xf>
    <xf numFmtId="3" fontId="21" fillId="11" borderId="35" xfId="0" applyNumberFormat="1" applyFont="1" applyFill="1" applyBorder="1" applyAlignment="1" applyProtection="1">
      <alignment horizontal="center" vertical="top" wrapText="1"/>
      <protection locked="0"/>
    </xf>
    <xf numFmtId="175" fontId="21" fillId="3" borderId="19" xfId="0" applyNumberFormat="1" applyFont="1" applyFill="1" applyBorder="1" applyAlignment="1">
      <alignment horizontal="left" vertical="center" wrapText="1"/>
    </xf>
    <xf numFmtId="176" fontId="21" fillId="3" borderId="19" xfId="0" applyNumberFormat="1" applyFont="1" applyFill="1" applyBorder="1" applyAlignment="1">
      <alignment horizontal="left" vertical="center" wrapText="1"/>
    </xf>
    <xf numFmtId="165" fontId="21" fillId="11" borderId="35" xfId="0" applyNumberFormat="1" applyFont="1" applyFill="1" applyBorder="1" applyAlignment="1" applyProtection="1">
      <alignment horizontal="left" vertical="top" wrapText="1"/>
      <protection locked="0"/>
    </xf>
    <xf numFmtId="9" fontId="21" fillId="11" borderId="35" xfId="3" applyFont="1" applyFill="1" applyBorder="1" applyAlignment="1" applyProtection="1">
      <alignment horizontal="left" vertical="top" wrapText="1"/>
    </xf>
    <xf numFmtId="0" fontId="21" fillId="11" borderId="0" xfId="0" applyFont="1" applyFill="1" applyAlignment="1" applyProtection="1">
      <alignment horizontal="left" vertical="center" wrapText="1"/>
      <protection locked="0"/>
    </xf>
    <xf numFmtId="3" fontId="21" fillId="11" borderId="35" xfId="0" applyNumberFormat="1" applyFont="1" applyFill="1" applyBorder="1" applyAlignment="1" applyProtection="1">
      <alignment horizontal="left" vertical="top" wrapText="1"/>
      <protection locked="0"/>
    </xf>
    <xf numFmtId="164" fontId="21" fillId="3" borderId="7" xfId="0" applyNumberFormat="1" applyFont="1" applyFill="1" applyBorder="1" applyAlignment="1">
      <alignment horizontal="left" vertical="center"/>
    </xf>
    <xf numFmtId="6" fontId="21" fillId="3" borderId="5" xfId="0" applyNumberFormat="1" applyFont="1" applyFill="1" applyBorder="1" applyAlignment="1">
      <alignment horizontal="left" vertical="center" wrapText="1"/>
    </xf>
    <xf numFmtId="179" fontId="21" fillId="11" borderId="0" xfId="0" applyNumberFormat="1" applyFont="1" applyFill="1" applyAlignment="1">
      <alignment horizontal="left" vertical="center" wrapText="1"/>
    </xf>
    <xf numFmtId="0" fontId="21" fillId="11" borderId="36" xfId="0" applyFont="1" applyFill="1" applyBorder="1" applyAlignment="1">
      <alignment horizontal="left" vertical="center" wrapText="1"/>
    </xf>
    <xf numFmtId="0" fontId="21" fillId="11" borderId="36" xfId="0" applyFont="1" applyFill="1" applyBorder="1" applyAlignment="1">
      <alignment horizontal="left" wrapText="1"/>
    </xf>
    <xf numFmtId="0" fontId="21" fillId="11" borderId="35" xfId="0" applyFont="1" applyFill="1" applyBorder="1" applyAlignment="1" applyProtection="1">
      <alignment horizontal="left" vertical="top"/>
      <protection locked="0"/>
    </xf>
    <xf numFmtId="9" fontId="21" fillId="11" borderId="35" xfId="2" applyFont="1" applyFill="1" applyBorder="1" applyAlignment="1" applyProtection="1">
      <alignment horizontal="left" vertical="top"/>
      <protection locked="0"/>
    </xf>
    <xf numFmtId="0" fontId="21" fillId="11" borderId="35" xfId="0" applyFont="1" applyFill="1" applyBorder="1" applyAlignment="1" applyProtection="1">
      <alignment horizontal="justify" vertical="top"/>
      <protection locked="0"/>
    </xf>
    <xf numFmtId="0" fontId="21" fillId="16" borderId="7" xfId="0" applyFont="1" applyFill="1" applyBorder="1" applyAlignment="1">
      <alignment horizontal="left"/>
    </xf>
    <xf numFmtId="0" fontId="21" fillId="16" borderId="2" xfId="0" applyFont="1" applyFill="1" applyBorder="1" applyAlignment="1">
      <alignment horizontal="left"/>
    </xf>
    <xf numFmtId="9" fontId="21" fillId="16" borderId="7" xfId="0" applyNumberFormat="1" applyFont="1" applyFill="1" applyBorder="1" applyAlignment="1">
      <alignment horizontal="left"/>
    </xf>
    <xf numFmtId="0" fontId="21" fillId="16" borderId="4" xfId="0" applyFont="1" applyFill="1" applyBorder="1" applyAlignment="1">
      <alignment horizontal="left"/>
    </xf>
    <xf numFmtId="0" fontId="21" fillId="11" borderId="35" xfId="0" applyFont="1" applyFill="1" applyBorder="1" applyAlignment="1" applyProtection="1">
      <alignment horizontal="left"/>
      <protection locked="0"/>
    </xf>
    <xf numFmtId="9" fontId="21" fillId="11" borderId="35" xfId="2" applyFont="1" applyFill="1" applyBorder="1" applyAlignment="1" applyProtection="1">
      <alignment horizontal="left"/>
      <protection locked="0"/>
    </xf>
    <xf numFmtId="0" fontId="21" fillId="11" borderId="35" xfId="0" applyFont="1" applyFill="1" applyBorder="1" applyAlignment="1" applyProtection="1">
      <alignment horizontal="left" wrapText="1"/>
      <protection locked="0"/>
    </xf>
    <xf numFmtId="0" fontId="21" fillId="11" borderId="35" xfId="0" applyFont="1" applyFill="1" applyBorder="1" applyAlignment="1">
      <alignment horizontal="left" vertical="top"/>
    </xf>
    <xf numFmtId="177" fontId="21" fillId="3" borderId="19" xfId="0" applyNumberFormat="1" applyFont="1" applyFill="1" applyBorder="1" applyAlignment="1">
      <alignment horizontal="left" vertical="center" wrapText="1"/>
    </xf>
    <xf numFmtId="177" fontId="21" fillId="3" borderId="27" xfId="0" applyNumberFormat="1" applyFont="1" applyFill="1" applyBorder="1" applyAlignment="1">
      <alignment horizontal="left" vertical="center" wrapText="1"/>
    </xf>
    <xf numFmtId="181" fontId="21" fillId="11" borderId="0" xfId="0" applyNumberFormat="1" applyFont="1" applyFill="1" applyAlignment="1">
      <alignment horizontal="left" vertical="center" wrapText="1"/>
    </xf>
    <xf numFmtId="0" fontId="21" fillId="11" borderId="35" xfId="0" applyFont="1" applyFill="1" applyBorder="1" applyAlignment="1">
      <alignment horizontal="left" vertical="top" wrapText="1"/>
    </xf>
    <xf numFmtId="177" fontId="21" fillId="3" borderId="29" xfId="0" applyNumberFormat="1" applyFont="1" applyFill="1" applyBorder="1" applyAlignment="1">
      <alignment horizontal="left" vertical="center" wrapText="1"/>
    </xf>
    <xf numFmtId="177" fontId="21" fillId="3" borderId="7" xfId="0" applyNumberFormat="1" applyFont="1" applyFill="1" applyBorder="1" applyAlignment="1">
      <alignment horizontal="left" vertical="center" wrapText="1"/>
    </xf>
    <xf numFmtId="165" fontId="21" fillId="3" borderId="30" xfId="0" applyNumberFormat="1" applyFont="1" applyFill="1" applyBorder="1" applyAlignment="1">
      <alignment horizontal="left" vertical="center" wrapText="1"/>
    </xf>
    <xf numFmtId="42" fontId="21" fillId="11" borderId="7" xfId="1" applyFont="1" applyFill="1" applyBorder="1" applyAlignment="1">
      <alignment horizontal="left" vertical="center" wrapText="1"/>
    </xf>
    <xf numFmtId="9" fontId="21" fillId="11" borderId="7" xfId="2" applyFont="1" applyFill="1" applyBorder="1" applyAlignment="1">
      <alignment horizontal="left" vertical="center" wrapText="1"/>
    </xf>
    <xf numFmtId="1" fontId="24" fillId="3" borderId="19" xfId="0" applyNumberFormat="1" applyFont="1" applyFill="1" applyBorder="1" applyAlignment="1">
      <alignment horizontal="left" vertical="center" wrapText="1"/>
    </xf>
    <xf numFmtId="44" fontId="21" fillId="11" borderId="7" xfId="8" applyFont="1" applyFill="1" applyBorder="1" applyAlignment="1">
      <alignment horizontal="left" vertical="center" wrapText="1"/>
    </xf>
    <xf numFmtId="182" fontId="33" fillId="11" borderId="35" xfId="8" applyNumberFormat="1" applyFont="1" applyFill="1" applyBorder="1" applyAlignment="1">
      <alignment horizontal="right" vertical="center"/>
    </xf>
    <xf numFmtId="0" fontId="21" fillId="11" borderId="0" xfId="0" applyFont="1" applyFill="1" applyAlignment="1">
      <alignment horizontal="justify" vertical="center"/>
    </xf>
    <xf numFmtId="1" fontId="21" fillId="3" borderId="7" xfId="0" applyNumberFormat="1" applyFont="1" applyFill="1" applyBorder="1" applyAlignment="1">
      <alignment horizontal="left" vertical="center" wrapText="1"/>
    </xf>
    <xf numFmtId="44" fontId="21" fillId="11" borderId="35" xfId="8" applyFont="1" applyFill="1" applyBorder="1" applyAlignment="1">
      <alignment horizontal="left" vertical="center" wrapText="1"/>
    </xf>
    <xf numFmtId="3" fontId="21" fillId="3" borderId="5" xfId="0" applyNumberFormat="1" applyFont="1" applyFill="1" applyBorder="1" applyAlignment="1">
      <alignment horizontal="left" vertical="center" wrapText="1"/>
    </xf>
    <xf numFmtId="3" fontId="21" fillId="3" borderId="20" xfId="0" applyNumberFormat="1" applyFont="1" applyFill="1" applyBorder="1" applyAlignment="1">
      <alignment horizontal="left" vertical="center" wrapText="1"/>
    </xf>
    <xf numFmtId="0" fontId="21" fillId="3" borderId="31" xfId="0" applyFont="1" applyFill="1" applyBorder="1" applyAlignment="1">
      <alignment horizontal="left" vertical="center" wrapText="1"/>
    </xf>
    <xf numFmtId="0" fontId="31" fillId="3" borderId="31" xfId="0" applyFont="1" applyFill="1" applyBorder="1" applyAlignment="1">
      <alignment horizontal="left" vertical="center" wrapText="1"/>
    </xf>
    <xf numFmtId="0" fontId="21" fillId="3" borderId="7" xfId="0" applyFont="1" applyFill="1" applyBorder="1" applyAlignment="1">
      <alignment vertical="center" wrapText="1"/>
    </xf>
    <xf numFmtId="0" fontId="21" fillId="11" borderId="0" xfId="0" applyFont="1" applyFill="1" applyAlignment="1">
      <alignment horizontal="justify" vertical="center" wrapText="1"/>
    </xf>
    <xf numFmtId="166" fontId="21" fillId="3" borderId="7" xfId="0" applyNumberFormat="1" applyFont="1" applyFill="1" applyBorder="1" applyAlignment="1">
      <alignment horizontal="left" vertical="center"/>
    </xf>
    <xf numFmtId="0" fontId="31" fillId="11" borderId="7" xfId="0" applyFont="1" applyFill="1" applyBorder="1" applyAlignment="1">
      <alignment horizontal="left" vertical="center" wrapText="1"/>
    </xf>
    <xf numFmtId="164" fontId="21" fillId="11" borderId="7" xfId="0" applyNumberFormat="1" applyFont="1" applyFill="1" applyBorder="1" applyAlignment="1">
      <alignment horizontal="left" vertical="center" wrapText="1"/>
    </xf>
    <xf numFmtId="164" fontId="21" fillId="11" borderId="2" xfId="0" applyNumberFormat="1" applyFont="1" applyFill="1" applyBorder="1" applyAlignment="1">
      <alignment horizontal="left" vertical="center" wrapText="1"/>
    </xf>
    <xf numFmtId="0" fontId="21" fillId="11" borderId="4" xfId="0" applyFont="1" applyFill="1" applyBorder="1" applyAlignment="1">
      <alignment horizontal="left" vertical="center" wrapText="1"/>
    </xf>
    <xf numFmtId="0" fontId="21" fillId="11" borderId="8" xfId="0" applyFont="1" applyFill="1" applyBorder="1" applyAlignment="1">
      <alignment horizontal="left" vertical="center" wrapText="1"/>
    </xf>
    <xf numFmtId="165" fontId="21" fillId="11" borderId="8" xfId="0" applyNumberFormat="1" applyFont="1" applyFill="1" applyBorder="1" applyAlignment="1">
      <alignment horizontal="left" vertical="center" wrapText="1"/>
    </xf>
    <xf numFmtId="166" fontId="21" fillId="11" borderId="7" xfId="0" applyNumberFormat="1" applyFont="1" applyFill="1" applyBorder="1" applyAlignment="1">
      <alignment horizontal="left" vertical="center" wrapText="1"/>
    </xf>
    <xf numFmtId="0" fontId="21" fillId="11" borderId="32" xfId="0" applyFont="1" applyFill="1" applyBorder="1" applyAlignment="1">
      <alignment horizontal="left" vertical="center" wrapText="1"/>
    </xf>
    <xf numFmtId="165" fontId="21" fillId="11" borderId="32" xfId="0" applyNumberFormat="1" applyFont="1" applyFill="1" applyBorder="1" applyAlignment="1">
      <alignment horizontal="left" vertical="center" wrapText="1"/>
    </xf>
    <xf numFmtId="4" fontId="21" fillId="11" borderId="7" xfId="0" applyNumberFormat="1" applyFont="1" applyFill="1" applyBorder="1" applyAlignment="1">
      <alignment horizontal="left" vertical="center" wrapText="1"/>
    </xf>
    <xf numFmtId="0" fontId="28" fillId="11" borderId="35" xfId="0" applyFont="1" applyFill="1" applyBorder="1" applyAlignment="1" applyProtection="1">
      <alignment horizontal="justify" vertical="top" wrapText="1"/>
      <protection locked="0"/>
    </xf>
    <xf numFmtId="0" fontId="21" fillId="11" borderId="2" xfId="0" applyFont="1" applyFill="1" applyBorder="1" applyAlignment="1">
      <alignment horizontal="left" vertical="center" wrapText="1"/>
    </xf>
    <xf numFmtId="0" fontId="31" fillId="11" borderId="2" xfId="0" applyFont="1" applyFill="1" applyBorder="1" applyAlignment="1">
      <alignment horizontal="left" vertical="center" wrapText="1"/>
    </xf>
    <xf numFmtId="0" fontId="21" fillId="16" borderId="7" xfId="0" applyFont="1" applyFill="1" applyBorder="1" applyAlignment="1">
      <alignment horizontal="left" vertical="center" wrapText="1"/>
    </xf>
    <xf numFmtId="166" fontId="21" fillId="11" borderId="32" xfId="0" applyNumberFormat="1" applyFont="1" applyFill="1" applyBorder="1" applyAlignment="1">
      <alignment horizontal="left" vertical="center" wrapText="1"/>
    </xf>
    <xf numFmtId="2" fontId="31" fillId="11" borderId="35" xfId="0" applyNumberFormat="1" applyFont="1" applyFill="1" applyBorder="1" applyAlignment="1">
      <alignment horizontal="justify" vertical="top" wrapText="1"/>
    </xf>
    <xf numFmtId="9" fontId="21" fillId="11" borderId="8" xfId="0" applyNumberFormat="1" applyFont="1" applyFill="1" applyBorder="1" applyAlignment="1">
      <alignment horizontal="left" vertical="center" wrapText="1"/>
    </xf>
    <xf numFmtId="165" fontId="21" fillId="11" borderId="2" xfId="0" applyNumberFormat="1" applyFont="1" applyFill="1" applyBorder="1" applyAlignment="1">
      <alignment horizontal="left" vertical="center" wrapText="1"/>
    </xf>
    <xf numFmtId="0" fontId="21" fillId="11" borderId="35" xfId="0" applyFont="1" applyFill="1" applyBorder="1" applyAlignment="1" applyProtection="1">
      <alignment horizontal="center" vertical="center"/>
      <protection locked="0"/>
    </xf>
    <xf numFmtId="2" fontId="31" fillId="11" borderId="7" xfId="0" applyNumberFormat="1" applyFont="1" applyFill="1" applyBorder="1" applyAlignment="1">
      <alignment horizontal="left" vertical="center" wrapText="1"/>
    </xf>
    <xf numFmtId="3" fontId="21" fillId="11" borderId="7" xfId="0" applyNumberFormat="1" applyFont="1" applyFill="1" applyBorder="1" applyAlignment="1">
      <alignment horizontal="left" vertical="center" wrapText="1"/>
    </xf>
    <xf numFmtId="0" fontId="35" fillId="11" borderId="35" xfId="0" applyFont="1" applyFill="1" applyBorder="1" applyAlignment="1">
      <alignment horizontal="center" vertical="center"/>
    </xf>
    <xf numFmtId="9" fontId="35" fillId="11" borderId="35" xfId="0" applyNumberFormat="1" applyFont="1" applyFill="1" applyBorder="1" applyAlignment="1">
      <alignment horizontal="center" vertical="center"/>
    </xf>
    <xf numFmtId="0" fontId="28" fillId="11" borderId="35" xfId="0" applyFont="1" applyFill="1" applyBorder="1" applyAlignment="1" applyProtection="1">
      <alignment horizontal="justify" vertical="top"/>
      <protection locked="0"/>
    </xf>
    <xf numFmtId="0" fontId="21" fillId="16" borderId="19" xfId="0" applyFont="1" applyFill="1" applyBorder="1" applyAlignment="1">
      <alignment horizontal="left" vertical="center" wrapText="1"/>
    </xf>
    <xf numFmtId="0" fontId="31" fillId="11" borderId="1" xfId="0" applyFont="1" applyFill="1" applyBorder="1" applyAlignment="1">
      <alignment horizontal="left" vertical="center" wrapText="1"/>
    </xf>
    <xf numFmtId="0" fontId="21" fillId="11" borderId="1" xfId="0" applyFont="1" applyFill="1" applyBorder="1" applyAlignment="1">
      <alignment horizontal="left" vertical="center" wrapText="1"/>
    </xf>
    <xf numFmtId="0" fontId="21" fillId="11" borderId="33" xfId="0" applyFont="1" applyFill="1" applyBorder="1" applyAlignment="1">
      <alignment horizontal="left" vertical="center" wrapText="1"/>
    </xf>
    <xf numFmtId="0" fontId="31" fillId="11" borderId="33" xfId="0" applyFont="1" applyFill="1" applyBorder="1" applyAlignment="1">
      <alignment horizontal="left" vertical="center" wrapText="1"/>
    </xf>
    <xf numFmtId="166" fontId="21" fillId="11" borderId="8" xfId="0" applyNumberFormat="1" applyFont="1" applyFill="1" applyBorder="1" applyAlignment="1">
      <alignment horizontal="left" vertical="center" wrapText="1"/>
    </xf>
    <xf numFmtId="0" fontId="21" fillId="11" borderId="34" xfId="0" applyFont="1" applyFill="1" applyBorder="1" applyAlignment="1">
      <alignment horizontal="left" vertical="center" wrapText="1"/>
    </xf>
    <xf numFmtId="9" fontId="21" fillId="11" borderId="35" xfId="0" applyNumberFormat="1" applyFont="1" applyFill="1" applyBorder="1" applyAlignment="1" applyProtection="1">
      <alignment horizontal="center" vertical="center"/>
      <protection locked="0"/>
    </xf>
    <xf numFmtId="0" fontId="31" fillId="11" borderId="8" xfId="0" applyFont="1" applyFill="1" applyBorder="1" applyAlignment="1">
      <alignment horizontal="left" vertical="center" wrapText="1"/>
    </xf>
    <xf numFmtId="0" fontId="31" fillId="11" borderId="32" xfId="0" applyFont="1" applyFill="1" applyBorder="1" applyAlignment="1">
      <alignment horizontal="left" vertical="center" wrapText="1"/>
    </xf>
    <xf numFmtId="0" fontId="33" fillId="11" borderId="0" xfId="0" applyFont="1" applyFill="1" applyAlignment="1"/>
    <xf numFmtId="0" fontId="29" fillId="3" borderId="5" xfId="0" applyFont="1" applyFill="1" applyBorder="1"/>
    <xf numFmtId="0" fontId="29" fillId="11" borderId="0" xfId="0" applyFont="1" applyFill="1"/>
    <xf numFmtId="0" fontId="29" fillId="11" borderId="0" xfId="0" applyFont="1" applyFill="1" applyAlignment="1">
      <alignment horizontal="left"/>
    </xf>
    <xf numFmtId="0" fontId="29" fillId="11" borderId="0" xfId="0" applyFont="1" applyFill="1" applyAlignment="1">
      <alignment horizontal="center"/>
    </xf>
    <xf numFmtId="166" fontId="33" fillId="3" borderId="7" xfId="0" applyNumberFormat="1" applyFont="1" applyFill="1" applyBorder="1" applyAlignment="1">
      <alignment horizontal="left" vertical="center"/>
    </xf>
    <xf numFmtId="0" fontId="29" fillId="17" borderId="5" xfId="0" applyFont="1" applyFill="1" applyBorder="1" applyAlignment="1">
      <alignment horizontal="center"/>
    </xf>
    <xf numFmtId="0" fontId="36" fillId="17" borderId="5" xfId="0" applyFont="1" applyFill="1" applyBorder="1" applyAlignment="1">
      <alignment horizontal="center"/>
    </xf>
    <xf numFmtId="0" fontId="29" fillId="17" borderId="5" xfId="0" applyFont="1" applyFill="1" applyBorder="1"/>
    <xf numFmtId="0" fontId="36" fillId="11" borderId="0" xfId="0" applyFont="1" applyFill="1"/>
    <xf numFmtId="9" fontId="21" fillId="3" borderId="1" xfId="0" applyNumberFormat="1" applyFont="1" applyFill="1" applyBorder="1" applyAlignment="1">
      <alignment horizontal="left" vertical="center"/>
    </xf>
    <xf numFmtId="0" fontId="5" fillId="11" borderId="8" xfId="0" applyFont="1" applyFill="1" applyBorder="1"/>
    <xf numFmtId="0" fontId="21" fillId="3" borderId="1" xfId="0" applyFont="1" applyFill="1" applyBorder="1" applyAlignment="1">
      <alignment horizontal="left" vertical="center" wrapText="1"/>
    </xf>
    <xf numFmtId="164" fontId="21" fillId="3" borderId="1" xfId="0" applyNumberFormat="1" applyFont="1" applyFill="1" applyBorder="1" applyAlignment="1">
      <alignment horizontal="left" vertical="center" wrapText="1"/>
    </xf>
    <xf numFmtId="0" fontId="12" fillId="8" borderId="2" xfId="0" applyFont="1" applyFill="1" applyBorder="1" applyAlignment="1">
      <alignment horizontal="center" vertical="center" wrapText="1"/>
    </xf>
    <xf numFmtId="0" fontId="5" fillId="0" borderId="3" xfId="0" applyFont="1" applyBorder="1"/>
    <xf numFmtId="0" fontId="5" fillId="0" borderId="4" xfId="0" applyFont="1" applyBorder="1"/>
    <xf numFmtId="0" fontId="13" fillId="6" borderId="2" xfId="0" applyFont="1" applyFill="1" applyBorder="1" applyAlignment="1">
      <alignment horizontal="center" vertical="center" wrapText="1"/>
    </xf>
    <xf numFmtId="0" fontId="10" fillId="6" borderId="2" xfId="0" applyFont="1" applyFill="1" applyBorder="1" applyAlignment="1">
      <alignment horizontal="center" vertical="center" wrapText="1"/>
    </xf>
    <xf numFmtId="9" fontId="17" fillId="9" borderId="1" xfId="0" applyNumberFormat="1" applyFont="1" applyFill="1" applyBorder="1" applyAlignment="1">
      <alignment horizontal="center" vertical="center" wrapText="1"/>
    </xf>
    <xf numFmtId="0" fontId="5" fillId="0" borderId="8" xfId="0" applyFont="1" applyBorder="1"/>
    <xf numFmtId="0" fontId="16" fillId="8"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21" fillId="3" borderId="17" xfId="0" applyFont="1" applyFill="1" applyBorder="1" applyAlignment="1">
      <alignment horizontal="left" vertical="center" wrapText="1"/>
    </xf>
    <xf numFmtId="0" fontId="5" fillId="11" borderId="18" xfId="0" applyFont="1" applyFill="1" applyBorder="1"/>
    <xf numFmtId="0" fontId="10" fillId="8" borderId="2"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3" fillId="2" borderId="1" xfId="0" applyFont="1" applyFill="1" applyBorder="1" applyAlignment="1">
      <alignment horizontal="center" vertical="center" textRotation="90" wrapText="1"/>
    </xf>
    <xf numFmtId="0" fontId="5" fillId="0" borderId="6" xfId="0" applyFont="1" applyBorder="1"/>
    <xf numFmtId="0" fontId="4"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10" fillId="6" borderId="11" xfId="0" applyFont="1" applyFill="1" applyBorder="1" applyAlignment="1">
      <alignment horizontal="center" vertical="center" wrapText="1"/>
    </xf>
    <xf numFmtId="0" fontId="5" fillId="0" borderId="12" xfId="0" applyFont="1" applyBorder="1"/>
    <xf numFmtId="0" fontId="5" fillId="0" borderId="13" xfId="0" applyFont="1" applyBorder="1"/>
    <xf numFmtId="0" fontId="10" fillId="6" borderId="14"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5" fillId="0" borderId="16" xfId="0" applyFont="1" applyBorder="1"/>
    <xf numFmtId="0" fontId="10" fillId="7" borderId="2"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0" fillId="6" borderId="17" xfId="0" applyFont="1" applyFill="1" applyBorder="1" applyAlignment="1">
      <alignment horizontal="center" vertical="center" wrapText="1"/>
    </xf>
    <xf numFmtId="0" fontId="5" fillId="0" borderId="18" xfId="0" applyFont="1" applyBorder="1"/>
    <xf numFmtId="9" fontId="10" fillId="9" borderId="1" xfId="0" applyNumberFormat="1" applyFont="1" applyFill="1" applyBorder="1" applyAlignment="1">
      <alignment horizontal="center" vertical="center" wrapText="1"/>
    </xf>
    <xf numFmtId="0" fontId="10" fillId="5" borderId="1" xfId="0" applyFont="1" applyFill="1" applyBorder="1" applyAlignment="1">
      <alignment horizontal="center" vertical="center" wrapText="1"/>
    </xf>
    <xf numFmtId="9" fontId="10" fillId="5" borderId="1" xfId="0" applyNumberFormat="1" applyFont="1" applyFill="1" applyBorder="1" applyAlignment="1">
      <alignment horizontal="center" vertical="center" wrapText="1"/>
    </xf>
    <xf numFmtId="165" fontId="28" fillId="11" borderId="35" xfId="5" applyNumberFormat="1" applyFont="1" applyFill="1" applyBorder="1" applyAlignment="1" applyProtection="1">
      <alignment horizontal="left" vertical="center"/>
      <protection locked="0"/>
    </xf>
    <xf numFmtId="9" fontId="28" fillId="11" borderId="35" xfId="3" applyFont="1" applyFill="1" applyBorder="1" applyAlignment="1" applyProtection="1">
      <alignment horizontal="left" vertical="center"/>
    </xf>
    <xf numFmtId="9" fontId="28" fillId="11" borderId="35" xfId="5" applyNumberFormat="1" applyFont="1" applyFill="1" applyBorder="1" applyAlignment="1" applyProtection="1">
      <alignment horizontal="left" vertical="center" wrapText="1"/>
      <protection locked="0"/>
    </xf>
    <xf numFmtId="9" fontId="28" fillId="11" borderId="35" xfId="3" applyFont="1" applyFill="1" applyBorder="1" applyAlignment="1" applyProtection="1">
      <alignment horizontal="left" vertical="center" wrapText="1"/>
    </xf>
    <xf numFmtId="0" fontId="21" fillId="11" borderId="35" xfId="5" applyFont="1" applyFill="1" applyBorder="1" applyAlignment="1" applyProtection="1">
      <alignment horizontal="justify" vertical="center" wrapText="1"/>
      <protection locked="0"/>
    </xf>
    <xf numFmtId="0" fontId="10" fillId="9" borderId="1" xfId="0" applyFont="1" applyFill="1" applyBorder="1" applyAlignment="1">
      <alignment horizontal="center" vertical="center" wrapText="1"/>
    </xf>
    <xf numFmtId="0" fontId="21" fillId="3" borderId="21" xfId="0" applyFont="1" applyFill="1" applyBorder="1" applyAlignment="1">
      <alignment horizontal="center" vertical="center" wrapText="1"/>
    </xf>
    <xf numFmtId="0" fontId="21" fillId="3" borderId="19" xfId="0" applyFont="1" applyFill="1" applyBorder="1" applyAlignment="1">
      <alignment horizontal="center" vertical="center" wrapText="1"/>
    </xf>
    <xf numFmtId="0" fontId="31" fillId="3" borderId="21" xfId="0" applyFont="1" applyFill="1" applyBorder="1" applyAlignment="1">
      <alignment horizontal="center" vertical="center" wrapText="1"/>
    </xf>
    <xf numFmtId="0" fontId="31" fillId="3" borderId="19" xfId="0" applyFont="1" applyFill="1" applyBorder="1" applyAlignment="1">
      <alignment horizontal="center" vertical="center" wrapText="1"/>
    </xf>
    <xf numFmtId="22" fontId="31" fillId="3" borderId="21" xfId="0" applyNumberFormat="1" applyFont="1" applyFill="1" applyBorder="1" applyAlignment="1">
      <alignment horizontal="center" vertical="center" wrapText="1"/>
    </xf>
    <xf numFmtId="22" fontId="31" fillId="3" borderId="19" xfId="0" applyNumberFormat="1" applyFont="1" applyFill="1" applyBorder="1" applyAlignment="1">
      <alignment horizontal="center" vertical="center" wrapText="1"/>
    </xf>
    <xf numFmtId="6" fontId="28" fillId="11" borderId="39" xfId="0" applyNumberFormat="1" applyFont="1" applyFill="1" applyBorder="1" applyAlignment="1">
      <alignment horizontal="center" vertical="top"/>
    </xf>
    <xf numFmtId="6" fontId="28" fillId="11" borderId="34" xfId="0" applyNumberFormat="1" applyFont="1" applyFill="1" applyBorder="1" applyAlignment="1">
      <alignment horizontal="center" vertical="top"/>
    </xf>
    <xf numFmtId="9" fontId="28" fillId="11" borderId="39" xfId="0" applyNumberFormat="1" applyFont="1" applyFill="1" applyBorder="1" applyAlignment="1">
      <alignment horizontal="center" vertical="top"/>
    </xf>
    <xf numFmtId="9" fontId="28" fillId="11" borderId="34" xfId="0" applyNumberFormat="1" applyFont="1" applyFill="1" applyBorder="1" applyAlignment="1">
      <alignment horizontal="center" vertical="top"/>
    </xf>
    <xf numFmtId="9" fontId="28" fillId="11" borderId="39" xfId="0" applyNumberFormat="1" applyFont="1" applyFill="1" applyBorder="1" applyAlignment="1">
      <alignment horizontal="center" vertical="top" wrapText="1"/>
    </xf>
    <xf numFmtId="9" fontId="28" fillId="11" borderId="34" xfId="0" applyNumberFormat="1" applyFont="1" applyFill="1" applyBorder="1" applyAlignment="1">
      <alignment horizontal="center" vertical="top" wrapText="1"/>
    </xf>
    <xf numFmtId="0" fontId="28" fillId="11" borderId="39" xfId="0" applyFont="1" applyFill="1" applyBorder="1" applyAlignment="1">
      <alignment horizontal="center" vertical="top" wrapText="1"/>
    </xf>
    <xf numFmtId="0" fontId="28" fillId="11" borderId="34" xfId="0" applyFont="1" applyFill="1" applyBorder="1" applyAlignment="1">
      <alignment horizontal="center" vertical="top" wrapText="1"/>
    </xf>
    <xf numFmtId="0" fontId="21" fillId="11" borderId="40" xfId="5" applyFont="1" applyFill="1" applyBorder="1" applyAlignment="1" applyProtection="1">
      <alignment horizontal="center" vertical="top"/>
      <protection locked="0"/>
    </xf>
    <xf numFmtId="0" fontId="21" fillId="11" borderId="41" xfId="5" applyFont="1" applyFill="1" applyBorder="1" applyAlignment="1" applyProtection="1">
      <alignment horizontal="center" vertical="top"/>
      <protection locked="0"/>
    </xf>
    <xf numFmtId="0" fontId="31" fillId="3" borderId="21" xfId="0" applyFont="1" applyFill="1" applyBorder="1" applyAlignment="1">
      <alignment horizontal="center" vertical="center"/>
    </xf>
    <xf numFmtId="0" fontId="31" fillId="3" borderId="19" xfId="0" applyFont="1" applyFill="1" applyBorder="1" applyAlignment="1">
      <alignment horizontal="center" vertical="center"/>
    </xf>
  </cellXfs>
  <cellStyles count="11">
    <cellStyle name="Moneda" xfId="8" builtinId="4"/>
    <cellStyle name="Moneda [0]" xfId="1" builtinId="7"/>
    <cellStyle name="Normal" xfId="0" builtinId="0"/>
    <cellStyle name="Normal 3" xfId="5"/>
    <cellStyle name="Normal 4 2" xfId="4"/>
    <cellStyle name="Normal 5" xfId="6"/>
    <cellStyle name="Normal 5 2" xfId="9"/>
    <cellStyle name="Normal 5 3" xfId="10"/>
    <cellStyle name="Porcentaje" xfId="2" builtinId="5"/>
    <cellStyle name="Porcentaje 2" xfId="3"/>
    <cellStyle name="Porcentaje 2 2" xfId="7"/>
  </cellStyles>
  <dxfs count="1">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aalmario@participacionbogota.gov.co" TargetMode="External"/><Relationship Id="rId13" Type="http://schemas.openxmlformats.org/officeDocument/2006/relationships/hyperlink" Target="mailto:iindi.sigindioy@gobiernobogota.gov.co" TargetMode="External"/><Relationship Id="rId18" Type="http://schemas.openxmlformats.org/officeDocument/2006/relationships/hyperlink" Target="mailto:iindi.sigindioy@gobiernobogota.gov.co" TargetMode="External"/><Relationship Id="rId26" Type="http://schemas.openxmlformats.org/officeDocument/2006/relationships/hyperlink" Target="about:blank" TargetMode="External"/><Relationship Id="rId3" Type="http://schemas.openxmlformats.org/officeDocument/2006/relationships/hyperlink" Target="mailto:aura.escamilla@idrd.gov.co" TargetMode="External"/><Relationship Id="rId21" Type="http://schemas.openxmlformats.org/officeDocument/2006/relationships/hyperlink" Target="about:blank" TargetMode="External"/><Relationship Id="rId7" Type="http://schemas.openxmlformats.org/officeDocument/2006/relationships/hyperlink" Target="mailto:ngarzon@sdp.gov.co" TargetMode="External"/><Relationship Id="rId12" Type="http://schemas.openxmlformats.org/officeDocument/2006/relationships/hyperlink" Target="mailto:dangulo@participacionbogota.gov.co" TargetMode="External"/><Relationship Id="rId17" Type="http://schemas.openxmlformats.org/officeDocument/2006/relationships/hyperlink" Target="mailto:iindi.sigindioy@gobiernobogota.gov.co" TargetMode="External"/><Relationship Id="rId25" Type="http://schemas.openxmlformats.org/officeDocument/2006/relationships/hyperlink" Target="about:blank" TargetMode="External"/><Relationship Id="rId2" Type="http://schemas.openxmlformats.org/officeDocument/2006/relationships/hyperlink" Target="mailto:catalina.cavelier@idpc.gov.co;%20blanca.gomez@idpc.gov.co" TargetMode="External"/><Relationship Id="rId16" Type="http://schemas.openxmlformats.org/officeDocument/2006/relationships/hyperlink" Target="about:blank" TargetMode="External"/><Relationship Id="rId20" Type="http://schemas.openxmlformats.org/officeDocument/2006/relationships/hyperlink" Target="about:blank" TargetMode="External"/><Relationship Id="rId29" Type="http://schemas.openxmlformats.org/officeDocument/2006/relationships/printerSettings" Target="../printerSettings/printerSettings1.bin"/><Relationship Id="rId1" Type="http://schemas.openxmlformats.org/officeDocument/2006/relationships/hyperlink" Target="mailto:lhparra@sdis.gov.co" TargetMode="External"/><Relationship Id="rId6" Type="http://schemas.openxmlformats.org/officeDocument/2006/relationships/hyperlink" Target="mailto:ngarzon@sdp.gov.co" TargetMode="External"/><Relationship Id="rId11" Type="http://schemas.openxmlformats.org/officeDocument/2006/relationships/hyperlink" Target="mailto:dangulo@participacionbogota.gov.co" TargetMode="External"/><Relationship Id="rId24" Type="http://schemas.openxmlformats.org/officeDocument/2006/relationships/hyperlink" Target="about:blank" TargetMode="External"/><Relationship Id="rId5" Type="http://schemas.openxmlformats.org/officeDocument/2006/relationships/hyperlink" Target="mailto:ngarzon@sdp.gov.co" TargetMode="External"/><Relationship Id="rId15" Type="http://schemas.openxmlformats.org/officeDocument/2006/relationships/hyperlink" Target="mailto:iindi.sigindioy@gobiernobogota.gov.co" TargetMode="External"/><Relationship Id="rId23" Type="http://schemas.openxmlformats.org/officeDocument/2006/relationships/hyperlink" Target="about:blank" TargetMode="External"/><Relationship Id="rId28" Type="http://schemas.openxmlformats.org/officeDocument/2006/relationships/hyperlink" Target="about:blank" TargetMode="External"/><Relationship Id="rId10" Type="http://schemas.openxmlformats.org/officeDocument/2006/relationships/hyperlink" Target="mailto:dangulo@participacionbogota.gov.co" TargetMode="External"/><Relationship Id="rId19" Type="http://schemas.openxmlformats.org/officeDocument/2006/relationships/hyperlink" Target="about:blank" TargetMode="External"/><Relationship Id="rId4" Type="http://schemas.openxmlformats.org/officeDocument/2006/relationships/hyperlink" Target="mailto:alejandro.franco@scrd.gov.co" TargetMode="External"/><Relationship Id="rId9" Type="http://schemas.openxmlformats.org/officeDocument/2006/relationships/hyperlink" Target="mailto:omorales@participacionbogota.gov.co" TargetMode="External"/><Relationship Id="rId14" Type="http://schemas.openxmlformats.org/officeDocument/2006/relationships/hyperlink" Target="mailto:iindi.sigindioy@gobiernobogota.gov.co" TargetMode="External"/><Relationship Id="rId22" Type="http://schemas.openxmlformats.org/officeDocument/2006/relationships/hyperlink" Target="about:blank" TargetMode="External"/><Relationship Id="rId27"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998"/>
  <sheetViews>
    <sheetView tabSelected="1" topLeftCell="A9" zoomScale="60" zoomScaleNormal="60" workbookViewId="0">
      <pane xSplit="1" ySplit="3" topLeftCell="B12" activePane="bottomRight" state="frozen"/>
      <selection activeCell="A9" sqref="A9"/>
      <selection pane="topRight" activeCell="B9" sqref="B9"/>
      <selection pane="bottomLeft" activeCell="A12" sqref="A12"/>
      <selection pane="bottomRight" activeCell="N18" sqref="N18"/>
    </sheetView>
  </sheetViews>
  <sheetFormatPr baseColWidth="10" defaultColWidth="12.625" defaultRowHeight="15" customHeight="1" x14ac:dyDescent="0.2"/>
  <cols>
    <col min="1" max="1" width="10" customWidth="1"/>
    <col min="2" max="2" width="15.875" customWidth="1"/>
    <col min="3" max="3" width="10" customWidth="1"/>
    <col min="4" max="4" width="33.125" customWidth="1"/>
    <col min="5" max="5" width="10.25" customWidth="1"/>
    <col min="6" max="7" width="10" customWidth="1"/>
    <col min="8" max="8" width="16" customWidth="1"/>
    <col min="9" max="9" width="21.875" customWidth="1"/>
    <col min="10" max="10" width="14.875" customWidth="1"/>
    <col min="11" max="11" width="19" customWidth="1"/>
    <col min="12" max="12" width="19.875" customWidth="1"/>
    <col min="13" max="13" width="10" customWidth="1"/>
    <col min="14" max="14" width="13.625" customWidth="1"/>
    <col min="15" max="15" width="29.75" customWidth="1"/>
    <col min="16" max="16" width="10.25" customWidth="1"/>
    <col min="17" max="17" width="22.75" customWidth="1"/>
    <col min="18" max="18" width="10.25" customWidth="1"/>
    <col min="19" max="19" width="21.375" customWidth="1"/>
    <col min="20" max="20" width="10.25" customWidth="1"/>
    <col min="21" max="21" width="19.875" customWidth="1"/>
    <col min="22" max="22" width="10.25" customWidth="1"/>
    <col min="23" max="23" width="17.5" customWidth="1"/>
    <col min="24" max="24" width="15.125" customWidth="1"/>
    <col min="25" max="25" width="20.625" customWidth="1"/>
    <col min="26" max="26" width="12.75" customWidth="1"/>
    <col min="27" max="29" width="10.25" customWidth="1"/>
    <col min="30" max="30" width="10" customWidth="1"/>
    <col min="31" max="31" width="14.125" customWidth="1"/>
    <col min="32" max="32" width="19.375" customWidth="1"/>
    <col min="33" max="34" width="10.25" customWidth="1"/>
    <col min="35" max="35" width="23.25" customWidth="1"/>
    <col min="36" max="36" width="39" customWidth="1"/>
    <col min="37" max="37" width="20" customWidth="1"/>
    <col min="38" max="38" width="19.125" customWidth="1"/>
    <col min="39" max="42" width="10.25" customWidth="1"/>
    <col min="43" max="43" width="10" customWidth="1"/>
    <col min="44" max="44" width="19.75" bestFit="1" customWidth="1"/>
    <col min="45" max="45" width="10.25" customWidth="1"/>
    <col min="46" max="46" width="10" customWidth="1"/>
    <col min="47" max="47" width="10.25" customWidth="1"/>
    <col min="48" max="49" width="10" customWidth="1"/>
    <col min="50" max="50" width="19.75" bestFit="1" customWidth="1"/>
    <col min="51" max="51" width="10.25" customWidth="1"/>
    <col min="52" max="52" width="10" customWidth="1"/>
    <col min="53" max="53" width="10.25" customWidth="1"/>
    <col min="54" max="57" width="10" customWidth="1"/>
    <col min="58" max="59" width="10.25" customWidth="1"/>
    <col min="60" max="60" width="13.5" customWidth="1"/>
    <col min="61" max="61" width="10" customWidth="1"/>
    <col min="62" max="62" width="12.125" customWidth="1"/>
    <col min="63" max="63" width="10" customWidth="1"/>
    <col min="64" max="64" width="12.375" customWidth="1"/>
    <col min="65" max="65" width="10" customWidth="1"/>
    <col min="66" max="66" width="18.375" customWidth="1"/>
    <col min="67" max="69" width="10" customWidth="1"/>
  </cols>
  <sheetData>
    <row r="1" spans="1:69" ht="18" x14ac:dyDescent="0.2">
      <c r="A1" s="389" t="s">
        <v>0</v>
      </c>
      <c r="B1" s="391" t="s">
        <v>1</v>
      </c>
      <c r="C1" s="376"/>
      <c r="D1" s="376"/>
      <c r="E1" s="376"/>
      <c r="F1" s="376"/>
      <c r="G1" s="376"/>
      <c r="H1" s="376"/>
      <c r="I1" s="376"/>
      <c r="J1" s="376"/>
      <c r="K1" s="376"/>
      <c r="L1" s="377"/>
      <c r="M1" s="1"/>
      <c r="N1" s="2"/>
      <c r="O1" s="3"/>
      <c r="P1" s="3"/>
      <c r="Q1" s="3"/>
      <c r="R1" s="3"/>
      <c r="S1" s="3"/>
      <c r="T1" s="3"/>
      <c r="U1" s="3"/>
      <c r="V1" s="3"/>
      <c r="W1" s="3"/>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row>
    <row r="2" spans="1:69" ht="18" x14ac:dyDescent="0.2">
      <c r="A2" s="390"/>
      <c r="B2" s="5" t="s">
        <v>2</v>
      </c>
      <c r="C2" s="392" t="s">
        <v>3</v>
      </c>
      <c r="D2" s="376"/>
      <c r="E2" s="376"/>
      <c r="F2" s="376"/>
      <c r="G2" s="376"/>
      <c r="H2" s="376"/>
      <c r="I2" s="376"/>
      <c r="J2" s="376"/>
      <c r="K2" s="376"/>
      <c r="L2" s="377"/>
      <c r="M2" s="6"/>
      <c r="N2" s="7"/>
      <c r="O2" s="7"/>
      <c r="P2" s="7"/>
      <c r="Q2" s="7"/>
      <c r="R2" s="7"/>
      <c r="S2" s="7"/>
      <c r="T2" s="7"/>
      <c r="U2" s="7"/>
      <c r="V2" s="7"/>
      <c r="W2" s="7"/>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row>
    <row r="3" spans="1:69" ht="18" x14ac:dyDescent="0.2">
      <c r="A3" s="390"/>
      <c r="B3" s="8" t="s">
        <v>4</v>
      </c>
      <c r="C3" s="393" t="s">
        <v>5</v>
      </c>
      <c r="D3" s="376"/>
      <c r="E3" s="376"/>
      <c r="F3" s="376"/>
      <c r="G3" s="376"/>
      <c r="H3" s="376"/>
      <c r="I3" s="376"/>
      <c r="J3" s="376"/>
      <c r="K3" s="376"/>
      <c r="L3" s="377"/>
      <c r="M3" s="9"/>
      <c r="N3" s="7"/>
      <c r="O3" s="7"/>
      <c r="P3" s="7"/>
      <c r="Q3" s="7"/>
      <c r="R3" s="7"/>
      <c r="S3" s="7"/>
      <c r="T3" s="7"/>
      <c r="U3" s="7"/>
      <c r="V3" s="7"/>
      <c r="W3" s="7"/>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row>
    <row r="4" spans="1:69" ht="30" x14ac:dyDescent="0.2">
      <c r="A4" s="390"/>
      <c r="B4" s="5" t="s">
        <v>6</v>
      </c>
      <c r="C4" s="392"/>
      <c r="D4" s="376"/>
      <c r="E4" s="376"/>
      <c r="F4" s="376"/>
      <c r="G4" s="376"/>
      <c r="H4" s="376"/>
      <c r="I4" s="376"/>
      <c r="J4" s="376"/>
      <c r="K4" s="376"/>
      <c r="L4" s="377"/>
      <c r="M4" s="6"/>
      <c r="N4" s="7"/>
      <c r="O4" s="7"/>
      <c r="P4" s="7"/>
      <c r="Q4" s="7"/>
      <c r="R4" s="7"/>
      <c r="S4" s="7"/>
      <c r="T4" s="7"/>
      <c r="U4" s="7"/>
      <c r="V4" s="7"/>
      <c r="W4" s="7"/>
      <c r="X4" s="7"/>
      <c r="Y4" s="10"/>
      <c r="Z4" s="7"/>
      <c r="AA4" s="11"/>
      <c r="AB4" s="7"/>
      <c r="AC4" s="11"/>
      <c r="AD4" s="7"/>
      <c r="AE4" s="7"/>
      <c r="AF4" s="7"/>
      <c r="AG4" s="11"/>
      <c r="AH4" s="7"/>
      <c r="AI4" s="11"/>
      <c r="AJ4" s="7"/>
      <c r="AK4" s="7"/>
      <c r="AL4" s="7"/>
      <c r="AM4" s="11"/>
      <c r="AN4" s="7"/>
      <c r="AO4" s="11"/>
      <c r="AP4" s="7"/>
      <c r="AQ4" s="7"/>
      <c r="AR4" s="7"/>
      <c r="AS4" s="11"/>
      <c r="AT4" s="7"/>
      <c r="AU4" s="11"/>
      <c r="AV4" s="7"/>
      <c r="AW4" s="7"/>
      <c r="AX4" s="7"/>
      <c r="AY4" s="11"/>
      <c r="AZ4" s="7"/>
      <c r="BA4" s="11"/>
      <c r="BB4" s="7"/>
      <c r="BC4" s="7"/>
      <c r="BD4" s="7"/>
      <c r="BE4" s="7"/>
      <c r="BF4" s="7"/>
      <c r="BG4" s="7"/>
      <c r="BH4" s="10"/>
      <c r="BI4" s="10"/>
      <c r="BJ4" s="7"/>
      <c r="BK4" s="7"/>
      <c r="BL4" s="7"/>
      <c r="BM4" s="7"/>
      <c r="BN4" s="4"/>
      <c r="BO4" s="4"/>
      <c r="BP4" s="4"/>
      <c r="BQ4" s="4"/>
    </row>
    <row r="5" spans="1:69" ht="30" x14ac:dyDescent="0.2">
      <c r="A5" s="390"/>
      <c r="B5" s="8" t="s">
        <v>7</v>
      </c>
      <c r="C5" s="393" t="s">
        <v>8</v>
      </c>
      <c r="D5" s="376"/>
      <c r="E5" s="376"/>
      <c r="F5" s="376"/>
      <c r="G5" s="376"/>
      <c r="H5" s="376"/>
      <c r="I5" s="376"/>
      <c r="J5" s="376"/>
      <c r="K5" s="376"/>
      <c r="L5" s="377"/>
      <c r="M5" s="9"/>
      <c r="N5" s="7"/>
      <c r="O5" s="12"/>
      <c r="P5" s="7"/>
      <c r="Q5" s="12"/>
      <c r="R5" s="7"/>
      <c r="S5" s="12"/>
      <c r="T5" s="7"/>
      <c r="U5" s="12"/>
      <c r="V5" s="12"/>
      <c r="W5" s="12"/>
      <c r="X5" s="12"/>
      <c r="Y5" s="10"/>
      <c r="Z5" s="12"/>
      <c r="AA5" s="13"/>
      <c r="AB5" s="12"/>
      <c r="AC5" s="13"/>
      <c r="AD5" s="12"/>
      <c r="AE5" s="12"/>
      <c r="AF5" s="12"/>
      <c r="AG5" s="13"/>
      <c r="AH5" s="12"/>
      <c r="AI5" s="13"/>
      <c r="AJ5" s="12"/>
      <c r="AK5" s="12"/>
      <c r="AL5" s="12"/>
      <c r="AM5" s="13"/>
      <c r="AN5" s="12"/>
      <c r="AO5" s="13"/>
      <c r="AP5" s="12"/>
      <c r="AQ5" s="12"/>
      <c r="AR5" s="12"/>
      <c r="AS5" s="13"/>
      <c r="AT5" s="12"/>
      <c r="AU5" s="13"/>
      <c r="AV5" s="12"/>
      <c r="AW5" s="12"/>
      <c r="AX5" s="12"/>
      <c r="AY5" s="13"/>
      <c r="AZ5" s="12"/>
      <c r="BA5" s="13"/>
      <c r="BB5" s="12"/>
      <c r="BC5" s="12"/>
      <c r="BD5" s="7"/>
      <c r="BE5" s="12"/>
      <c r="BF5" s="12"/>
      <c r="BG5" s="12"/>
      <c r="BH5" s="12"/>
      <c r="BI5" s="12"/>
      <c r="BJ5" s="12"/>
      <c r="BK5" s="12"/>
      <c r="BL5" s="7"/>
      <c r="BM5" s="7"/>
      <c r="BN5" s="4"/>
      <c r="BO5" s="4"/>
      <c r="BP5" s="4"/>
      <c r="BQ5" s="4"/>
    </row>
    <row r="6" spans="1:69" ht="45" x14ac:dyDescent="0.2">
      <c r="A6" s="381"/>
      <c r="B6" s="5" t="s">
        <v>9</v>
      </c>
      <c r="C6" s="392" t="s">
        <v>10</v>
      </c>
      <c r="D6" s="376"/>
      <c r="E6" s="376"/>
      <c r="F6" s="376"/>
      <c r="G6" s="376"/>
      <c r="H6" s="376"/>
      <c r="I6" s="376"/>
      <c r="J6" s="376"/>
      <c r="K6" s="376"/>
      <c r="L6" s="377"/>
      <c r="M6" s="6"/>
      <c r="N6" s="7"/>
      <c r="O6" s="12"/>
      <c r="P6" s="7"/>
      <c r="Q6" s="12"/>
      <c r="R6" s="7"/>
      <c r="S6" s="12"/>
      <c r="T6" s="7"/>
      <c r="U6" s="12"/>
      <c r="V6" s="12"/>
      <c r="W6" s="12"/>
      <c r="X6" s="12"/>
      <c r="Y6" s="10"/>
      <c r="Z6" s="12"/>
      <c r="AA6" s="13"/>
      <c r="AB6" s="12"/>
      <c r="AC6" s="13"/>
      <c r="AD6" s="12"/>
      <c r="AE6" s="12"/>
      <c r="AF6" s="12"/>
      <c r="AG6" s="13"/>
      <c r="AH6" s="12"/>
      <c r="AI6" s="13"/>
      <c r="AJ6" s="12"/>
      <c r="AK6" s="12"/>
      <c r="AL6" s="12"/>
      <c r="AM6" s="13"/>
      <c r="AN6" s="12"/>
      <c r="AO6" s="13"/>
      <c r="AP6" s="12"/>
      <c r="AQ6" s="12"/>
      <c r="AR6" s="12"/>
      <c r="AS6" s="13"/>
      <c r="AT6" s="12"/>
      <c r="AU6" s="13"/>
      <c r="AV6" s="12"/>
      <c r="AW6" s="12"/>
      <c r="AX6" s="12"/>
      <c r="AY6" s="13"/>
      <c r="AZ6" s="12"/>
      <c r="BA6" s="13"/>
      <c r="BB6" s="12"/>
      <c r="BC6" s="12"/>
      <c r="BD6" s="7"/>
      <c r="BE6" s="12"/>
      <c r="BF6" s="12"/>
      <c r="BG6" s="12"/>
      <c r="BH6" s="12"/>
      <c r="BI6" s="12"/>
      <c r="BJ6" s="12"/>
      <c r="BK6" s="12"/>
      <c r="BL6" s="7"/>
      <c r="BM6" s="7"/>
      <c r="BN6" s="4"/>
      <c r="BO6" s="4"/>
      <c r="BP6" s="4"/>
      <c r="BQ6" s="4"/>
    </row>
    <row r="7" spans="1:69" ht="18" x14ac:dyDescent="0.2">
      <c r="A7" s="14"/>
      <c r="B7" s="15"/>
      <c r="C7" s="16"/>
      <c r="D7" s="16"/>
      <c r="E7" s="16"/>
      <c r="F7" s="16"/>
      <c r="G7" s="16"/>
      <c r="H7" s="17"/>
      <c r="I7" s="17"/>
      <c r="J7" s="18"/>
      <c r="K7" s="18"/>
      <c r="L7" s="19"/>
      <c r="M7" s="20"/>
      <c r="N7" s="4"/>
      <c r="O7" s="21"/>
      <c r="P7" s="4"/>
      <c r="Q7" s="21"/>
      <c r="R7" s="4"/>
      <c r="S7" s="21"/>
      <c r="T7" s="4"/>
      <c r="U7" s="21"/>
      <c r="V7" s="21"/>
      <c r="W7" s="21"/>
      <c r="X7" s="21"/>
      <c r="Y7" s="22"/>
      <c r="Z7" s="21"/>
      <c r="AA7" s="23"/>
      <c r="AB7" s="21"/>
      <c r="AC7" s="23"/>
      <c r="AD7" s="21"/>
      <c r="AE7" s="21"/>
      <c r="AF7" s="24"/>
      <c r="AG7" s="25"/>
      <c r="AH7" s="24"/>
      <c r="AI7" s="25"/>
      <c r="AJ7" s="24"/>
      <c r="AK7" s="24"/>
      <c r="AL7" s="21"/>
      <c r="AM7" s="23"/>
      <c r="AN7" s="21"/>
      <c r="AO7" s="23"/>
      <c r="AP7" s="21"/>
      <c r="AQ7" s="21"/>
      <c r="AR7" s="21"/>
      <c r="AS7" s="23"/>
      <c r="AT7" s="21"/>
      <c r="AU7" s="23"/>
      <c r="AV7" s="21"/>
      <c r="AW7" s="21"/>
      <c r="AX7" s="21"/>
      <c r="AY7" s="23"/>
      <c r="AZ7" s="21"/>
      <c r="BA7" s="23"/>
      <c r="BB7" s="21"/>
      <c r="BC7" s="21"/>
      <c r="BD7" s="4"/>
      <c r="BE7" s="21"/>
      <c r="BF7" s="21"/>
      <c r="BG7" s="21"/>
      <c r="BH7" s="21"/>
      <c r="BI7" s="21"/>
      <c r="BJ7" s="21"/>
      <c r="BK7" s="21"/>
      <c r="BL7" s="4"/>
      <c r="BM7" s="4"/>
      <c r="BN7" s="4"/>
      <c r="BO7" s="4"/>
      <c r="BP7" s="4"/>
      <c r="BQ7" s="4"/>
    </row>
    <row r="8" spans="1:69" ht="18" x14ac:dyDescent="0.2">
      <c r="A8" s="14"/>
      <c r="B8" s="15"/>
      <c r="C8" s="16"/>
      <c r="D8" s="16"/>
      <c r="E8" s="16"/>
      <c r="F8" s="16"/>
      <c r="G8" s="16"/>
      <c r="H8" s="17"/>
      <c r="I8" s="17"/>
      <c r="J8" s="18"/>
      <c r="K8" s="18"/>
      <c r="L8" s="19"/>
      <c r="M8" s="20"/>
      <c r="N8" s="4"/>
      <c r="O8" s="21"/>
      <c r="P8" s="4"/>
      <c r="Q8" s="21"/>
      <c r="R8" s="4"/>
      <c r="S8" s="21"/>
      <c r="T8" s="4"/>
      <c r="U8" s="21"/>
      <c r="V8" s="21"/>
      <c r="W8" s="21"/>
      <c r="X8" s="21"/>
      <c r="Y8" s="22"/>
      <c r="Z8" s="21"/>
      <c r="AA8" s="23"/>
      <c r="AB8" s="21"/>
      <c r="AC8" s="23"/>
      <c r="AD8" s="21"/>
      <c r="AE8" s="21"/>
      <c r="AF8" s="24"/>
      <c r="AG8" s="25"/>
      <c r="AH8" s="24"/>
      <c r="AI8" s="25"/>
      <c r="AJ8" s="24"/>
      <c r="AK8" s="24"/>
      <c r="AL8" s="21"/>
      <c r="AM8" s="23"/>
      <c r="AN8" s="21"/>
      <c r="AO8" s="23"/>
      <c r="AP8" s="21"/>
      <c r="AQ8" s="21"/>
      <c r="AR8" s="21"/>
      <c r="AS8" s="23"/>
      <c r="AT8" s="21"/>
      <c r="AU8" s="23"/>
      <c r="AV8" s="21"/>
      <c r="AW8" s="21"/>
      <c r="AX8" s="21"/>
      <c r="AY8" s="23"/>
      <c r="AZ8" s="21"/>
      <c r="BA8" s="23"/>
      <c r="BB8" s="21"/>
      <c r="BC8" s="21"/>
      <c r="BD8" s="4"/>
      <c r="BE8" s="21"/>
      <c r="BF8" s="21"/>
      <c r="BG8" s="21"/>
      <c r="BH8" s="21"/>
      <c r="BI8" s="21"/>
      <c r="BJ8" s="21"/>
      <c r="BK8" s="21"/>
      <c r="BL8" s="4"/>
      <c r="BM8" s="4"/>
      <c r="BN8" s="4"/>
      <c r="BO8" s="4"/>
      <c r="BP8" s="4"/>
      <c r="BQ8" s="4"/>
    </row>
    <row r="9" spans="1:69" ht="14.25" x14ac:dyDescent="0.2">
      <c r="A9" s="394" t="s">
        <v>11</v>
      </c>
      <c r="B9" s="395"/>
      <c r="C9" s="396"/>
      <c r="D9" s="397" t="s">
        <v>12</v>
      </c>
      <c r="E9" s="395"/>
      <c r="F9" s="395"/>
      <c r="G9" s="396"/>
      <c r="H9" s="398" t="s">
        <v>13</v>
      </c>
      <c r="I9" s="399"/>
      <c r="J9" s="379" t="s">
        <v>14</v>
      </c>
      <c r="K9" s="376"/>
      <c r="L9" s="377"/>
      <c r="M9" s="400" t="s">
        <v>15</v>
      </c>
      <c r="N9" s="376"/>
      <c r="O9" s="376"/>
      <c r="P9" s="376"/>
      <c r="Q9" s="376"/>
      <c r="R9" s="376"/>
      <c r="S9" s="376"/>
      <c r="T9" s="376"/>
      <c r="U9" s="376"/>
      <c r="V9" s="376"/>
      <c r="W9" s="376"/>
      <c r="X9" s="376"/>
      <c r="Y9" s="377"/>
      <c r="Z9" s="387" t="s">
        <v>16</v>
      </c>
      <c r="AA9" s="376"/>
      <c r="AB9" s="376"/>
      <c r="AC9" s="376"/>
      <c r="AD9" s="376"/>
      <c r="AE9" s="377"/>
      <c r="AF9" s="388" t="s">
        <v>17</v>
      </c>
      <c r="AG9" s="376"/>
      <c r="AH9" s="376"/>
      <c r="AI9" s="376"/>
      <c r="AJ9" s="376"/>
      <c r="AK9" s="377"/>
      <c r="AL9" s="375" t="s">
        <v>18</v>
      </c>
      <c r="AM9" s="376"/>
      <c r="AN9" s="376"/>
      <c r="AO9" s="376"/>
      <c r="AP9" s="376"/>
      <c r="AQ9" s="377"/>
      <c r="AR9" s="375" t="s">
        <v>19</v>
      </c>
      <c r="AS9" s="376"/>
      <c r="AT9" s="376"/>
      <c r="AU9" s="376"/>
      <c r="AV9" s="376"/>
      <c r="AW9" s="377"/>
      <c r="AX9" s="375" t="s">
        <v>20</v>
      </c>
      <c r="AY9" s="376"/>
      <c r="AZ9" s="376"/>
      <c r="BA9" s="376"/>
      <c r="BB9" s="376"/>
      <c r="BC9" s="376"/>
      <c r="BD9" s="377"/>
      <c r="BE9" s="378" t="s">
        <v>21</v>
      </c>
      <c r="BF9" s="376"/>
      <c r="BG9" s="377"/>
      <c r="BH9" s="379" t="s">
        <v>22</v>
      </c>
      <c r="BI9" s="376"/>
      <c r="BJ9" s="376"/>
      <c r="BK9" s="376"/>
      <c r="BL9" s="376"/>
      <c r="BM9" s="377"/>
      <c r="BN9" s="26"/>
      <c r="BO9" s="26"/>
      <c r="BP9" s="26"/>
      <c r="BQ9" s="26"/>
    </row>
    <row r="10" spans="1:69" ht="15" customHeight="1" x14ac:dyDescent="0.2">
      <c r="A10" s="384" t="s">
        <v>23</v>
      </c>
      <c r="B10" s="384" t="s">
        <v>24</v>
      </c>
      <c r="C10" s="384" t="s">
        <v>25</v>
      </c>
      <c r="D10" s="384" t="s">
        <v>26</v>
      </c>
      <c r="E10" s="384" t="s">
        <v>27</v>
      </c>
      <c r="F10" s="384" t="s">
        <v>28</v>
      </c>
      <c r="G10" s="384" t="s">
        <v>29</v>
      </c>
      <c r="H10" s="401" t="s">
        <v>30</v>
      </c>
      <c r="I10" s="401" t="s">
        <v>31</v>
      </c>
      <c r="J10" s="401" t="s">
        <v>32</v>
      </c>
      <c r="K10" s="401" t="s">
        <v>33</v>
      </c>
      <c r="L10" s="384" t="s">
        <v>34</v>
      </c>
      <c r="M10" s="403" t="s">
        <v>35</v>
      </c>
      <c r="N10" s="400">
        <v>2020</v>
      </c>
      <c r="O10" s="377"/>
      <c r="P10" s="400">
        <v>2021</v>
      </c>
      <c r="Q10" s="377"/>
      <c r="R10" s="400">
        <v>2022</v>
      </c>
      <c r="S10" s="377"/>
      <c r="T10" s="400">
        <v>2023</v>
      </c>
      <c r="U10" s="377"/>
      <c r="V10" s="400">
        <v>2024</v>
      </c>
      <c r="W10" s="377"/>
      <c r="X10" s="400" t="s">
        <v>36</v>
      </c>
      <c r="Y10" s="377"/>
      <c r="Z10" s="402" t="s">
        <v>37</v>
      </c>
      <c r="AA10" s="414" t="s">
        <v>38</v>
      </c>
      <c r="AB10" s="402" t="s">
        <v>39</v>
      </c>
      <c r="AC10" s="406" t="s">
        <v>40</v>
      </c>
      <c r="AD10" s="402" t="s">
        <v>41</v>
      </c>
      <c r="AE10" s="402" t="s">
        <v>42</v>
      </c>
      <c r="AF10" s="407" t="s">
        <v>37</v>
      </c>
      <c r="AG10" s="408" t="s">
        <v>38</v>
      </c>
      <c r="AH10" s="407" t="s">
        <v>39</v>
      </c>
      <c r="AI10" s="408" t="s">
        <v>40</v>
      </c>
      <c r="AJ10" s="407" t="s">
        <v>41</v>
      </c>
      <c r="AK10" s="407" t="s">
        <v>42</v>
      </c>
      <c r="AL10" s="382" t="s">
        <v>37</v>
      </c>
      <c r="AM10" s="380" t="s">
        <v>38</v>
      </c>
      <c r="AN10" s="382" t="s">
        <v>39</v>
      </c>
      <c r="AO10" s="380" t="s">
        <v>40</v>
      </c>
      <c r="AP10" s="382" t="s">
        <v>41</v>
      </c>
      <c r="AQ10" s="382" t="s">
        <v>42</v>
      </c>
      <c r="AR10" s="382" t="s">
        <v>37</v>
      </c>
      <c r="AS10" s="380" t="s">
        <v>38</v>
      </c>
      <c r="AT10" s="382" t="s">
        <v>39</v>
      </c>
      <c r="AU10" s="380" t="s">
        <v>40</v>
      </c>
      <c r="AV10" s="382" t="s">
        <v>41</v>
      </c>
      <c r="AW10" s="382" t="s">
        <v>42</v>
      </c>
      <c r="AX10" s="382" t="s">
        <v>37</v>
      </c>
      <c r="AY10" s="380" t="s">
        <v>38</v>
      </c>
      <c r="AZ10" s="382" t="s">
        <v>39</v>
      </c>
      <c r="BA10" s="380" t="s">
        <v>40</v>
      </c>
      <c r="BB10" s="382" t="s">
        <v>41</v>
      </c>
      <c r="BC10" s="382" t="s">
        <v>42</v>
      </c>
      <c r="BD10" s="382" t="s">
        <v>43</v>
      </c>
      <c r="BE10" s="383" t="s">
        <v>44</v>
      </c>
      <c r="BF10" s="383" t="s">
        <v>45</v>
      </c>
      <c r="BG10" s="383" t="s">
        <v>46</v>
      </c>
      <c r="BH10" s="384" t="s">
        <v>47</v>
      </c>
      <c r="BI10" s="384" t="s">
        <v>48</v>
      </c>
      <c r="BJ10" s="384" t="s">
        <v>49</v>
      </c>
      <c r="BK10" s="384" t="s">
        <v>50</v>
      </c>
      <c r="BL10" s="404" t="s">
        <v>51</v>
      </c>
      <c r="BM10" s="404" t="s">
        <v>52</v>
      </c>
      <c r="BN10" s="26"/>
      <c r="BO10" s="26"/>
      <c r="BP10" s="26"/>
      <c r="BQ10" s="26"/>
    </row>
    <row r="11" spans="1:69" ht="43.5" customHeight="1" x14ac:dyDescent="0.2">
      <c r="A11" s="381"/>
      <c r="B11" s="381"/>
      <c r="C11" s="381"/>
      <c r="D11" s="381"/>
      <c r="E11" s="381"/>
      <c r="F11" s="381"/>
      <c r="G11" s="381"/>
      <c r="H11" s="381"/>
      <c r="I11" s="381"/>
      <c r="J11" s="381"/>
      <c r="K11" s="381"/>
      <c r="L11" s="381"/>
      <c r="M11" s="381"/>
      <c r="N11" s="27" t="s">
        <v>53</v>
      </c>
      <c r="O11" s="27" t="s">
        <v>54</v>
      </c>
      <c r="P11" s="27" t="s">
        <v>53</v>
      </c>
      <c r="Q11" s="27" t="s">
        <v>54</v>
      </c>
      <c r="R11" s="27" t="s">
        <v>53</v>
      </c>
      <c r="S11" s="27" t="s">
        <v>54</v>
      </c>
      <c r="T11" s="27" t="s">
        <v>53</v>
      </c>
      <c r="U11" s="27" t="s">
        <v>54</v>
      </c>
      <c r="V11" s="27" t="s">
        <v>53</v>
      </c>
      <c r="W11" s="27" t="s">
        <v>54</v>
      </c>
      <c r="X11" s="28" t="s">
        <v>55</v>
      </c>
      <c r="Y11" s="28" t="s">
        <v>54</v>
      </c>
      <c r="Z11" s="381"/>
      <c r="AA11" s="381"/>
      <c r="AB11" s="381"/>
      <c r="AC11" s="381"/>
      <c r="AD11" s="381"/>
      <c r="AE11" s="381"/>
      <c r="AF11" s="381"/>
      <c r="AG11" s="381"/>
      <c r="AH11" s="381"/>
      <c r="AI11" s="381"/>
      <c r="AJ11" s="381"/>
      <c r="AK11" s="381"/>
      <c r="AL11" s="381"/>
      <c r="AM11" s="381"/>
      <c r="AN11" s="381"/>
      <c r="AO11" s="381"/>
      <c r="AP11" s="381"/>
      <c r="AQ11" s="381"/>
      <c r="AR11" s="381"/>
      <c r="AS11" s="381"/>
      <c r="AT11" s="381"/>
      <c r="AU11" s="381"/>
      <c r="AV11" s="381"/>
      <c r="AW11" s="381"/>
      <c r="AX11" s="381"/>
      <c r="AY11" s="381"/>
      <c r="AZ11" s="381"/>
      <c r="BA11" s="381"/>
      <c r="BB11" s="381"/>
      <c r="BC11" s="381"/>
      <c r="BD11" s="381"/>
      <c r="BE11" s="381"/>
      <c r="BF11" s="381"/>
      <c r="BG11" s="381"/>
      <c r="BH11" s="381"/>
      <c r="BI11" s="381"/>
      <c r="BJ11" s="381"/>
      <c r="BK11" s="381"/>
      <c r="BL11" s="405"/>
      <c r="BM11" s="405"/>
      <c r="BN11" s="26"/>
      <c r="BO11" s="26"/>
      <c r="BP11" s="26"/>
      <c r="BQ11" s="26"/>
    </row>
    <row r="12" spans="1:69" ht="75.75" customHeight="1" x14ac:dyDescent="0.2">
      <c r="A12" s="30" t="s">
        <v>56</v>
      </c>
      <c r="B12" s="30" t="s">
        <v>57</v>
      </c>
      <c r="C12" s="30"/>
      <c r="D12" s="59" t="s">
        <v>58</v>
      </c>
      <c r="E12" s="30"/>
      <c r="F12" s="30" t="s">
        <v>59</v>
      </c>
      <c r="G12" s="30" t="s">
        <v>60</v>
      </c>
      <c r="H12" s="135">
        <v>44197</v>
      </c>
      <c r="I12" s="135">
        <v>45442</v>
      </c>
      <c r="J12" s="30" t="s">
        <v>61</v>
      </c>
      <c r="K12" s="30" t="s">
        <v>62</v>
      </c>
      <c r="L12" s="30">
        <v>1</v>
      </c>
      <c r="M12" s="136" t="s">
        <v>63</v>
      </c>
      <c r="N12" s="30"/>
      <c r="O12" s="32"/>
      <c r="P12" s="30">
        <v>1</v>
      </c>
      <c r="Q12" s="137">
        <v>13632340</v>
      </c>
      <c r="R12" s="30">
        <v>2</v>
      </c>
      <c r="S12" s="137">
        <v>28227526</v>
      </c>
      <c r="T12" s="30">
        <v>2</v>
      </c>
      <c r="U12" s="137">
        <v>29426682</v>
      </c>
      <c r="V12" s="30">
        <v>2</v>
      </c>
      <c r="W12" s="137">
        <v>29527880</v>
      </c>
      <c r="X12" s="138">
        <v>2</v>
      </c>
      <c r="Y12" s="32">
        <f t="shared" ref="Y12:Y14" si="0">O12+Q12+S12+U12+W12</f>
        <v>100814428</v>
      </c>
      <c r="Z12" s="30"/>
      <c r="AA12" s="30"/>
      <c r="AB12" s="30"/>
      <c r="AC12" s="30"/>
      <c r="AD12" s="30"/>
      <c r="AE12" s="30"/>
      <c r="AF12" s="32">
        <v>2726468</v>
      </c>
      <c r="AG12" s="139">
        <f>IF(Q12=0," ",AF12/Q12)</f>
        <v>0.2</v>
      </c>
      <c r="AH12" s="30">
        <v>1</v>
      </c>
      <c r="AI12" s="139">
        <f>IF(P12=0," ",AH12/P12)</f>
        <v>1</v>
      </c>
      <c r="AJ12" s="30" t="s">
        <v>64</v>
      </c>
      <c r="AK12" s="139"/>
      <c r="AL12" s="60">
        <v>2726468</v>
      </c>
      <c r="AM12" s="50">
        <f>IF(Q12=0," ",AL12/Q12)</f>
        <v>0.2</v>
      </c>
      <c r="AN12" s="30">
        <v>1</v>
      </c>
      <c r="AO12" s="139">
        <v>1</v>
      </c>
      <c r="AP12" s="46" t="s">
        <v>1199</v>
      </c>
      <c r="AQ12" s="46" t="s">
        <v>1200</v>
      </c>
      <c r="AR12" s="60"/>
      <c r="AS12" s="47">
        <f t="shared" ref="AS12:AS18" si="1">IF(Q12=0," ",AR12/Q12)</f>
        <v>0</v>
      </c>
      <c r="AT12" s="46"/>
      <c r="AU12" s="46">
        <v>0</v>
      </c>
      <c r="AV12" s="50">
        <f>IF(W12=0," ",AU12/W12)</f>
        <v>0</v>
      </c>
      <c r="AW12" s="46"/>
      <c r="AX12" s="140">
        <v>8879522</v>
      </c>
      <c r="AY12" s="80">
        <v>0.65</v>
      </c>
      <c r="AZ12" s="87">
        <v>1</v>
      </c>
      <c r="BA12" s="80">
        <v>1</v>
      </c>
      <c r="BB12" s="89" t="s">
        <v>1447</v>
      </c>
      <c r="BC12" s="89" t="s">
        <v>1448</v>
      </c>
      <c r="BD12" s="89" t="s">
        <v>1449</v>
      </c>
      <c r="BE12" s="141" t="s">
        <v>65</v>
      </c>
      <c r="BF12" s="141">
        <v>42</v>
      </c>
      <c r="BG12" s="141" t="s">
        <v>66</v>
      </c>
      <c r="BH12" s="30" t="s">
        <v>67</v>
      </c>
      <c r="BI12" s="30" t="s">
        <v>68</v>
      </c>
      <c r="BJ12" s="30" t="s">
        <v>69</v>
      </c>
      <c r="BK12" s="30" t="s">
        <v>70</v>
      </c>
      <c r="BL12" s="142" t="s">
        <v>71</v>
      </c>
      <c r="BM12" s="143" t="s">
        <v>72</v>
      </c>
      <c r="BN12" s="144"/>
      <c r="BO12" s="144"/>
      <c r="BP12" s="29"/>
      <c r="BQ12" s="29"/>
    </row>
    <row r="13" spans="1:69" ht="56.25" customHeight="1" x14ac:dyDescent="0.2">
      <c r="A13" s="30" t="s">
        <v>73</v>
      </c>
      <c r="B13" s="30" t="s">
        <v>57</v>
      </c>
      <c r="C13" s="30"/>
      <c r="D13" s="59" t="s">
        <v>74</v>
      </c>
      <c r="E13" s="30"/>
      <c r="F13" s="30" t="s">
        <v>59</v>
      </c>
      <c r="G13" s="141" t="s">
        <v>75</v>
      </c>
      <c r="H13" s="135">
        <v>44197</v>
      </c>
      <c r="I13" s="135">
        <v>45291</v>
      </c>
      <c r="J13" s="30" t="s">
        <v>76</v>
      </c>
      <c r="K13" s="30" t="s">
        <v>77</v>
      </c>
      <c r="L13" s="30" t="s">
        <v>78</v>
      </c>
      <c r="M13" s="30" t="s">
        <v>63</v>
      </c>
      <c r="N13" s="30"/>
      <c r="O13" s="32"/>
      <c r="P13" s="139">
        <v>1</v>
      </c>
      <c r="Q13" s="32">
        <v>3000000</v>
      </c>
      <c r="R13" s="139">
        <v>1</v>
      </c>
      <c r="S13" s="32">
        <v>3000000</v>
      </c>
      <c r="T13" s="30">
        <v>1</v>
      </c>
      <c r="U13" s="32">
        <v>3000000</v>
      </c>
      <c r="V13" s="142" t="s">
        <v>79</v>
      </c>
      <c r="W13" s="145"/>
      <c r="X13" s="30">
        <v>1</v>
      </c>
      <c r="Y13" s="32">
        <f t="shared" si="0"/>
        <v>9000000</v>
      </c>
      <c r="Z13" s="30"/>
      <c r="AA13" s="30"/>
      <c r="AB13" s="30"/>
      <c r="AC13" s="30"/>
      <c r="AD13" s="30"/>
      <c r="AE13" s="30"/>
      <c r="AF13" s="34">
        <f t="shared" ref="AF13:AI13" si="2">IF(P13=0," ",AE13/P13)</f>
        <v>0</v>
      </c>
      <c r="AG13" s="34">
        <f t="shared" si="2"/>
        <v>0</v>
      </c>
      <c r="AH13" s="34">
        <f t="shared" si="2"/>
        <v>0</v>
      </c>
      <c r="AI13" s="34">
        <f t="shared" si="2"/>
        <v>0</v>
      </c>
      <c r="AJ13" s="30" t="s">
        <v>80</v>
      </c>
      <c r="AK13" s="139" t="s">
        <v>81</v>
      </c>
      <c r="AL13" s="90">
        <v>0</v>
      </c>
      <c r="AM13" s="102">
        <v>0</v>
      </c>
      <c r="AN13" s="46">
        <v>0</v>
      </c>
      <c r="AO13" s="50">
        <v>0</v>
      </c>
      <c r="AP13" s="46" t="s">
        <v>1201</v>
      </c>
      <c r="AQ13" s="46" t="s">
        <v>1202</v>
      </c>
      <c r="AR13" s="90"/>
      <c r="AS13" s="91">
        <f t="shared" si="1"/>
        <v>0</v>
      </c>
      <c r="AT13" s="46"/>
      <c r="AU13" s="46">
        <v>0</v>
      </c>
      <c r="AV13" s="50">
        <v>0</v>
      </c>
      <c r="AW13" s="92"/>
      <c r="AX13" s="146">
        <v>0</v>
      </c>
      <c r="AY13" s="147">
        <v>0</v>
      </c>
      <c r="AZ13" s="148">
        <v>0</v>
      </c>
      <c r="BA13" s="149">
        <v>0</v>
      </c>
      <c r="BB13" s="150" t="s">
        <v>1450</v>
      </c>
      <c r="BC13" s="150" t="s">
        <v>1451</v>
      </c>
      <c r="BD13" s="150" t="s">
        <v>1452</v>
      </c>
      <c r="BE13" s="141" t="s">
        <v>82</v>
      </c>
      <c r="BF13" s="141">
        <v>113</v>
      </c>
      <c r="BG13" s="141" t="s">
        <v>83</v>
      </c>
      <c r="BH13" s="30" t="s">
        <v>67</v>
      </c>
      <c r="BI13" s="30" t="s">
        <v>68</v>
      </c>
      <c r="BJ13" s="30" t="s">
        <v>84</v>
      </c>
      <c r="BK13" s="30" t="s">
        <v>85</v>
      </c>
      <c r="BL13" s="142">
        <v>3279797</v>
      </c>
      <c r="BM13" s="142" t="s">
        <v>86</v>
      </c>
      <c r="BN13" s="144"/>
      <c r="BO13" s="144"/>
      <c r="BP13" s="29"/>
      <c r="BQ13" s="29"/>
    </row>
    <row r="14" spans="1:69" ht="64.5" customHeight="1" x14ac:dyDescent="0.2">
      <c r="A14" s="30" t="s">
        <v>87</v>
      </c>
      <c r="B14" s="30" t="s">
        <v>57</v>
      </c>
      <c r="C14" s="30"/>
      <c r="D14" s="59" t="s">
        <v>88</v>
      </c>
      <c r="E14" s="30"/>
      <c r="F14" s="30" t="s">
        <v>59</v>
      </c>
      <c r="G14" s="141" t="s">
        <v>89</v>
      </c>
      <c r="H14" s="135">
        <v>43831</v>
      </c>
      <c r="I14" s="135" t="s">
        <v>90</v>
      </c>
      <c r="J14" s="30" t="s">
        <v>91</v>
      </c>
      <c r="K14" s="30" t="s">
        <v>92</v>
      </c>
      <c r="L14" s="30" t="s">
        <v>78</v>
      </c>
      <c r="M14" s="30" t="s">
        <v>63</v>
      </c>
      <c r="N14" s="139">
        <v>1</v>
      </c>
      <c r="O14" s="32">
        <v>160032</v>
      </c>
      <c r="P14" s="139">
        <v>1</v>
      </c>
      <c r="Q14" s="32">
        <v>164833</v>
      </c>
      <c r="R14" s="139">
        <v>1</v>
      </c>
      <c r="S14" s="32">
        <v>169778</v>
      </c>
      <c r="T14" s="30">
        <v>1</v>
      </c>
      <c r="U14" s="32">
        <v>174871</v>
      </c>
      <c r="V14" s="142" t="s">
        <v>79</v>
      </c>
      <c r="W14" s="145"/>
      <c r="X14" s="30">
        <v>1</v>
      </c>
      <c r="Y14" s="32">
        <f t="shared" si="0"/>
        <v>669514</v>
      </c>
      <c r="Z14" s="30"/>
      <c r="AA14" s="30"/>
      <c r="AB14" s="30"/>
      <c r="AC14" s="30"/>
      <c r="AD14" s="30"/>
      <c r="AE14" s="30"/>
      <c r="AF14" s="34">
        <f t="shared" ref="AF14:AG14" si="3">IF(P14=0," ",AE14/P14)</f>
        <v>0</v>
      </c>
      <c r="AG14" s="34">
        <f t="shared" si="3"/>
        <v>0</v>
      </c>
      <c r="AH14" s="139">
        <v>0</v>
      </c>
      <c r="AI14" s="139">
        <f>IF(T14=0," ",AH14/T14)</f>
        <v>0</v>
      </c>
      <c r="AJ14" s="30" t="s">
        <v>93</v>
      </c>
      <c r="AK14" s="30" t="s">
        <v>94</v>
      </c>
      <c r="AL14" s="90">
        <v>21978</v>
      </c>
      <c r="AM14" s="102">
        <v>0.13333495113235821</v>
      </c>
      <c r="AN14" s="51">
        <v>1</v>
      </c>
      <c r="AO14" s="50">
        <v>1</v>
      </c>
      <c r="AP14" s="46" t="s">
        <v>1203</v>
      </c>
      <c r="AQ14" s="46" t="s">
        <v>1204</v>
      </c>
      <c r="AR14" s="90"/>
      <c r="AS14" s="91">
        <f t="shared" si="1"/>
        <v>0</v>
      </c>
      <c r="AT14" s="46"/>
      <c r="AU14" s="51">
        <v>1</v>
      </c>
      <c r="AV14" s="50">
        <v>1</v>
      </c>
      <c r="AW14" s="92"/>
      <c r="AX14" s="151">
        <v>119878</v>
      </c>
      <c r="AY14" s="152">
        <v>0.73</v>
      </c>
      <c r="AZ14" s="80">
        <v>1</v>
      </c>
      <c r="BA14" s="80">
        <v>1</v>
      </c>
      <c r="BB14" s="89" t="s">
        <v>1453</v>
      </c>
      <c r="BC14" s="89" t="s">
        <v>1454</v>
      </c>
      <c r="BD14" s="89" t="s">
        <v>1455</v>
      </c>
      <c r="BE14" s="141" t="s">
        <v>82</v>
      </c>
      <c r="BF14" s="141">
        <v>114</v>
      </c>
      <c r="BG14" s="141" t="s">
        <v>83</v>
      </c>
      <c r="BH14" s="30" t="s">
        <v>67</v>
      </c>
      <c r="BI14" s="30" t="s">
        <v>68</v>
      </c>
      <c r="BJ14" s="30" t="s">
        <v>84</v>
      </c>
      <c r="BK14" s="30" t="s">
        <v>85</v>
      </c>
      <c r="BL14" s="142">
        <v>3279797</v>
      </c>
      <c r="BM14" s="142" t="s">
        <v>86</v>
      </c>
      <c r="BN14" s="144"/>
      <c r="BO14" s="144"/>
      <c r="BP14" s="29"/>
      <c r="BQ14" s="29"/>
    </row>
    <row r="15" spans="1:69" ht="51.75" customHeight="1" x14ac:dyDescent="0.2">
      <c r="A15" s="153" t="s">
        <v>95</v>
      </c>
      <c r="B15" s="30" t="s">
        <v>57</v>
      </c>
      <c r="C15" s="30"/>
      <c r="D15" s="59" t="s">
        <v>96</v>
      </c>
      <c r="E15" s="139"/>
      <c r="F15" s="30" t="s">
        <v>59</v>
      </c>
      <c r="G15" s="30" t="s">
        <v>97</v>
      </c>
      <c r="H15" s="135">
        <v>44197</v>
      </c>
      <c r="I15" s="135">
        <v>45627</v>
      </c>
      <c r="J15" s="30" t="s">
        <v>98</v>
      </c>
      <c r="K15" s="30" t="s">
        <v>99</v>
      </c>
      <c r="L15" s="30" t="s">
        <v>78</v>
      </c>
      <c r="M15" s="30" t="s">
        <v>63</v>
      </c>
      <c r="N15" s="30"/>
      <c r="O15" s="32"/>
      <c r="P15" s="30">
        <v>2</v>
      </c>
      <c r="Q15" s="154">
        <v>18491865.279999997</v>
      </c>
      <c r="R15" s="30">
        <v>2</v>
      </c>
      <c r="S15" s="154">
        <v>19196590.265820798</v>
      </c>
      <c r="T15" s="30">
        <v>2</v>
      </c>
      <c r="U15" s="154">
        <v>19940650.104524009</v>
      </c>
      <c r="V15" s="30">
        <v>2</v>
      </c>
      <c r="W15" s="154">
        <v>20728305.783652708</v>
      </c>
      <c r="X15" s="30">
        <v>8</v>
      </c>
      <c r="Y15" s="32">
        <f>+Q15+S15+U15+W15</f>
        <v>78357411.433997512</v>
      </c>
      <c r="Z15" s="155"/>
      <c r="AA15" s="155"/>
      <c r="AB15" s="155"/>
      <c r="AC15" s="155"/>
      <c r="AD15" s="155"/>
      <c r="AE15" s="155"/>
      <c r="AF15" s="156">
        <f>Q15*25%</f>
        <v>4622966.3199999994</v>
      </c>
      <c r="AG15" s="157">
        <f>IF(Q15=0," ",AF15/Q15)</f>
        <v>0.25</v>
      </c>
      <c r="AH15" s="158">
        <v>0.5</v>
      </c>
      <c r="AI15" s="159">
        <f>AH15/2</f>
        <v>0.25</v>
      </c>
      <c r="AJ15" s="160" t="s">
        <v>1561</v>
      </c>
      <c r="AK15" s="160" t="s">
        <v>100</v>
      </c>
      <c r="AL15" s="161">
        <f>Q15*50%</f>
        <v>9245932.6399999987</v>
      </c>
      <c r="AM15" s="93">
        <f t="shared" ref="AM15:AM50" si="4">IF(Q15=0," ",AL15/Q15)</f>
        <v>0.5</v>
      </c>
      <c r="AN15" s="52">
        <v>1</v>
      </c>
      <c r="AO15" s="56">
        <v>0.5</v>
      </c>
      <c r="AP15" s="52" t="s">
        <v>1205</v>
      </c>
      <c r="AQ15" s="94"/>
      <c r="AR15" s="55"/>
      <c r="AS15" s="93">
        <f t="shared" si="1"/>
        <v>0</v>
      </c>
      <c r="AT15" s="52"/>
      <c r="AU15" s="52">
        <v>1</v>
      </c>
      <c r="AV15" s="56">
        <v>0.5</v>
      </c>
      <c r="AW15" s="94"/>
      <c r="AX15" s="151">
        <v>18491865</v>
      </c>
      <c r="AY15" s="152">
        <v>1</v>
      </c>
      <c r="AZ15" s="87">
        <v>2</v>
      </c>
      <c r="BA15" s="80">
        <v>1</v>
      </c>
      <c r="BB15" s="89" t="s">
        <v>1456</v>
      </c>
      <c r="BC15" s="162"/>
      <c r="BD15" s="89" t="s">
        <v>1457</v>
      </c>
      <c r="BE15" s="163" t="s">
        <v>101</v>
      </c>
      <c r="BF15" s="164">
        <v>17</v>
      </c>
      <c r="BG15" s="164" t="s">
        <v>102</v>
      </c>
      <c r="BH15" s="30" t="s">
        <v>67</v>
      </c>
      <c r="BI15" s="30" t="s">
        <v>68</v>
      </c>
      <c r="BJ15" s="165" t="s">
        <v>103</v>
      </c>
      <c r="BK15" s="166" t="s">
        <v>104</v>
      </c>
      <c r="BL15" s="167" t="s">
        <v>105</v>
      </c>
      <c r="BM15" s="142" t="s">
        <v>106</v>
      </c>
      <c r="BN15" s="144"/>
      <c r="BO15" s="144"/>
      <c r="BP15" s="29"/>
      <c r="BQ15" s="29"/>
    </row>
    <row r="16" spans="1:69" ht="53.25" customHeight="1" x14ac:dyDescent="0.2">
      <c r="A16" s="30" t="s">
        <v>107</v>
      </c>
      <c r="B16" s="30" t="s">
        <v>57</v>
      </c>
      <c r="C16" s="30"/>
      <c r="D16" s="59" t="s">
        <v>108</v>
      </c>
      <c r="E16" s="139"/>
      <c r="F16" s="30" t="s">
        <v>59</v>
      </c>
      <c r="G16" s="30" t="s">
        <v>97</v>
      </c>
      <c r="H16" s="135">
        <v>44013</v>
      </c>
      <c r="I16" s="135">
        <v>45627</v>
      </c>
      <c r="J16" s="153" t="s">
        <v>109</v>
      </c>
      <c r="K16" s="139" t="s">
        <v>110</v>
      </c>
      <c r="L16" s="30" t="s">
        <v>111</v>
      </c>
      <c r="M16" s="136" t="s">
        <v>63</v>
      </c>
      <c r="N16" s="139">
        <v>1</v>
      </c>
      <c r="O16" s="137">
        <v>13267199.737956205</v>
      </c>
      <c r="P16" s="139">
        <v>1</v>
      </c>
      <c r="Q16" s="137">
        <v>27475761.207299273</v>
      </c>
      <c r="R16" s="139">
        <v>1</v>
      </c>
      <c r="S16" s="137">
        <v>27994784.966423359</v>
      </c>
      <c r="T16" s="30">
        <v>1</v>
      </c>
      <c r="U16" s="137">
        <v>27943079.775182482</v>
      </c>
      <c r="V16" s="30">
        <v>1</v>
      </c>
      <c r="W16" s="137">
        <v>26828691.848905113</v>
      </c>
      <c r="X16" s="30">
        <v>1</v>
      </c>
      <c r="Y16" s="137">
        <v>123509517.53576644</v>
      </c>
      <c r="Z16" s="155"/>
      <c r="AA16" s="155"/>
      <c r="AB16" s="155"/>
      <c r="AC16" s="155"/>
      <c r="AD16" s="155"/>
      <c r="AE16" s="168"/>
      <c r="AF16" s="155">
        <v>0</v>
      </c>
      <c r="AG16" s="34">
        <v>0</v>
      </c>
      <c r="AH16" s="169">
        <v>0</v>
      </c>
      <c r="AI16" s="139">
        <v>0</v>
      </c>
      <c r="AJ16" s="30" t="s">
        <v>112</v>
      </c>
      <c r="AK16" s="30"/>
      <c r="AL16" s="55">
        <v>11775326</v>
      </c>
      <c r="AM16" s="93">
        <f t="shared" si="4"/>
        <v>0.42857142013855254</v>
      </c>
      <c r="AN16" s="56">
        <v>1</v>
      </c>
      <c r="AO16" s="56">
        <f t="shared" ref="AO16" si="5">IF(P16=0," ",AN16/P16)</f>
        <v>1</v>
      </c>
      <c r="AP16" s="52" t="s">
        <v>1206</v>
      </c>
      <c r="AQ16" s="94"/>
      <c r="AR16" s="55"/>
      <c r="AS16" s="93">
        <f t="shared" si="1"/>
        <v>0</v>
      </c>
      <c r="AT16" s="52"/>
      <c r="AU16" s="56">
        <v>1</v>
      </c>
      <c r="AV16" s="56">
        <f>IF(W16=0," ",AU16/W16)</f>
        <v>3.7273528118025268E-8</v>
      </c>
      <c r="AW16" s="94"/>
      <c r="AX16" s="151">
        <v>23550652</v>
      </c>
      <c r="AY16" s="152">
        <v>0.86</v>
      </c>
      <c r="AZ16" s="80">
        <v>1</v>
      </c>
      <c r="BA16" s="80">
        <v>1</v>
      </c>
      <c r="BB16" s="89" t="s">
        <v>1458</v>
      </c>
      <c r="BC16" s="162"/>
      <c r="BD16" s="89" t="s">
        <v>1459</v>
      </c>
      <c r="BE16" s="141" t="s">
        <v>101</v>
      </c>
      <c r="BF16" s="141">
        <v>17</v>
      </c>
      <c r="BG16" s="141" t="s">
        <v>102</v>
      </c>
      <c r="BH16" s="30" t="s">
        <v>67</v>
      </c>
      <c r="BI16" s="30" t="s">
        <v>68</v>
      </c>
      <c r="BJ16" s="30" t="s">
        <v>103</v>
      </c>
      <c r="BK16" s="30" t="s">
        <v>104</v>
      </c>
      <c r="BL16" s="142" t="s">
        <v>105</v>
      </c>
      <c r="BM16" s="142" t="s">
        <v>106</v>
      </c>
      <c r="BN16" s="144"/>
      <c r="BO16" s="144"/>
      <c r="BP16" s="29"/>
      <c r="BQ16" s="29"/>
    </row>
    <row r="17" spans="1:69" ht="82.5" customHeight="1" x14ac:dyDescent="0.2">
      <c r="A17" s="30" t="s">
        <v>113</v>
      </c>
      <c r="B17" s="30" t="s">
        <v>57</v>
      </c>
      <c r="C17" s="30"/>
      <c r="D17" s="59" t="s">
        <v>114</v>
      </c>
      <c r="E17" s="30"/>
      <c r="F17" s="30" t="s">
        <v>59</v>
      </c>
      <c r="G17" s="30" t="s">
        <v>97</v>
      </c>
      <c r="H17" s="135">
        <v>44105</v>
      </c>
      <c r="I17" s="135">
        <v>45444</v>
      </c>
      <c r="J17" s="30" t="s">
        <v>115</v>
      </c>
      <c r="K17" s="30" t="s">
        <v>116</v>
      </c>
      <c r="L17" s="30" t="s">
        <v>117</v>
      </c>
      <c r="M17" s="30" t="s">
        <v>63</v>
      </c>
      <c r="N17" s="30"/>
      <c r="O17" s="32"/>
      <c r="P17" s="139">
        <v>0.55000000000000004</v>
      </c>
      <c r="Q17" s="32">
        <v>327993.92244653852</v>
      </c>
      <c r="R17" s="139">
        <v>1</v>
      </c>
      <c r="S17" s="32">
        <v>347072.88493086473</v>
      </c>
      <c r="T17" s="30">
        <v>1</v>
      </c>
      <c r="U17" s="32">
        <v>366353.36652817862</v>
      </c>
      <c r="V17" s="30">
        <v>1</v>
      </c>
      <c r="W17" s="32">
        <v>381471.57380879635</v>
      </c>
      <c r="X17" s="30">
        <v>1422891.7477143784</v>
      </c>
      <c r="Y17" s="32">
        <v>1422891.7477143784</v>
      </c>
      <c r="Z17" s="155"/>
      <c r="AA17" s="155"/>
      <c r="AB17" s="155"/>
      <c r="AC17" s="155"/>
      <c r="AD17" s="155"/>
      <c r="AE17" s="155"/>
      <c r="AF17" s="155">
        <v>0</v>
      </c>
      <c r="AG17" s="34">
        <f t="shared" ref="AG17:AH17" si="6">IF(Q17=0," ",AF17/Q17)</f>
        <v>0</v>
      </c>
      <c r="AH17" s="34">
        <f t="shared" si="6"/>
        <v>0</v>
      </c>
      <c r="AI17" s="139">
        <f t="shared" ref="AI17:AI18" si="7">IF(P17=0," ",AH17/P17)</f>
        <v>0</v>
      </c>
      <c r="AJ17" s="30" t="s">
        <v>118</v>
      </c>
      <c r="AK17" s="30" t="s">
        <v>119</v>
      </c>
      <c r="AL17" s="170">
        <v>1638133</v>
      </c>
      <c r="AM17" s="93">
        <f t="shared" si="4"/>
        <v>4.9944004687068801</v>
      </c>
      <c r="AN17" s="92">
        <v>0</v>
      </c>
      <c r="AO17" s="92">
        <v>0</v>
      </c>
      <c r="AP17" s="52" t="s">
        <v>1207</v>
      </c>
      <c r="AQ17" s="53" t="s">
        <v>1562</v>
      </c>
      <c r="AR17" s="90"/>
      <c r="AS17" s="91">
        <f t="shared" si="1"/>
        <v>0</v>
      </c>
      <c r="AT17" s="46"/>
      <c r="AU17" s="92">
        <v>0</v>
      </c>
      <c r="AV17" s="92">
        <v>0</v>
      </c>
      <c r="AW17" s="92"/>
      <c r="AX17" s="151">
        <v>4914399</v>
      </c>
      <c r="AY17" s="152">
        <v>14.98</v>
      </c>
      <c r="AZ17" s="80">
        <v>0.33</v>
      </c>
      <c r="BA17" s="80">
        <v>0.6</v>
      </c>
      <c r="BB17" s="89" t="s">
        <v>1460</v>
      </c>
      <c r="BC17" s="89" t="s">
        <v>1461</v>
      </c>
      <c r="BD17" s="89" t="s">
        <v>1462</v>
      </c>
      <c r="BE17" s="141" t="s">
        <v>120</v>
      </c>
      <c r="BF17" s="171">
        <v>49</v>
      </c>
      <c r="BG17" s="141" t="s">
        <v>121</v>
      </c>
      <c r="BH17" s="30" t="s">
        <v>67</v>
      </c>
      <c r="BI17" s="30" t="s">
        <v>68</v>
      </c>
      <c r="BJ17" s="30" t="s">
        <v>122</v>
      </c>
      <c r="BK17" s="30" t="s">
        <v>123</v>
      </c>
      <c r="BL17" s="142" t="s">
        <v>124</v>
      </c>
      <c r="BM17" s="142" t="s">
        <v>125</v>
      </c>
      <c r="BN17" s="144"/>
      <c r="BO17" s="144"/>
      <c r="BP17" s="29"/>
      <c r="BQ17" s="29"/>
    </row>
    <row r="18" spans="1:69" ht="66.75" customHeight="1" x14ac:dyDescent="0.2">
      <c r="A18" s="30" t="s">
        <v>126</v>
      </c>
      <c r="B18" s="30" t="s">
        <v>57</v>
      </c>
      <c r="C18" s="30"/>
      <c r="D18" s="59" t="s">
        <v>127</v>
      </c>
      <c r="E18" s="30"/>
      <c r="F18" s="30" t="s">
        <v>59</v>
      </c>
      <c r="G18" s="30" t="s">
        <v>97</v>
      </c>
      <c r="H18" s="135">
        <v>44198</v>
      </c>
      <c r="I18" s="135">
        <v>45444</v>
      </c>
      <c r="J18" s="30" t="s">
        <v>128</v>
      </c>
      <c r="K18" s="30" t="s">
        <v>129</v>
      </c>
      <c r="L18" s="30" t="s">
        <v>130</v>
      </c>
      <c r="M18" s="30" t="s">
        <v>63</v>
      </c>
      <c r="N18" s="30"/>
      <c r="O18" s="32"/>
      <c r="P18" s="139">
        <v>1</v>
      </c>
      <c r="Q18" s="32">
        <v>56301120</v>
      </c>
      <c r="R18" s="139">
        <v>1</v>
      </c>
      <c r="S18" s="32">
        <v>63919365.300000004</v>
      </c>
      <c r="T18" s="30">
        <v>1</v>
      </c>
      <c r="U18" s="32">
        <v>72035298.425520003</v>
      </c>
      <c r="V18" s="30">
        <v>1</v>
      </c>
      <c r="W18" s="32">
        <v>78708041.858620808</v>
      </c>
      <c r="X18" s="30">
        <v>270963825.58414084</v>
      </c>
      <c r="Y18" s="32">
        <v>270963825.58414084</v>
      </c>
      <c r="Z18" s="155"/>
      <c r="AA18" s="155"/>
      <c r="AB18" s="155"/>
      <c r="AC18" s="155"/>
      <c r="AD18" s="155"/>
      <c r="AE18" s="155"/>
      <c r="AF18" s="155">
        <v>10125000</v>
      </c>
      <c r="AG18" s="34">
        <f>IF(Q18=0," ",AF18/Q18)</f>
        <v>0.17983656453015501</v>
      </c>
      <c r="AH18" s="30">
        <v>2.7E-2</v>
      </c>
      <c r="AI18" s="139">
        <f t="shared" si="7"/>
        <v>2.7E-2</v>
      </c>
      <c r="AJ18" s="30" t="s">
        <v>131</v>
      </c>
      <c r="AK18" s="30" t="s">
        <v>119</v>
      </c>
      <c r="AL18" s="122" t="s">
        <v>1208</v>
      </c>
      <c r="AM18" s="50">
        <f t="shared" si="4"/>
        <v>0.35967312906031002</v>
      </c>
      <c r="AN18" s="123">
        <v>1</v>
      </c>
      <c r="AO18" s="123">
        <v>1</v>
      </c>
      <c r="AP18" s="124" t="s">
        <v>1209</v>
      </c>
      <c r="AQ18" s="124" t="s">
        <v>1210</v>
      </c>
      <c r="AR18" s="90"/>
      <c r="AS18" s="91">
        <f t="shared" si="1"/>
        <v>0</v>
      </c>
      <c r="AT18" s="46"/>
      <c r="AU18" s="95">
        <v>100</v>
      </c>
      <c r="AV18" s="96">
        <v>1</v>
      </c>
      <c r="AW18" s="92"/>
      <c r="AX18" s="151">
        <v>48800000</v>
      </c>
      <c r="AY18" s="152">
        <v>0.87</v>
      </c>
      <c r="AZ18" s="80">
        <v>1</v>
      </c>
      <c r="BA18" s="80">
        <v>1</v>
      </c>
      <c r="BB18" s="89" t="s">
        <v>1463</v>
      </c>
      <c r="BC18" s="89" t="s">
        <v>1464</v>
      </c>
      <c r="BD18" s="89" t="s">
        <v>1465</v>
      </c>
      <c r="BE18" s="141" t="s">
        <v>120</v>
      </c>
      <c r="BF18" s="171">
        <v>61</v>
      </c>
      <c r="BG18" s="141" t="s">
        <v>121</v>
      </c>
      <c r="BH18" s="30" t="s">
        <v>67</v>
      </c>
      <c r="BI18" s="30" t="s">
        <v>68</v>
      </c>
      <c r="BJ18" s="30" t="s">
        <v>122</v>
      </c>
      <c r="BK18" s="30" t="s">
        <v>123</v>
      </c>
      <c r="BL18" s="142" t="s">
        <v>124</v>
      </c>
      <c r="BM18" s="142" t="s">
        <v>125</v>
      </c>
      <c r="BN18" s="144"/>
      <c r="BO18" s="144"/>
      <c r="BP18" s="29"/>
      <c r="BQ18" s="29"/>
    </row>
    <row r="19" spans="1:69" ht="60" customHeight="1" x14ac:dyDescent="0.2">
      <c r="A19" s="138" t="s">
        <v>132</v>
      </c>
      <c r="B19" s="30" t="s">
        <v>57</v>
      </c>
      <c r="C19" s="30"/>
      <c r="D19" s="59" t="s">
        <v>133</v>
      </c>
      <c r="E19" s="30"/>
      <c r="F19" s="30" t="s">
        <v>134</v>
      </c>
      <c r="G19" s="141" t="s">
        <v>97</v>
      </c>
      <c r="H19" s="135">
        <v>44136</v>
      </c>
      <c r="I19" s="135">
        <v>45473</v>
      </c>
      <c r="J19" s="30" t="s">
        <v>135</v>
      </c>
      <c r="K19" s="30" t="s">
        <v>136</v>
      </c>
      <c r="L19" s="30" t="s">
        <v>137</v>
      </c>
      <c r="M19" s="30" t="s">
        <v>63</v>
      </c>
      <c r="N19" s="139">
        <v>0.05</v>
      </c>
      <c r="O19" s="32">
        <v>800000</v>
      </c>
      <c r="P19" s="139">
        <v>0.25</v>
      </c>
      <c r="Q19" s="32">
        <v>4168419</v>
      </c>
      <c r="R19" s="139">
        <v>0.3</v>
      </c>
      <c r="S19" s="32">
        <v>4168419</v>
      </c>
      <c r="T19" s="30">
        <v>0.25</v>
      </c>
      <c r="U19" s="32">
        <v>4168419</v>
      </c>
      <c r="V19" s="30">
        <v>0.15</v>
      </c>
      <c r="W19" s="32">
        <v>4168419</v>
      </c>
      <c r="X19" s="30">
        <v>1</v>
      </c>
      <c r="Y19" s="172">
        <v>17473676</v>
      </c>
      <c r="Z19" s="32">
        <v>800000</v>
      </c>
      <c r="AA19" s="139">
        <v>1</v>
      </c>
      <c r="AB19" s="173">
        <v>0.05</v>
      </c>
      <c r="AC19" s="139">
        <v>0.2</v>
      </c>
      <c r="AD19" s="30" t="s">
        <v>138</v>
      </c>
      <c r="AE19" s="30"/>
      <c r="AF19" s="32">
        <v>1042104</v>
      </c>
      <c r="AG19" s="139">
        <v>0.06</v>
      </c>
      <c r="AH19" s="174">
        <v>0.05</v>
      </c>
      <c r="AI19" s="139">
        <v>0.2</v>
      </c>
      <c r="AJ19" s="30" t="s">
        <v>139</v>
      </c>
      <c r="AK19" s="30"/>
      <c r="AL19" s="60">
        <v>2084208</v>
      </c>
      <c r="AM19" s="50">
        <f t="shared" si="4"/>
        <v>0.49999964015133797</v>
      </c>
      <c r="AN19" s="54">
        <v>0.23</v>
      </c>
      <c r="AO19" s="50">
        <f>AN19/P19</f>
        <v>0.92</v>
      </c>
      <c r="AP19" s="46" t="s">
        <v>1211</v>
      </c>
      <c r="AQ19" s="46"/>
      <c r="AR19" s="60"/>
      <c r="AS19" s="47">
        <v>0</v>
      </c>
      <c r="AT19" s="46"/>
      <c r="AU19" s="54">
        <v>0.23</v>
      </c>
      <c r="AV19" s="50">
        <f>AU19/W19</f>
        <v>5.5176794847159081E-8</v>
      </c>
      <c r="AW19" s="46"/>
      <c r="AX19" s="140">
        <v>4168419</v>
      </c>
      <c r="AY19" s="80">
        <v>1</v>
      </c>
      <c r="AZ19" s="80">
        <v>0.25</v>
      </c>
      <c r="BA19" s="80">
        <v>1</v>
      </c>
      <c r="BB19" s="89" t="s">
        <v>1466</v>
      </c>
      <c r="BC19" s="175"/>
      <c r="BD19" s="89" t="s">
        <v>1467</v>
      </c>
      <c r="BE19" s="141" t="s">
        <v>65</v>
      </c>
      <c r="BF19" s="141">
        <v>55</v>
      </c>
      <c r="BG19" s="141" t="s">
        <v>140</v>
      </c>
      <c r="BH19" s="30" t="s">
        <v>67</v>
      </c>
      <c r="BI19" s="30" t="s">
        <v>68</v>
      </c>
      <c r="BJ19" s="30" t="s">
        <v>141</v>
      </c>
      <c r="BK19" s="30" t="s">
        <v>142</v>
      </c>
      <c r="BL19" s="142" t="s">
        <v>143</v>
      </c>
      <c r="BM19" s="142" t="s">
        <v>144</v>
      </c>
      <c r="BN19" s="144"/>
      <c r="BO19" s="144"/>
      <c r="BP19" s="33"/>
      <c r="BQ19" s="33"/>
    </row>
    <row r="20" spans="1:69" ht="85.5" customHeight="1" x14ac:dyDescent="0.2">
      <c r="A20" s="138" t="s">
        <v>145</v>
      </c>
      <c r="B20" s="30" t="s">
        <v>57</v>
      </c>
      <c r="C20" s="30"/>
      <c r="D20" s="59" t="s">
        <v>146</v>
      </c>
      <c r="E20" s="30"/>
      <c r="F20" s="138" t="s">
        <v>59</v>
      </c>
      <c r="G20" s="141" t="s">
        <v>147</v>
      </c>
      <c r="H20" s="135">
        <v>44136</v>
      </c>
      <c r="I20" s="135">
        <v>45473</v>
      </c>
      <c r="J20" s="30" t="s">
        <v>148</v>
      </c>
      <c r="K20" s="30" t="s">
        <v>149</v>
      </c>
      <c r="L20" s="30" t="s">
        <v>150</v>
      </c>
      <c r="M20" s="30" t="s">
        <v>63</v>
      </c>
      <c r="N20" s="139">
        <v>0.1</v>
      </c>
      <c r="O20" s="155">
        <v>19099644</v>
      </c>
      <c r="P20" s="139">
        <v>0.2</v>
      </c>
      <c r="Q20" s="155">
        <v>1800000</v>
      </c>
      <c r="R20" s="139">
        <v>0.2</v>
      </c>
      <c r="S20" s="155">
        <v>1800000</v>
      </c>
      <c r="T20" s="30">
        <v>0.2</v>
      </c>
      <c r="U20" s="155">
        <v>1800000</v>
      </c>
      <c r="V20" s="30">
        <v>0.3</v>
      </c>
      <c r="W20" s="168">
        <v>1800000</v>
      </c>
      <c r="X20" s="176">
        <v>1</v>
      </c>
      <c r="Y20" s="177">
        <v>26299644</v>
      </c>
      <c r="Z20" s="155"/>
      <c r="AA20" s="34">
        <v>0</v>
      </c>
      <c r="AB20" s="139">
        <v>0</v>
      </c>
      <c r="AC20" s="178">
        <v>0</v>
      </c>
      <c r="AD20" s="30"/>
      <c r="AE20" s="138"/>
      <c r="AF20" s="155">
        <v>0</v>
      </c>
      <c r="AG20" s="34">
        <v>0</v>
      </c>
      <c r="AH20" s="34">
        <v>0</v>
      </c>
      <c r="AI20" s="139">
        <v>0</v>
      </c>
      <c r="AJ20" s="30" t="s">
        <v>151</v>
      </c>
      <c r="AK20" s="30" t="s">
        <v>152</v>
      </c>
      <c r="AL20" s="55">
        <v>0</v>
      </c>
      <c r="AM20" s="50">
        <f t="shared" si="4"/>
        <v>0</v>
      </c>
      <c r="AN20" s="56">
        <v>0.02</v>
      </c>
      <c r="AO20" s="56">
        <f>AN20/P20</f>
        <v>9.9999999999999992E-2</v>
      </c>
      <c r="AP20" s="52" t="s">
        <v>1212</v>
      </c>
      <c r="AQ20" s="52" t="s">
        <v>1213</v>
      </c>
      <c r="AR20" s="97"/>
      <c r="AS20" s="98">
        <v>0</v>
      </c>
      <c r="AT20" s="99"/>
      <c r="AU20" s="56">
        <v>0.02</v>
      </c>
      <c r="AV20" s="56">
        <f>AU20/W20</f>
        <v>1.1111111111111112E-8</v>
      </c>
      <c r="AW20" s="100"/>
      <c r="AX20" s="151">
        <v>1772100</v>
      </c>
      <c r="AY20" s="179">
        <v>0.98</v>
      </c>
      <c r="AZ20" s="180">
        <v>0.2</v>
      </c>
      <c r="BA20" s="180">
        <v>1</v>
      </c>
      <c r="BB20" s="89" t="s">
        <v>1468</v>
      </c>
      <c r="BC20" s="89" t="s">
        <v>1469</v>
      </c>
      <c r="BD20" s="89" t="s">
        <v>1470</v>
      </c>
      <c r="BE20" s="141" t="s">
        <v>120</v>
      </c>
      <c r="BF20" s="181">
        <v>57</v>
      </c>
      <c r="BG20" s="141" t="s">
        <v>153</v>
      </c>
      <c r="BH20" s="30" t="s">
        <v>67</v>
      </c>
      <c r="BI20" s="30" t="s">
        <v>68</v>
      </c>
      <c r="BJ20" s="30" t="s">
        <v>154</v>
      </c>
      <c r="BK20" s="30" t="s">
        <v>155</v>
      </c>
      <c r="BL20" s="142">
        <v>3105612240</v>
      </c>
      <c r="BM20" s="142" t="s">
        <v>156</v>
      </c>
      <c r="BN20" s="144"/>
      <c r="BO20" s="144"/>
      <c r="BP20" s="29"/>
      <c r="BQ20" s="29"/>
    </row>
    <row r="21" spans="1:69" ht="57.75" customHeight="1" x14ac:dyDescent="0.2">
      <c r="A21" s="138" t="s">
        <v>157</v>
      </c>
      <c r="B21" s="30" t="s">
        <v>57</v>
      </c>
      <c r="C21" s="30"/>
      <c r="D21" s="59" t="s">
        <v>158</v>
      </c>
      <c r="E21" s="30"/>
      <c r="F21" s="138" t="s">
        <v>59</v>
      </c>
      <c r="G21" s="141" t="s">
        <v>147</v>
      </c>
      <c r="H21" s="135">
        <v>44136</v>
      </c>
      <c r="I21" s="135">
        <v>45473</v>
      </c>
      <c r="J21" s="139" t="s">
        <v>159</v>
      </c>
      <c r="K21" s="30" t="s">
        <v>160</v>
      </c>
      <c r="L21" s="30" t="s">
        <v>150</v>
      </c>
      <c r="M21" s="30" t="s">
        <v>63</v>
      </c>
      <c r="N21" s="139"/>
      <c r="O21" s="182">
        <v>2954538</v>
      </c>
      <c r="P21" s="139">
        <v>1</v>
      </c>
      <c r="Q21" s="155">
        <v>251077.95</v>
      </c>
      <c r="R21" s="139">
        <v>1</v>
      </c>
      <c r="S21" s="155">
        <v>240067.92</v>
      </c>
      <c r="T21" s="30">
        <v>1</v>
      </c>
      <c r="U21" s="155">
        <v>253670.63750000001</v>
      </c>
      <c r="V21" s="30">
        <v>1</v>
      </c>
      <c r="W21" s="155">
        <v>497634.92499999999</v>
      </c>
      <c r="X21" s="176">
        <v>1</v>
      </c>
      <c r="Y21" s="177">
        <v>4196989.4325000001</v>
      </c>
      <c r="Z21" s="155"/>
      <c r="AA21" s="34">
        <v>0</v>
      </c>
      <c r="AB21" s="30"/>
      <c r="AC21" s="139" t="s">
        <v>161</v>
      </c>
      <c r="AD21" s="30"/>
      <c r="AE21" s="138"/>
      <c r="AF21" s="155">
        <v>0</v>
      </c>
      <c r="AG21" s="34">
        <v>0</v>
      </c>
      <c r="AH21" s="139">
        <v>0</v>
      </c>
      <c r="AI21" s="139">
        <v>0</v>
      </c>
      <c r="AJ21" s="30" t="s">
        <v>162</v>
      </c>
      <c r="AK21" s="30" t="s">
        <v>163</v>
      </c>
      <c r="AL21" s="55">
        <v>0</v>
      </c>
      <c r="AM21" s="50">
        <f t="shared" si="4"/>
        <v>0</v>
      </c>
      <c r="AN21" s="52">
        <v>0</v>
      </c>
      <c r="AO21" s="56">
        <v>0</v>
      </c>
      <c r="AP21" s="52" t="s">
        <v>1214</v>
      </c>
      <c r="AQ21" s="52" t="s">
        <v>1215</v>
      </c>
      <c r="AR21" s="97"/>
      <c r="AS21" s="98">
        <v>0</v>
      </c>
      <c r="AT21" s="99"/>
      <c r="AU21" s="52">
        <v>0</v>
      </c>
      <c r="AV21" s="56">
        <v>0</v>
      </c>
      <c r="AW21" s="100"/>
      <c r="AX21" s="151">
        <v>225468</v>
      </c>
      <c r="AY21" s="179">
        <v>0.9</v>
      </c>
      <c r="AZ21" s="183">
        <v>0</v>
      </c>
      <c r="BA21" s="180">
        <v>0</v>
      </c>
      <c r="BB21" s="89" t="s">
        <v>1471</v>
      </c>
      <c r="BC21" s="89" t="s">
        <v>1472</v>
      </c>
      <c r="BD21" s="89" t="s">
        <v>1473</v>
      </c>
      <c r="BE21" s="141" t="s">
        <v>120</v>
      </c>
      <c r="BF21" s="181">
        <v>59</v>
      </c>
      <c r="BG21" s="141" t="s">
        <v>153</v>
      </c>
      <c r="BH21" s="30" t="s">
        <v>67</v>
      </c>
      <c r="BI21" s="30" t="s">
        <v>68</v>
      </c>
      <c r="BJ21" s="30" t="s">
        <v>154</v>
      </c>
      <c r="BK21" s="30" t="s">
        <v>155</v>
      </c>
      <c r="BL21" s="142">
        <v>3105612240</v>
      </c>
      <c r="BM21" s="142" t="s">
        <v>156</v>
      </c>
      <c r="BN21" s="144"/>
      <c r="BO21" s="144"/>
      <c r="BP21" s="33"/>
      <c r="BQ21" s="33"/>
    </row>
    <row r="22" spans="1:69" ht="50.25" customHeight="1" x14ac:dyDescent="0.2">
      <c r="A22" s="30" t="s">
        <v>164</v>
      </c>
      <c r="B22" s="30" t="s">
        <v>57</v>
      </c>
      <c r="C22" s="30"/>
      <c r="D22" s="59" t="s">
        <v>165</v>
      </c>
      <c r="E22" s="30"/>
      <c r="F22" s="30" t="s">
        <v>166</v>
      </c>
      <c r="G22" s="30" t="s">
        <v>97</v>
      </c>
      <c r="H22" s="135">
        <v>44105</v>
      </c>
      <c r="I22" s="135">
        <v>44561</v>
      </c>
      <c r="J22" s="30" t="s">
        <v>167</v>
      </c>
      <c r="K22" s="30" t="s">
        <v>168</v>
      </c>
      <c r="L22" s="30" t="s">
        <v>137</v>
      </c>
      <c r="M22" s="30" t="s">
        <v>169</v>
      </c>
      <c r="N22" s="139">
        <v>0.3</v>
      </c>
      <c r="O22" s="32">
        <v>10646080</v>
      </c>
      <c r="P22" s="139">
        <v>0.7</v>
      </c>
      <c r="Q22" s="32">
        <v>31938240</v>
      </c>
      <c r="R22" s="30" t="s">
        <v>79</v>
      </c>
      <c r="S22" s="32"/>
      <c r="T22" s="30" t="s">
        <v>79</v>
      </c>
      <c r="U22" s="32"/>
      <c r="V22" s="30" t="s">
        <v>79</v>
      </c>
      <c r="W22" s="184"/>
      <c r="X22" s="185">
        <v>1</v>
      </c>
      <c r="Y22" s="172">
        <v>42584320</v>
      </c>
      <c r="Z22" s="186">
        <f>5168000+5168000</f>
        <v>10336000</v>
      </c>
      <c r="AA22" s="187">
        <f t="shared" ref="AA22:AA23" si="8">Z22/O22</f>
        <v>0.970873786407767</v>
      </c>
      <c r="AB22" s="188">
        <v>30</v>
      </c>
      <c r="AC22" s="187">
        <v>0.3</v>
      </c>
      <c r="AD22" s="136" t="s">
        <v>170</v>
      </c>
      <c r="AE22" s="136"/>
      <c r="AF22" s="186">
        <f>5168000+5168000</f>
        <v>10336000</v>
      </c>
      <c r="AG22" s="187">
        <f t="shared" ref="AG22:AG24" si="9">AF22/Q22</f>
        <v>0.32362459546925565</v>
      </c>
      <c r="AH22" s="187">
        <v>0.35</v>
      </c>
      <c r="AI22" s="187">
        <v>0.5</v>
      </c>
      <c r="AJ22" s="136" t="s">
        <v>171</v>
      </c>
      <c r="AK22" s="136" t="s">
        <v>172</v>
      </c>
      <c r="AL22" s="103">
        <f>7177644.5+AF22</f>
        <v>17513644.5</v>
      </c>
      <c r="AM22" s="50">
        <f t="shared" si="4"/>
        <v>0.5483597248940455</v>
      </c>
      <c r="AN22" s="54">
        <v>1</v>
      </c>
      <c r="AO22" s="50">
        <v>1</v>
      </c>
      <c r="AP22" s="46" t="s">
        <v>1216</v>
      </c>
      <c r="AQ22" s="46"/>
      <c r="AR22" s="60"/>
      <c r="AS22" s="47">
        <v>0</v>
      </c>
      <c r="AT22" s="46"/>
      <c r="AU22" s="54">
        <v>0.7</v>
      </c>
      <c r="AV22" s="50">
        <v>1</v>
      </c>
      <c r="AW22" s="46"/>
      <c r="AX22" s="140">
        <v>33156680</v>
      </c>
      <c r="AY22" s="80">
        <v>1.04</v>
      </c>
      <c r="AZ22" s="189">
        <v>0.7</v>
      </c>
      <c r="BA22" s="80">
        <v>1</v>
      </c>
      <c r="BB22" s="89" t="s">
        <v>1474</v>
      </c>
      <c r="BC22" s="175"/>
      <c r="BD22" s="89" t="s">
        <v>1475</v>
      </c>
      <c r="BE22" s="141" t="s">
        <v>173</v>
      </c>
      <c r="BF22" s="141">
        <v>15</v>
      </c>
      <c r="BG22" s="141" t="s">
        <v>174</v>
      </c>
      <c r="BH22" s="30" t="s">
        <v>67</v>
      </c>
      <c r="BI22" s="30" t="s">
        <v>68</v>
      </c>
      <c r="BJ22" s="30" t="s">
        <v>175</v>
      </c>
      <c r="BK22" s="30" t="s">
        <v>176</v>
      </c>
      <c r="BL22" s="142">
        <v>3279797</v>
      </c>
      <c r="BM22" s="142" t="s">
        <v>177</v>
      </c>
      <c r="BN22" s="144"/>
      <c r="BO22" s="144"/>
      <c r="BP22" s="29"/>
      <c r="BQ22" s="29"/>
    </row>
    <row r="23" spans="1:69" ht="50.25" customHeight="1" x14ac:dyDescent="0.2">
      <c r="A23" s="30" t="s">
        <v>178</v>
      </c>
      <c r="B23" s="30" t="s">
        <v>57</v>
      </c>
      <c r="C23" s="30"/>
      <c r="D23" s="59" t="s">
        <v>179</v>
      </c>
      <c r="E23" s="30"/>
      <c r="F23" s="30" t="s">
        <v>166</v>
      </c>
      <c r="G23" s="30" t="s">
        <v>97</v>
      </c>
      <c r="H23" s="135">
        <v>44105</v>
      </c>
      <c r="I23" s="135">
        <v>44377</v>
      </c>
      <c r="J23" s="30" t="s">
        <v>180</v>
      </c>
      <c r="K23" s="30" t="s">
        <v>181</v>
      </c>
      <c r="L23" s="30" t="s">
        <v>137</v>
      </c>
      <c r="M23" s="30" t="s">
        <v>169</v>
      </c>
      <c r="N23" s="139">
        <v>0.1</v>
      </c>
      <c r="O23" s="32">
        <f>4456000*3</f>
        <v>13368000</v>
      </c>
      <c r="P23" s="139">
        <v>0.9</v>
      </c>
      <c r="Q23" s="32">
        <v>26736000</v>
      </c>
      <c r="R23" s="30" t="s">
        <v>79</v>
      </c>
      <c r="S23" s="32"/>
      <c r="T23" s="30" t="s">
        <v>79</v>
      </c>
      <c r="U23" s="32"/>
      <c r="V23" s="30" t="s">
        <v>79</v>
      </c>
      <c r="W23" s="184"/>
      <c r="X23" s="185">
        <v>40104000</v>
      </c>
      <c r="Y23" s="32">
        <v>40104000</v>
      </c>
      <c r="Z23" s="32">
        <v>13368000</v>
      </c>
      <c r="AA23" s="139">
        <f t="shared" si="8"/>
        <v>1</v>
      </c>
      <c r="AB23" s="30">
        <v>10</v>
      </c>
      <c r="AC23" s="139">
        <f>AB23/10</f>
        <v>1</v>
      </c>
      <c r="AD23" s="30" t="s">
        <v>182</v>
      </c>
      <c r="AE23" s="30"/>
      <c r="AF23" s="32">
        <v>13953600</v>
      </c>
      <c r="AG23" s="139">
        <f t="shared" si="9"/>
        <v>0.52190305206463194</v>
      </c>
      <c r="AH23" s="139">
        <v>0.45</v>
      </c>
      <c r="AI23" s="139">
        <v>0.5</v>
      </c>
      <c r="AJ23" s="30" t="s">
        <v>183</v>
      </c>
      <c r="AK23" s="30"/>
      <c r="AL23" s="103">
        <v>0</v>
      </c>
      <c r="AM23" s="50">
        <f t="shared" si="4"/>
        <v>0</v>
      </c>
      <c r="AN23" s="139">
        <v>0.45</v>
      </c>
      <c r="AO23" s="139">
        <v>0.5</v>
      </c>
      <c r="AP23" s="46" t="s">
        <v>210</v>
      </c>
      <c r="AQ23" s="46"/>
      <c r="AR23" s="60"/>
      <c r="AS23" s="47">
        <v>0</v>
      </c>
      <c r="AT23" s="46"/>
      <c r="AU23" s="101">
        <v>0.9</v>
      </c>
      <c r="AV23" s="50">
        <v>1</v>
      </c>
      <c r="AW23" s="46"/>
      <c r="AX23" s="190">
        <v>27970939</v>
      </c>
      <c r="AY23" s="189">
        <v>1.05</v>
      </c>
      <c r="AZ23" s="189">
        <v>0.9</v>
      </c>
      <c r="BA23" s="189">
        <v>1</v>
      </c>
      <c r="BB23" s="89" t="s">
        <v>1476</v>
      </c>
      <c r="BC23" s="89" t="s">
        <v>1477</v>
      </c>
      <c r="BD23" s="89" t="s">
        <v>1478</v>
      </c>
      <c r="BE23" s="141" t="s">
        <v>120</v>
      </c>
      <c r="BF23" s="141">
        <v>60</v>
      </c>
      <c r="BG23" s="141" t="s">
        <v>184</v>
      </c>
      <c r="BH23" s="30" t="s">
        <v>67</v>
      </c>
      <c r="BI23" s="30" t="s">
        <v>68</v>
      </c>
      <c r="BJ23" s="30" t="s">
        <v>175</v>
      </c>
      <c r="BK23" s="30" t="s">
        <v>176</v>
      </c>
      <c r="BL23" s="142">
        <v>3279797</v>
      </c>
      <c r="BM23" s="142" t="s">
        <v>177</v>
      </c>
      <c r="BN23" s="144"/>
      <c r="BO23" s="144"/>
      <c r="BP23" s="29"/>
      <c r="BQ23" s="29"/>
    </row>
    <row r="24" spans="1:69" ht="69.75" customHeight="1" x14ac:dyDescent="0.2">
      <c r="A24" s="30" t="s">
        <v>185</v>
      </c>
      <c r="B24" s="30" t="s">
        <v>57</v>
      </c>
      <c r="C24" s="30"/>
      <c r="D24" s="59" t="s">
        <v>186</v>
      </c>
      <c r="E24" s="30"/>
      <c r="F24" s="30" t="s">
        <v>166</v>
      </c>
      <c r="G24" s="30" t="s">
        <v>97</v>
      </c>
      <c r="H24" s="135">
        <v>44197</v>
      </c>
      <c r="I24" s="135">
        <v>45443</v>
      </c>
      <c r="J24" s="30" t="s">
        <v>187</v>
      </c>
      <c r="K24" s="30" t="s">
        <v>188</v>
      </c>
      <c r="L24" s="30" t="s">
        <v>189</v>
      </c>
      <c r="M24" s="30" t="s">
        <v>63</v>
      </c>
      <c r="N24" s="30"/>
      <c r="O24" s="32"/>
      <c r="P24" s="139">
        <v>1</v>
      </c>
      <c r="Q24" s="32">
        <v>3679600</v>
      </c>
      <c r="R24" s="139">
        <v>1</v>
      </c>
      <c r="S24" s="32">
        <v>1250218</v>
      </c>
      <c r="T24" s="30">
        <v>1</v>
      </c>
      <c r="U24" s="32">
        <v>1400218</v>
      </c>
      <c r="V24" s="30">
        <v>1</v>
      </c>
      <c r="W24" s="32">
        <v>1375109</v>
      </c>
      <c r="X24" s="185">
        <v>5275763</v>
      </c>
      <c r="Y24" s="32">
        <v>5275763</v>
      </c>
      <c r="Z24" s="32"/>
      <c r="AA24" s="34"/>
      <c r="AB24" s="138"/>
      <c r="AC24" s="34"/>
      <c r="AD24" s="30"/>
      <c r="AE24" s="30"/>
      <c r="AF24" s="32">
        <v>3679600</v>
      </c>
      <c r="AG24" s="139">
        <f t="shared" si="9"/>
        <v>1</v>
      </c>
      <c r="AH24" s="139">
        <v>1</v>
      </c>
      <c r="AI24" s="139">
        <v>1</v>
      </c>
      <c r="AJ24" s="30" t="s">
        <v>190</v>
      </c>
      <c r="AK24" s="30" t="s">
        <v>191</v>
      </c>
      <c r="AL24" s="103">
        <v>0</v>
      </c>
      <c r="AM24" s="50">
        <f t="shared" si="4"/>
        <v>0</v>
      </c>
      <c r="AN24" s="139">
        <v>1</v>
      </c>
      <c r="AO24" s="139">
        <v>1</v>
      </c>
      <c r="AP24" s="46" t="s">
        <v>1217</v>
      </c>
      <c r="AQ24" s="46"/>
      <c r="AR24" s="60"/>
      <c r="AS24" s="47">
        <v>0</v>
      </c>
      <c r="AT24" s="46"/>
      <c r="AU24" s="56">
        <v>1</v>
      </c>
      <c r="AV24" s="50">
        <v>1</v>
      </c>
      <c r="AW24" s="46"/>
      <c r="AX24" s="190">
        <v>28032600</v>
      </c>
      <c r="AY24" s="189">
        <v>7.62</v>
      </c>
      <c r="AZ24" s="189">
        <v>1</v>
      </c>
      <c r="BA24" s="189">
        <v>1</v>
      </c>
      <c r="BB24" s="89" t="s">
        <v>1479</v>
      </c>
      <c r="BC24" s="175"/>
      <c r="BD24" s="89" t="s">
        <v>1480</v>
      </c>
      <c r="BE24" s="141" t="s">
        <v>120</v>
      </c>
      <c r="BF24" s="141">
        <v>60</v>
      </c>
      <c r="BG24" s="141" t="s">
        <v>184</v>
      </c>
      <c r="BH24" s="30" t="s">
        <v>67</v>
      </c>
      <c r="BI24" s="30" t="s">
        <v>68</v>
      </c>
      <c r="BJ24" s="30" t="s">
        <v>175</v>
      </c>
      <c r="BK24" s="30" t="s">
        <v>176</v>
      </c>
      <c r="BL24" s="142">
        <v>3279797</v>
      </c>
      <c r="BM24" s="142" t="s">
        <v>177</v>
      </c>
      <c r="BN24" s="144"/>
      <c r="BO24" s="144"/>
      <c r="BP24" s="29"/>
      <c r="BQ24" s="29"/>
    </row>
    <row r="25" spans="1:69" ht="51.75" customHeight="1" x14ac:dyDescent="0.2">
      <c r="A25" s="138" t="s">
        <v>192</v>
      </c>
      <c r="B25" s="125" t="s">
        <v>57</v>
      </c>
      <c r="C25" s="30"/>
      <c r="D25" s="59" t="s">
        <v>193</v>
      </c>
      <c r="E25" s="30"/>
      <c r="F25" s="30" t="s">
        <v>194</v>
      </c>
      <c r="G25" s="30" t="s">
        <v>195</v>
      </c>
      <c r="H25" s="135">
        <v>44197</v>
      </c>
      <c r="I25" s="135">
        <v>45442</v>
      </c>
      <c r="J25" s="30" t="s">
        <v>196</v>
      </c>
      <c r="K25" s="30" t="s">
        <v>197</v>
      </c>
      <c r="L25" s="30" t="s">
        <v>198</v>
      </c>
      <c r="M25" s="30" t="s">
        <v>63</v>
      </c>
      <c r="N25" s="30"/>
      <c r="O25" s="155"/>
      <c r="P25" s="139">
        <v>1</v>
      </c>
      <c r="Q25" s="186">
        <v>17048400</v>
      </c>
      <c r="R25" s="139">
        <v>1</v>
      </c>
      <c r="S25" s="186">
        <v>17559852</v>
      </c>
      <c r="T25" s="30">
        <v>1</v>
      </c>
      <c r="U25" s="186">
        <v>18086648</v>
      </c>
      <c r="V25" s="30">
        <v>1</v>
      </c>
      <c r="W25" s="172">
        <v>18629247</v>
      </c>
      <c r="X25" s="30">
        <v>1</v>
      </c>
      <c r="Y25" s="172">
        <v>71324147</v>
      </c>
      <c r="Z25" s="155"/>
      <c r="AA25" s="34" t="str">
        <f t="shared" ref="AA25:AA46" si="10">IF(O25=0," ",Z25/O25)</f>
        <v xml:space="preserve"> </v>
      </c>
      <c r="AB25" s="30"/>
      <c r="AC25" s="139" t="str">
        <f t="shared" ref="AC25:AC46" si="11">IF(N25=0," ",AB25/N25)</f>
        <v xml:space="preserve"> </v>
      </c>
      <c r="AD25" s="30"/>
      <c r="AE25" s="138"/>
      <c r="AF25" s="155">
        <f>Q25/4</f>
        <v>4262100</v>
      </c>
      <c r="AG25" s="34">
        <f>IF(Q25=0," ",AF25/Q25)</f>
        <v>0.25</v>
      </c>
      <c r="AH25" s="139">
        <v>1</v>
      </c>
      <c r="AI25" s="139">
        <f>IF(P25=0," ",AH25/P25)</f>
        <v>1</v>
      </c>
      <c r="AJ25" s="30" t="s">
        <v>199</v>
      </c>
      <c r="AK25" s="30" t="s">
        <v>200</v>
      </c>
      <c r="AL25" s="57">
        <v>33156680</v>
      </c>
      <c r="AM25" s="50">
        <f t="shared" si="4"/>
        <v>1.944855822247249</v>
      </c>
      <c r="AN25" s="54">
        <v>0.7</v>
      </c>
      <c r="AO25" s="50">
        <v>1</v>
      </c>
      <c r="AP25" s="126" t="s">
        <v>1218</v>
      </c>
      <c r="AQ25" s="46"/>
      <c r="AR25" s="90"/>
      <c r="AS25" s="91">
        <f>IF(Q25=0," ",AR25/Q25)</f>
        <v>0</v>
      </c>
      <c r="AT25" s="46"/>
      <c r="AU25" s="54">
        <v>1</v>
      </c>
      <c r="AV25" s="50">
        <v>1</v>
      </c>
      <c r="AW25" s="92"/>
      <c r="AX25" s="151">
        <v>24266909</v>
      </c>
      <c r="AY25" s="152">
        <v>1.42</v>
      </c>
      <c r="AZ25" s="80">
        <v>1</v>
      </c>
      <c r="BA25" s="80">
        <v>1</v>
      </c>
      <c r="BB25" s="89" t="s">
        <v>1481</v>
      </c>
      <c r="BC25" s="89" t="s">
        <v>1482</v>
      </c>
      <c r="BD25" s="89" t="s">
        <v>1483</v>
      </c>
      <c r="BE25" s="181"/>
      <c r="BF25" s="141">
        <v>51</v>
      </c>
      <c r="BG25" s="141" t="s">
        <v>201</v>
      </c>
      <c r="BH25" s="30" t="s">
        <v>67</v>
      </c>
      <c r="BI25" s="30" t="s">
        <v>68</v>
      </c>
      <c r="BJ25" s="30" t="s">
        <v>202</v>
      </c>
      <c r="BK25" s="30" t="s">
        <v>203</v>
      </c>
      <c r="BL25" s="142" t="s">
        <v>204</v>
      </c>
      <c r="BM25" s="142" t="s">
        <v>205</v>
      </c>
      <c r="BN25" s="144"/>
      <c r="BO25" s="144"/>
      <c r="BP25" s="29"/>
      <c r="BQ25" s="29"/>
    </row>
    <row r="26" spans="1:69" ht="54.75" customHeight="1" x14ac:dyDescent="0.2">
      <c r="A26" s="138" t="s">
        <v>206</v>
      </c>
      <c r="B26" s="125" t="s">
        <v>57</v>
      </c>
      <c r="C26" s="30"/>
      <c r="D26" s="59" t="s">
        <v>207</v>
      </c>
      <c r="E26" s="30"/>
      <c r="F26" s="30" t="s">
        <v>194</v>
      </c>
      <c r="G26" s="30" t="s">
        <v>195</v>
      </c>
      <c r="H26" s="135">
        <v>44197</v>
      </c>
      <c r="I26" s="135">
        <v>45442</v>
      </c>
      <c r="J26" s="30" t="s">
        <v>208</v>
      </c>
      <c r="K26" s="30" t="s">
        <v>209</v>
      </c>
      <c r="L26" s="30" t="s">
        <v>137</v>
      </c>
      <c r="M26" s="30"/>
      <c r="N26" s="30"/>
      <c r="O26" s="155"/>
      <c r="P26" s="30"/>
      <c r="Q26" s="32"/>
      <c r="R26" s="30"/>
      <c r="S26" s="32"/>
      <c r="T26" s="30">
        <v>1</v>
      </c>
      <c r="U26" s="32"/>
      <c r="V26" s="30">
        <v>1</v>
      </c>
      <c r="W26" s="138"/>
      <c r="X26" s="138">
        <v>2</v>
      </c>
      <c r="Y26" s="191"/>
      <c r="Z26" s="155"/>
      <c r="AA26" s="34" t="str">
        <f t="shared" si="10"/>
        <v xml:space="preserve"> </v>
      </c>
      <c r="AB26" s="30"/>
      <c r="AC26" s="139" t="str">
        <f t="shared" si="11"/>
        <v xml:space="preserve"> </v>
      </c>
      <c r="AD26" s="30"/>
      <c r="AE26" s="138"/>
      <c r="AF26" s="155">
        <v>0</v>
      </c>
      <c r="AG26" s="34">
        <f t="shared" ref="AG26:AI26" si="12">IF(Q28=0," ",AF28/Q28)</f>
        <v>0</v>
      </c>
      <c r="AH26" s="34">
        <f t="shared" si="12"/>
        <v>0</v>
      </c>
      <c r="AI26" s="34">
        <f t="shared" si="12"/>
        <v>0</v>
      </c>
      <c r="AJ26" s="30" t="s">
        <v>210</v>
      </c>
      <c r="AK26" s="30"/>
      <c r="AL26" s="58">
        <v>27970939</v>
      </c>
      <c r="AM26" s="192">
        <v>1.05</v>
      </c>
      <c r="AN26" s="101">
        <v>0.9</v>
      </c>
      <c r="AO26" s="50">
        <v>1</v>
      </c>
      <c r="AP26" s="46" t="s">
        <v>1219</v>
      </c>
      <c r="AQ26" s="46" t="s">
        <v>1220</v>
      </c>
      <c r="AR26" s="90"/>
      <c r="AS26" s="91" t="str">
        <f t="shared" ref="AS26:AS27" si="13">IF(Q26=0," ",AR26/Q26)</f>
        <v xml:space="preserve"> </v>
      </c>
      <c r="AT26" s="46"/>
      <c r="AU26" s="102"/>
      <c r="AV26" s="102"/>
      <c r="AW26" s="92"/>
      <c r="AX26" s="151"/>
      <c r="AY26" s="193"/>
      <c r="AZ26" s="87"/>
      <c r="BA26" s="80"/>
      <c r="BB26" s="89" t="s">
        <v>1484</v>
      </c>
      <c r="BC26" s="89" t="s">
        <v>1485</v>
      </c>
      <c r="BD26" s="89" t="s">
        <v>1483</v>
      </c>
      <c r="BE26" s="181"/>
      <c r="BF26" s="141">
        <v>54</v>
      </c>
      <c r="BG26" s="141" t="s">
        <v>201</v>
      </c>
      <c r="BH26" s="30" t="s">
        <v>67</v>
      </c>
      <c r="BI26" s="30" t="s">
        <v>68</v>
      </c>
      <c r="BJ26" s="30" t="s">
        <v>202</v>
      </c>
      <c r="BK26" s="30" t="s">
        <v>203</v>
      </c>
      <c r="BL26" s="142" t="s">
        <v>204</v>
      </c>
      <c r="BM26" s="142" t="s">
        <v>205</v>
      </c>
      <c r="BN26" s="144"/>
      <c r="BO26" s="144"/>
      <c r="BP26" s="29"/>
      <c r="BQ26" s="29"/>
    </row>
    <row r="27" spans="1:69" ht="66" customHeight="1" x14ac:dyDescent="0.2">
      <c r="A27" s="138" t="s">
        <v>211</v>
      </c>
      <c r="B27" s="125" t="s">
        <v>57</v>
      </c>
      <c r="C27" s="30"/>
      <c r="D27" s="59" t="s">
        <v>212</v>
      </c>
      <c r="E27" s="30"/>
      <c r="F27" s="30" t="s">
        <v>194</v>
      </c>
      <c r="G27" s="30" t="s">
        <v>195</v>
      </c>
      <c r="H27" s="135">
        <v>44197</v>
      </c>
      <c r="I27" s="135">
        <v>45442</v>
      </c>
      <c r="J27" s="30" t="s">
        <v>213</v>
      </c>
      <c r="K27" s="30" t="s">
        <v>214</v>
      </c>
      <c r="L27" s="30" t="s">
        <v>137</v>
      </c>
      <c r="M27" s="30" t="s">
        <v>63</v>
      </c>
      <c r="N27" s="30"/>
      <c r="O27" s="155"/>
      <c r="P27" s="30"/>
      <c r="Q27" s="32"/>
      <c r="R27" s="139">
        <v>1</v>
      </c>
      <c r="S27" s="32"/>
      <c r="T27" s="30"/>
      <c r="U27" s="32"/>
      <c r="V27" s="142"/>
      <c r="W27" s="32"/>
      <c r="X27" s="185">
        <v>1</v>
      </c>
      <c r="Y27" s="191"/>
      <c r="Z27" s="155"/>
      <c r="AA27" s="34" t="str">
        <f t="shared" si="10"/>
        <v xml:space="preserve"> </v>
      </c>
      <c r="AB27" s="30"/>
      <c r="AC27" s="139" t="str">
        <f t="shared" si="11"/>
        <v xml:space="preserve"> </v>
      </c>
      <c r="AD27" s="30"/>
      <c r="AE27" s="138"/>
      <c r="AF27" s="155">
        <v>0</v>
      </c>
      <c r="AG27" s="155">
        <v>0</v>
      </c>
      <c r="AH27" s="155">
        <v>0</v>
      </c>
      <c r="AI27" s="155">
        <v>0</v>
      </c>
      <c r="AJ27" s="30" t="s">
        <v>200</v>
      </c>
      <c r="AK27" s="30" t="s">
        <v>215</v>
      </c>
      <c r="AL27" s="58">
        <v>11049600</v>
      </c>
      <c r="AM27" s="192">
        <v>3</v>
      </c>
      <c r="AN27" s="56">
        <v>1</v>
      </c>
      <c r="AO27" s="50">
        <v>1</v>
      </c>
      <c r="AP27" s="46" t="s">
        <v>1221</v>
      </c>
      <c r="AQ27" s="46"/>
      <c r="AR27" s="90"/>
      <c r="AS27" s="91" t="str">
        <f t="shared" si="13"/>
        <v xml:space="preserve"> </v>
      </c>
      <c r="AT27" s="46"/>
      <c r="AU27" s="103"/>
      <c r="AV27" s="103"/>
      <c r="AW27" s="92"/>
      <c r="AX27" s="151"/>
      <c r="AY27" s="193"/>
      <c r="AZ27" s="87"/>
      <c r="BA27" s="87"/>
      <c r="BB27" s="89" t="s">
        <v>1483</v>
      </c>
      <c r="BC27" s="89" t="s">
        <v>1485</v>
      </c>
      <c r="BD27" s="89" t="s">
        <v>1483</v>
      </c>
      <c r="BE27" s="181"/>
      <c r="BF27" s="141">
        <v>54</v>
      </c>
      <c r="BG27" s="141" t="s">
        <v>201</v>
      </c>
      <c r="BH27" s="30" t="s">
        <v>67</v>
      </c>
      <c r="BI27" s="30" t="s">
        <v>68</v>
      </c>
      <c r="BJ27" s="30" t="s">
        <v>202</v>
      </c>
      <c r="BK27" s="30" t="s">
        <v>216</v>
      </c>
      <c r="BL27" s="142" t="s">
        <v>204</v>
      </c>
      <c r="BM27" s="142" t="s">
        <v>205</v>
      </c>
      <c r="BN27" s="144"/>
      <c r="BO27" s="144"/>
      <c r="BP27" s="29"/>
      <c r="BQ27" s="29"/>
    </row>
    <row r="28" spans="1:69" ht="72.75" customHeight="1" x14ac:dyDescent="0.2">
      <c r="A28" s="138" t="s">
        <v>217</v>
      </c>
      <c r="B28" s="30" t="s">
        <v>57</v>
      </c>
      <c r="C28" s="30"/>
      <c r="D28" s="59" t="s">
        <v>218</v>
      </c>
      <c r="E28" s="30"/>
      <c r="F28" s="30" t="s">
        <v>219</v>
      </c>
      <c r="G28" s="30" t="s">
        <v>220</v>
      </c>
      <c r="H28" s="194">
        <v>44197</v>
      </c>
      <c r="I28" s="194">
        <v>45442</v>
      </c>
      <c r="J28" s="30" t="s">
        <v>221</v>
      </c>
      <c r="K28" s="30" t="s">
        <v>222</v>
      </c>
      <c r="L28" s="30" t="s">
        <v>223</v>
      </c>
      <c r="M28" s="30" t="s">
        <v>63</v>
      </c>
      <c r="N28" s="139">
        <v>0</v>
      </c>
      <c r="O28" s="32">
        <v>0</v>
      </c>
      <c r="P28" s="139">
        <v>1</v>
      </c>
      <c r="Q28" s="32">
        <v>814033</v>
      </c>
      <c r="R28" s="139">
        <v>1</v>
      </c>
      <c r="S28" s="32">
        <v>1676554</v>
      </c>
      <c r="T28" s="139">
        <v>1</v>
      </c>
      <c r="U28" s="32">
        <v>2589978</v>
      </c>
      <c r="V28" s="139">
        <v>1</v>
      </c>
      <c r="W28" s="32">
        <v>1333410</v>
      </c>
      <c r="X28" s="139">
        <v>1</v>
      </c>
      <c r="Y28" s="177">
        <f t="shared" ref="Y28:Y53" si="14">O28+Q28+S28+U28+W28</f>
        <v>6413975</v>
      </c>
      <c r="Z28" s="155"/>
      <c r="AA28" s="34" t="str">
        <f t="shared" si="10"/>
        <v xml:space="preserve"> </v>
      </c>
      <c r="AB28" s="30"/>
      <c r="AC28" s="139" t="str">
        <f t="shared" si="11"/>
        <v xml:space="preserve"> </v>
      </c>
      <c r="AD28" s="30"/>
      <c r="AE28" s="138"/>
      <c r="AF28" s="155">
        <v>0</v>
      </c>
      <c r="AG28" s="30">
        <v>0</v>
      </c>
      <c r="AH28" s="30">
        <v>0</v>
      </c>
      <c r="AI28" s="139">
        <f t="shared" ref="AI28:AI47" si="15">IF(P28=0," ",AH28/P28)</f>
        <v>0</v>
      </c>
      <c r="AJ28" s="30" t="s">
        <v>224</v>
      </c>
      <c r="AK28" s="30" t="s">
        <v>225</v>
      </c>
      <c r="AL28" s="103">
        <v>0</v>
      </c>
      <c r="AM28" s="50">
        <f t="shared" si="4"/>
        <v>0</v>
      </c>
      <c r="AN28" s="48">
        <v>0</v>
      </c>
      <c r="AO28" s="47">
        <v>0</v>
      </c>
      <c r="AP28" s="127" t="s">
        <v>1147</v>
      </c>
      <c r="AQ28" s="124" t="s">
        <v>1148</v>
      </c>
      <c r="AR28" s="195">
        <v>0</v>
      </c>
      <c r="AS28" s="196">
        <f t="shared" ref="AS28:AS50" si="16">IF(Q28=0," ",AR28/Q28)</f>
        <v>0</v>
      </c>
      <c r="AT28" s="197">
        <v>0</v>
      </c>
      <c r="AU28" s="198">
        <f t="shared" ref="AU28:AU50" si="17">IF(P28=0," ",AT28/P28)</f>
        <v>0</v>
      </c>
      <c r="AV28" s="199" t="s">
        <v>1331</v>
      </c>
      <c r="AW28" s="199" t="s">
        <v>1332</v>
      </c>
      <c r="AX28" s="200">
        <v>0</v>
      </c>
      <c r="AY28" s="201">
        <v>0</v>
      </c>
      <c r="AZ28" s="202">
        <v>0</v>
      </c>
      <c r="BA28" s="203">
        <v>0</v>
      </c>
      <c r="BB28" s="204" t="s">
        <v>1331</v>
      </c>
      <c r="BC28" s="205" t="s">
        <v>1332</v>
      </c>
      <c r="BD28" s="204" t="s">
        <v>1333</v>
      </c>
      <c r="BE28" s="141" t="s">
        <v>226</v>
      </c>
      <c r="BF28" s="141" t="s">
        <v>227</v>
      </c>
      <c r="BG28" s="141" t="s">
        <v>228</v>
      </c>
      <c r="BH28" s="30" t="s">
        <v>229</v>
      </c>
      <c r="BI28" s="30" t="s">
        <v>230</v>
      </c>
      <c r="BJ28" s="30" t="s">
        <v>231</v>
      </c>
      <c r="BK28" s="30" t="s">
        <v>232</v>
      </c>
      <c r="BL28" s="142">
        <v>3241000</v>
      </c>
      <c r="BM28" s="142" t="s">
        <v>233</v>
      </c>
      <c r="BN28" s="144"/>
      <c r="BO28" s="144"/>
      <c r="BP28" s="29"/>
      <c r="BQ28" s="29"/>
    </row>
    <row r="29" spans="1:69" ht="80.25" customHeight="1" x14ac:dyDescent="0.2">
      <c r="A29" s="138" t="s">
        <v>234</v>
      </c>
      <c r="B29" s="30" t="s">
        <v>57</v>
      </c>
      <c r="C29" s="30"/>
      <c r="D29" s="59" t="s">
        <v>235</v>
      </c>
      <c r="E29" s="30"/>
      <c r="F29" s="30" t="s">
        <v>219</v>
      </c>
      <c r="G29" s="30" t="s">
        <v>220</v>
      </c>
      <c r="H29" s="194">
        <v>44197</v>
      </c>
      <c r="I29" s="194">
        <v>45442</v>
      </c>
      <c r="J29" s="30" t="s">
        <v>236</v>
      </c>
      <c r="K29" s="30" t="s">
        <v>237</v>
      </c>
      <c r="L29" s="30" t="s">
        <v>238</v>
      </c>
      <c r="M29" s="30" t="s">
        <v>63</v>
      </c>
      <c r="N29" s="182">
        <v>0</v>
      </c>
      <c r="O29" s="32">
        <v>0</v>
      </c>
      <c r="P29" s="182">
        <v>2</v>
      </c>
      <c r="Q29" s="32">
        <v>39600000</v>
      </c>
      <c r="R29" s="182">
        <v>2</v>
      </c>
      <c r="S29" s="32">
        <v>40788000</v>
      </c>
      <c r="T29" s="182">
        <v>2</v>
      </c>
      <c r="U29" s="32">
        <v>42011640</v>
      </c>
      <c r="V29" s="182">
        <v>1</v>
      </c>
      <c r="W29" s="32">
        <v>21635992</v>
      </c>
      <c r="X29" s="182">
        <v>7</v>
      </c>
      <c r="Y29" s="177">
        <f t="shared" si="14"/>
        <v>144035632</v>
      </c>
      <c r="Z29" s="155"/>
      <c r="AA29" s="34" t="str">
        <f t="shared" si="10"/>
        <v xml:space="preserve"> </v>
      </c>
      <c r="AB29" s="30"/>
      <c r="AC29" s="139" t="str">
        <f t="shared" si="11"/>
        <v xml:space="preserve"> </v>
      </c>
      <c r="AD29" s="30"/>
      <c r="AE29" s="138"/>
      <c r="AF29" s="155">
        <v>9900000</v>
      </c>
      <c r="AG29" s="34">
        <f t="shared" ref="AG29:AG47" si="18">IF(Q29=0," ",AF29/Q29)</f>
        <v>0.25</v>
      </c>
      <c r="AH29" s="30">
        <v>0</v>
      </c>
      <c r="AI29" s="139">
        <f t="shared" si="15"/>
        <v>0</v>
      </c>
      <c r="AJ29" s="30" t="s">
        <v>239</v>
      </c>
      <c r="AK29" s="30" t="s">
        <v>240</v>
      </c>
      <c r="AL29" s="103">
        <v>19800000</v>
      </c>
      <c r="AM29" s="50">
        <f t="shared" si="4"/>
        <v>0.5</v>
      </c>
      <c r="AN29" s="48">
        <v>0</v>
      </c>
      <c r="AO29" s="47">
        <v>0</v>
      </c>
      <c r="AP29" s="128" t="s">
        <v>1149</v>
      </c>
      <c r="AQ29" s="129" t="s">
        <v>1150</v>
      </c>
      <c r="AR29" s="195">
        <v>29700000</v>
      </c>
      <c r="AS29" s="196">
        <f t="shared" si="16"/>
        <v>0.75</v>
      </c>
      <c r="AT29" s="197">
        <v>1</v>
      </c>
      <c r="AU29" s="198">
        <f t="shared" si="17"/>
        <v>0.5</v>
      </c>
      <c r="AV29" s="199" t="s">
        <v>1334</v>
      </c>
      <c r="AW29" s="199" t="s">
        <v>1150</v>
      </c>
      <c r="AX29" s="200">
        <v>39600000</v>
      </c>
      <c r="AY29" s="201">
        <v>1</v>
      </c>
      <c r="AZ29" s="206">
        <v>2</v>
      </c>
      <c r="BA29" s="203">
        <v>1</v>
      </c>
      <c r="BB29" s="204" t="s">
        <v>1335</v>
      </c>
      <c r="BC29" s="205" t="s">
        <v>1336</v>
      </c>
      <c r="BD29" s="204" t="s">
        <v>1337</v>
      </c>
      <c r="BE29" s="141" t="s">
        <v>226</v>
      </c>
      <c r="BF29" s="141" t="s">
        <v>227</v>
      </c>
      <c r="BG29" s="141" t="s">
        <v>228</v>
      </c>
      <c r="BH29" s="30" t="s">
        <v>229</v>
      </c>
      <c r="BI29" s="30" t="s">
        <v>230</v>
      </c>
      <c r="BJ29" s="30" t="s">
        <v>231</v>
      </c>
      <c r="BK29" s="30" t="s">
        <v>232</v>
      </c>
      <c r="BL29" s="142">
        <v>3241000</v>
      </c>
      <c r="BM29" s="142" t="s">
        <v>233</v>
      </c>
      <c r="BN29" s="144"/>
      <c r="BO29" s="144"/>
      <c r="BP29" s="29"/>
      <c r="BQ29" s="29"/>
    </row>
    <row r="30" spans="1:69" ht="72.75" customHeight="1" x14ac:dyDescent="0.2">
      <c r="A30" s="138" t="s">
        <v>241</v>
      </c>
      <c r="B30" s="30" t="s">
        <v>57</v>
      </c>
      <c r="C30" s="30"/>
      <c r="D30" s="59" t="s">
        <v>242</v>
      </c>
      <c r="E30" s="30"/>
      <c r="F30" s="30" t="s">
        <v>243</v>
      </c>
      <c r="G30" s="30" t="s">
        <v>220</v>
      </c>
      <c r="H30" s="194">
        <v>44197</v>
      </c>
      <c r="I30" s="194">
        <v>44560</v>
      </c>
      <c r="J30" s="30" t="s">
        <v>244</v>
      </c>
      <c r="K30" s="30" t="s">
        <v>245</v>
      </c>
      <c r="L30" s="30" t="s">
        <v>246</v>
      </c>
      <c r="M30" s="30" t="s">
        <v>63</v>
      </c>
      <c r="N30" s="182">
        <v>0</v>
      </c>
      <c r="O30" s="32">
        <v>0</v>
      </c>
      <c r="P30" s="182">
        <v>1</v>
      </c>
      <c r="Q30" s="32">
        <v>45561156</v>
      </c>
      <c r="R30" s="182">
        <v>0</v>
      </c>
      <c r="S30" s="32">
        <v>0</v>
      </c>
      <c r="T30" s="182">
        <v>0</v>
      </c>
      <c r="U30" s="32">
        <v>0</v>
      </c>
      <c r="V30" s="182">
        <v>0</v>
      </c>
      <c r="W30" s="32">
        <v>0</v>
      </c>
      <c r="X30" s="182">
        <v>1</v>
      </c>
      <c r="Y30" s="177">
        <f t="shared" si="14"/>
        <v>45561156</v>
      </c>
      <c r="Z30" s="155"/>
      <c r="AA30" s="34" t="str">
        <f t="shared" si="10"/>
        <v xml:space="preserve"> </v>
      </c>
      <c r="AB30" s="30"/>
      <c r="AC30" s="139" t="str">
        <f t="shared" si="11"/>
        <v xml:space="preserve"> </v>
      </c>
      <c r="AD30" s="30"/>
      <c r="AE30" s="138"/>
      <c r="AF30" s="155">
        <v>4556115.5999999996</v>
      </c>
      <c r="AG30" s="34">
        <f t="shared" si="18"/>
        <v>9.9999999999999992E-2</v>
      </c>
      <c r="AH30" s="30">
        <v>0</v>
      </c>
      <c r="AI30" s="139">
        <f t="shared" si="15"/>
        <v>0</v>
      </c>
      <c r="AJ30" s="30" t="s">
        <v>247</v>
      </c>
      <c r="AK30" s="30" t="s">
        <v>248</v>
      </c>
      <c r="AL30" s="103">
        <v>13668347</v>
      </c>
      <c r="AM30" s="50">
        <f t="shared" si="4"/>
        <v>0.30000000438970426</v>
      </c>
      <c r="AN30" s="48">
        <v>0</v>
      </c>
      <c r="AO30" s="47">
        <v>0</v>
      </c>
      <c r="AP30" s="128" t="s">
        <v>1151</v>
      </c>
      <c r="AQ30" s="129" t="s">
        <v>1152</v>
      </c>
      <c r="AR30" s="207">
        <v>27336694</v>
      </c>
      <c r="AS30" s="196">
        <f t="shared" si="16"/>
        <v>0.60000000877940851</v>
      </c>
      <c r="AT30" s="197">
        <v>0</v>
      </c>
      <c r="AU30" s="198">
        <f t="shared" si="17"/>
        <v>0</v>
      </c>
      <c r="AV30" s="74" t="s">
        <v>1338</v>
      </c>
      <c r="AW30" s="74" t="s">
        <v>1339</v>
      </c>
      <c r="AX30" s="200">
        <v>45561156</v>
      </c>
      <c r="AY30" s="201">
        <v>1</v>
      </c>
      <c r="AZ30" s="206">
        <v>1</v>
      </c>
      <c r="BA30" s="203">
        <v>1</v>
      </c>
      <c r="BB30" s="204" t="s">
        <v>1340</v>
      </c>
      <c r="BC30" s="208" t="s">
        <v>413</v>
      </c>
      <c r="BD30" s="204" t="s">
        <v>1341</v>
      </c>
      <c r="BE30" s="141" t="s">
        <v>249</v>
      </c>
      <c r="BF30" s="141" t="s">
        <v>250</v>
      </c>
      <c r="BG30" s="141" t="s">
        <v>251</v>
      </c>
      <c r="BH30" s="30" t="s">
        <v>229</v>
      </c>
      <c r="BI30" s="30" t="s">
        <v>230</v>
      </c>
      <c r="BJ30" s="30" t="s">
        <v>252</v>
      </c>
      <c r="BK30" s="30" t="s">
        <v>253</v>
      </c>
      <c r="BL30" s="142">
        <v>3241000</v>
      </c>
      <c r="BM30" s="142" t="s">
        <v>254</v>
      </c>
      <c r="BN30" s="144"/>
      <c r="BO30" s="144"/>
      <c r="BP30" s="29"/>
      <c r="BQ30" s="29"/>
    </row>
    <row r="31" spans="1:69" ht="67.5" customHeight="1" x14ac:dyDescent="0.2">
      <c r="A31" s="138" t="s">
        <v>255</v>
      </c>
      <c r="B31" s="30" t="s">
        <v>57</v>
      </c>
      <c r="C31" s="30"/>
      <c r="D31" s="59" t="s">
        <v>256</v>
      </c>
      <c r="E31" s="30"/>
      <c r="F31" s="30" t="s">
        <v>257</v>
      </c>
      <c r="G31" s="30" t="s">
        <v>220</v>
      </c>
      <c r="H31" s="194">
        <v>44197</v>
      </c>
      <c r="I31" s="194">
        <v>45442</v>
      </c>
      <c r="J31" s="30" t="s">
        <v>258</v>
      </c>
      <c r="K31" s="30" t="s">
        <v>259</v>
      </c>
      <c r="L31" s="30" t="s">
        <v>246</v>
      </c>
      <c r="M31" s="30" t="s">
        <v>63</v>
      </c>
      <c r="N31" s="139">
        <v>0</v>
      </c>
      <c r="O31" s="32">
        <v>0</v>
      </c>
      <c r="P31" s="139">
        <v>1</v>
      </c>
      <c r="Q31" s="32">
        <v>22507675.5</v>
      </c>
      <c r="R31" s="139">
        <v>1</v>
      </c>
      <c r="S31" s="32">
        <v>46815965.039999999</v>
      </c>
      <c r="T31" s="139">
        <v>1</v>
      </c>
      <c r="U31" s="32">
        <v>73032905.462399989</v>
      </c>
      <c r="V31" s="139">
        <v>1</v>
      </c>
      <c r="W31" s="32">
        <v>101272295.57452799</v>
      </c>
      <c r="X31" s="139">
        <v>1</v>
      </c>
      <c r="Y31" s="177">
        <f t="shared" si="14"/>
        <v>243628841.57692796</v>
      </c>
      <c r="Z31" s="155"/>
      <c r="AA31" s="34" t="str">
        <f t="shared" si="10"/>
        <v xml:space="preserve"> </v>
      </c>
      <c r="AB31" s="30"/>
      <c r="AC31" s="139" t="str">
        <f t="shared" si="11"/>
        <v xml:space="preserve"> </v>
      </c>
      <c r="AD31" s="30"/>
      <c r="AE31" s="138"/>
      <c r="AF31" s="155">
        <v>0</v>
      </c>
      <c r="AG31" s="34">
        <f t="shared" si="18"/>
        <v>0</v>
      </c>
      <c r="AH31" s="139">
        <v>0</v>
      </c>
      <c r="AI31" s="139">
        <f t="shared" si="15"/>
        <v>0</v>
      </c>
      <c r="AJ31" s="30" t="s">
        <v>260</v>
      </c>
      <c r="AK31" s="30"/>
      <c r="AL31" s="103">
        <v>0</v>
      </c>
      <c r="AM31" s="50">
        <f t="shared" si="4"/>
        <v>0</v>
      </c>
      <c r="AN31" s="48">
        <v>0</v>
      </c>
      <c r="AO31" s="47">
        <v>0</v>
      </c>
      <c r="AP31" s="128" t="s">
        <v>1153</v>
      </c>
      <c r="AQ31" s="129" t="s">
        <v>1154</v>
      </c>
      <c r="AR31" s="195">
        <v>0</v>
      </c>
      <c r="AS31" s="196">
        <f t="shared" si="16"/>
        <v>0</v>
      </c>
      <c r="AT31" s="209">
        <v>0</v>
      </c>
      <c r="AU31" s="198">
        <f t="shared" si="17"/>
        <v>0</v>
      </c>
      <c r="AV31" s="74" t="s">
        <v>1342</v>
      </c>
      <c r="AW31" s="74" t="s">
        <v>1343</v>
      </c>
      <c r="AX31" s="200">
        <v>0</v>
      </c>
      <c r="AY31" s="201">
        <v>0</v>
      </c>
      <c r="AZ31" s="202">
        <v>0</v>
      </c>
      <c r="BA31" s="203">
        <v>0</v>
      </c>
      <c r="BB31" s="204" t="s">
        <v>1344</v>
      </c>
      <c r="BC31" s="205" t="s">
        <v>1345</v>
      </c>
      <c r="BD31" s="204" t="s">
        <v>1346</v>
      </c>
      <c r="BE31" s="141" t="s">
        <v>249</v>
      </c>
      <c r="BF31" s="141" t="s">
        <v>261</v>
      </c>
      <c r="BG31" s="141" t="s">
        <v>251</v>
      </c>
      <c r="BH31" s="30" t="s">
        <v>229</v>
      </c>
      <c r="BI31" s="30" t="s">
        <v>230</v>
      </c>
      <c r="BJ31" s="30" t="s">
        <v>252</v>
      </c>
      <c r="BK31" s="30" t="s">
        <v>253</v>
      </c>
      <c r="BL31" s="142">
        <v>3241000</v>
      </c>
      <c r="BM31" s="142" t="s">
        <v>254</v>
      </c>
      <c r="BN31" s="144"/>
      <c r="BO31" s="144"/>
      <c r="BP31" s="29"/>
      <c r="BQ31" s="29"/>
    </row>
    <row r="32" spans="1:69" ht="57.75" customHeight="1" x14ac:dyDescent="0.2">
      <c r="A32" s="138" t="s">
        <v>262</v>
      </c>
      <c r="B32" s="30" t="s">
        <v>57</v>
      </c>
      <c r="C32" s="30"/>
      <c r="D32" s="59" t="s">
        <v>263</v>
      </c>
      <c r="E32" s="30"/>
      <c r="F32" s="30" t="s">
        <v>219</v>
      </c>
      <c r="G32" s="30" t="s">
        <v>220</v>
      </c>
      <c r="H32" s="194">
        <v>44197</v>
      </c>
      <c r="I32" s="194">
        <v>45442</v>
      </c>
      <c r="J32" s="30" t="s">
        <v>264</v>
      </c>
      <c r="K32" s="30" t="s">
        <v>265</v>
      </c>
      <c r="L32" s="30" t="s">
        <v>246</v>
      </c>
      <c r="M32" s="30" t="s">
        <v>63</v>
      </c>
      <c r="N32" s="182">
        <v>0</v>
      </c>
      <c r="O32" s="32">
        <v>0</v>
      </c>
      <c r="P32" s="139">
        <v>0.25</v>
      </c>
      <c r="Q32" s="32">
        <v>13200000</v>
      </c>
      <c r="R32" s="139">
        <v>0.5</v>
      </c>
      <c r="S32" s="32">
        <v>25168000</v>
      </c>
      <c r="T32" s="139">
        <v>0.75</v>
      </c>
      <c r="U32" s="32">
        <v>30000000</v>
      </c>
      <c r="V32" s="139">
        <v>1</v>
      </c>
      <c r="W32" s="32">
        <v>13200000</v>
      </c>
      <c r="X32" s="139">
        <v>1</v>
      </c>
      <c r="Y32" s="177">
        <f t="shared" si="14"/>
        <v>81568000</v>
      </c>
      <c r="Z32" s="155"/>
      <c r="AA32" s="34" t="str">
        <f t="shared" si="10"/>
        <v xml:space="preserve"> </v>
      </c>
      <c r="AB32" s="30"/>
      <c r="AC32" s="139" t="str">
        <f t="shared" si="11"/>
        <v xml:space="preserve"> </v>
      </c>
      <c r="AD32" s="30"/>
      <c r="AE32" s="138"/>
      <c r="AF32" s="155">
        <v>7920000</v>
      </c>
      <c r="AG32" s="34">
        <f t="shared" si="18"/>
        <v>0.6</v>
      </c>
      <c r="AH32" s="139">
        <v>0.05</v>
      </c>
      <c r="AI32" s="139">
        <f t="shared" si="15"/>
        <v>0.2</v>
      </c>
      <c r="AJ32" s="30" t="s">
        <v>266</v>
      </c>
      <c r="AK32" s="30"/>
      <c r="AL32" s="103">
        <v>7920000</v>
      </c>
      <c r="AM32" s="50">
        <f t="shared" si="4"/>
        <v>0.6</v>
      </c>
      <c r="AN32" s="49">
        <v>0.05</v>
      </c>
      <c r="AO32" s="47">
        <v>0.2</v>
      </c>
      <c r="AP32" s="128" t="s">
        <v>1155</v>
      </c>
      <c r="AQ32" s="129" t="s">
        <v>1154</v>
      </c>
      <c r="AR32" s="195">
        <v>7920000</v>
      </c>
      <c r="AS32" s="196">
        <f t="shared" si="16"/>
        <v>0.6</v>
      </c>
      <c r="AT32" s="209">
        <v>0.05</v>
      </c>
      <c r="AU32" s="198">
        <f t="shared" si="17"/>
        <v>0.2</v>
      </c>
      <c r="AV32" s="74" t="s">
        <v>1347</v>
      </c>
      <c r="AW32" s="74" t="s">
        <v>1348</v>
      </c>
      <c r="AX32" s="200">
        <v>7920000</v>
      </c>
      <c r="AY32" s="201">
        <v>0.6</v>
      </c>
      <c r="AZ32" s="202">
        <v>0.05</v>
      </c>
      <c r="BA32" s="203">
        <v>0.2</v>
      </c>
      <c r="BB32" s="204" t="s">
        <v>1349</v>
      </c>
      <c r="BC32" s="205" t="s">
        <v>1350</v>
      </c>
      <c r="BD32" s="204" t="s">
        <v>1351</v>
      </c>
      <c r="BE32" s="141" t="s">
        <v>249</v>
      </c>
      <c r="BF32" s="141" t="s">
        <v>267</v>
      </c>
      <c r="BG32" s="141" t="s">
        <v>251</v>
      </c>
      <c r="BH32" s="30" t="s">
        <v>229</v>
      </c>
      <c r="BI32" s="30" t="s">
        <v>230</v>
      </c>
      <c r="BJ32" s="30" t="s">
        <v>252</v>
      </c>
      <c r="BK32" s="30" t="s">
        <v>253</v>
      </c>
      <c r="BL32" s="142">
        <v>3241000</v>
      </c>
      <c r="BM32" s="142" t="s">
        <v>254</v>
      </c>
      <c r="BN32" s="144"/>
      <c r="BO32" s="144"/>
      <c r="BP32" s="29"/>
      <c r="BQ32" s="29"/>
    </row>
    <row r="33" spans="1:69" ht="57" customHeight="1" x14ac:dyDescent="0.2">
      <c r="A33" s="138" t="s">
        <v>268</v>
      </c>
      <c r="B33" s="30" t="s">
        <v>57</v>
      </c>
      <c r="C33" s="30"/>
      <c r="D33" s="59" t="s">
        <v>269</v>
      </c>
      <c r="E33" s="30"/>
      <c r="F33" s="30" t="s">
        <v>219</v>
      </c>
      <c r="G33" s="30" t="s">
        <v>220</v>
      </c>
      <c r="H33" s="194">
        <v>44197</v>
      </c>
      <c r="I33" s="194">
        <v>45442</v>
      </c>
      <c r="J33" s="30" t="s">
        <v>270</v>
      </c>
      <c r="K33" s="30" t="s">
        <v>271</v>
      </c>
      <c r="L33" s="30" t="s">
        <v>246</v>
      </c>
      <c r="M33" s="30" t="s">
        <v>63</v>
      </c>
      <c r="N33" s="182">
        <v>0</v>
      </c>
      <c r="O33" s="32">
        <v>0</v>
      </c>
      <c r="P33" s="182">
        <v>2</v>
      </c>
      <c r="Q33" s="32">
        <v>7870086</v>
      </c>
      <c r="R33" s="182">
        <v>2</v>
      </c>
      <c r="S33" s="32">
        <v>8106188</v>
      </c>
      <c r="T33" s="182">
        <v>2</v>
      </c>
      <c r="U33" s="32">
        <v>8349374</v>
      </c>
      <c r="V33" s="182">
        <v>1</v>
      </c>
      <c r="W33" s="32">
        <v>5233329</v>
      </c>
      <c r="X33" s="182">
        <v>7</v>
      </c>
      <c r="Y33" s="177">
        <f t="shared" si="14"/>
        <v>29558977</v>
      </c>
      <c r="Z33" s="155"/>
      <c r="AA33" s="34" t="str">
        <f t="shared" si="10"/>
        <v xml:space="preserve"> </v>
      </c>
      <c r="AB33" s="30"/>
      <c r="AC33" s="139" t="str">
        <f t="shared" si="11"/>
        <v xml:space="preserve"> </v>
      </c>
      <c r="AD33" s="30"/>
      <c r="AE33" s="138"/>
      <c r="AF33" s="155">
        <v>0</v>
      </c>
      <c r="AG33" s="34">
        <f t="shared" si="18"/>
        <v>0</v>
      </c>
      <c r="AH33" s="30">
        <v>0</v>
      </c>
      <c r="AI33" s="139">
        <f t="shared" si="15"/>
        <v>0</v>
      </c>
      <c r="AJ33" s="30" t="s">
        <v>272</v>
      </c>
      <c r="AK33" s="30"/>
      <c r="AL33" s="103">
        <v>0</v>
      </c>
      <c r="AM33" s="50">
        <f t="shared" si="4"/>
        <v>0</v>
      </c>
      <c r="AN33" s="48">
        <v>0</v>
      </c>
      <c r="AO33" s="47">
        <v>0</v>
      </c>
      <c r="AP33" s="128" t="s">
        <v>1156</v>
      </c>
      <c r="AQ33" s="129" t="s">
        <v>1154</v>
      </c>
      <c r="AR33" s="195">
        <v>0</v>
      </c>
      <c r="AS33" s="196">
        <f t="shared" si="16"/>
        <v>0</v>
      </c>
      <c r="AT33" s="197">
        <v>2</v>
      </c>
      <c r="AU33" s="198">
        <f t="shared" si="17"/>
        <v>1</v>
      </c>
      <c r="AV33" s="74" t="s">
        <v>1352</v>
      </c>
      <c r="AW33" s="74" t="s">
        <v>1353</v>
      </c>
      <c r="AX33" s="200">
        <v>11386269</v>
      </c>
      <c r="AY33" s="201">
        <v>1.45</v>
      </c>
      <c r="AZ33" s="206">
        <v>2</v>
      </c>
      <c r="BA33" s="203">
        <v>1</v>
      </c>
      <c r="BB33" s="204" t="s">
        <v>1354</v>
      </c>
      <c r="BC33" s="205" t="s">
        <v>712</v>
      </c>
      <c r="BD33" s="204" t="s">
        <v>1355</v>
      </c>
      <c r="BE33" s="141" t="s">
        <v>249</v>
      </c>
      <c r="BF33" s="141" t="s">
        <v>267</v>
      </c>
      <c r="BG33" s="141" t="s">
        <v>251</v>
      </c>
      <c r="BH33" s="30" t="s">
        <v>229</v>
      </c>
      <c r="BI33" s="30" t="s">
        <v>230</v>
      </c>
      <c r="BJ33" s="30" t="s">
        <v>252</v>
      </c>
      <c r="BK33" s="30" t="s">
        <v>253</v>
      </c>
      <c r="BL33" s="142">
        <v>3241000</v>
      </c>
      <c r="BM33" s="142" t="s">
        <v>254</v>
      </c>
      <c r="BN33" s="144"/>
      <c r="BO33" s="144"/>
      <c r="BP33" s="29"/>
      <c r="BQ33" s="29"/>
    </row>
    <row r="34" spans="1:69" ht="51.75" customHeight="1" x14ac:dyDescent="0.2">
      <c r="A34" s="138" t="s">
        <v>273</v>
      </c>
      <c r="B34" s="30" t="s">
        <v>57</v>
      </c>
      <c r="C34" s="30"/>
      <c r="D34" s="59" t="s">
        <v>274</v>
      </c>
      <c r="E34" s="30"/>
      <c r="F34" s="30" t="s">
        <v>219</v>
      </c>
      <c r="G34" s="30" t="s">
        <v>220</v>
      </c>
      <c r="H34" s="194">
        <v>44216</v>
      </c>
      <c r="I34" s="194">
        <v>45442</v>
      </c>
      <c r="J34" s="30" t="s">
        <v>275</v>
      </c>
      <c r="K34" s="30" t="s">
        <v>276</v>
      </c>
      <c r="L34" s="30" t="s">
        <v>277</v>
      </c>
      <c r="M34" s="30" t="s">
        <v>63</v>
      </c>
      <c r="N34" s="182">
        <v>0</v>
      </c>
      <c r="O34" s="32">
        <v>0</v>
      </c>
      <c r="P34" s="182">
        <v>45</v>
      </c>
      <c r="Q34" s="32">
        <v>32989000</v>
      </c>
      <c r="R34" s="182">
        <v>45</v>
      </c>
      <c r="S34" s="32">
        <v>32989000</v>
      </c>
      <c r="T34" s="182">
        <v>45</v>
      </c>
      <c r="U34" s="32">
        <v>32989000</v>
      </c>
      <c r="V34" s="182">
        <v>30</v>
      </c>
      <c r="W34" s="32">
        <v>32989000</v>
      </c>
      <c r="X34" s="182">
        <v>165</v>
      </c>
      <c r="Y34" s="177">
        <f t="shared" si="14"/>
        <v>131956000</v>
      </c>
      <c r="Z34" s="155"/>
      <c r="AA34" s="34" t="str">
        <f t="shared" si="10"/>
        <v xml:space="preserve"> </v>
      </c>
      <c r="AB34" s="30"/>
      <c r="AC34" s="139" t="str">
        <f t="shared" si="11"/>
        <v xml:space="preserve"> </v>
      </c>
      <c r="AD34" s="30"/>
      <c r="AE34" s="138"/>
      <c r="AF34" s="155">
        <v>1499306</v>
      </c>
      <c r="AG34" s="34">
        <f t="shared" si="18"/>
        <v>4.5448664706417292E-2</v>
      </c>
      <c r="AH34" s="30">
        <v>0</v>
      </c>
      <c r="AI34" s="139">
        <f t="shared" si="15"/>
        <v>0</v>
      </c>
      <c r="AJ34" s="30" t="s">
        <v>278</v>
      </c>
      <c r="AK34" s="30"/>
      <c r="AL34" s="103">
        <v>7363740</v>
      </c>
      <c r="AM34" s="50">
        <f t="shared" si="4"/>
        <v>0.22321804237776227</v>
      </c>
      <c r="AN34" s="48">
        <v>62</v>
      </c>
      <c r="AO34" s="47">
        <v>1.38</v>
      </c>
      <c r="AP34" s="128" t="s">
        <v>1157</v>
      </c>
      <c r="AQ34" s="129" t="s">
        <v>1154</v>
      </c>
      <c r="AR34" s="195">
        <v>21204962</v>
      </c>
      <c r="AS34" s="196">
        <f t="shared" si="16"/>
        <v>0.6427888690169451</v>
      </c>
      <c r="AT34" s="197">
        <v>69</v>
      </c>
      <c r="AU34" s="198">
        <f t="shared" si="17"/>
        <v>1.5333333333333334</v>
      </c>
      <c r="AV34" s="199" t="s">
        <v>1356</v>
      </c>
      <c r="AW34" s="199" t="s">
        <v>1357</v>
      </c>
      <c r="AX34" s="200">
        <v>31745646</v>
      </c>
      <c r="AY34" s="201">
        <v>0.96</v>
      </c>
      <c r="AZ34" s="206">
        <v>70</v>
      </c>
      <c r="BA34" s="203">
        <v>1.56</v>
      </c>
      <c r="BB34" s="204" t="s">
        <v>1358</v>
      </c>
      <c r="BC34" s="205" t="s">
        <v>1359</v>
      </c>
      <c r="BD34" s="204" t="s">
        <v>1360</v>
      </c>
      <c r="BE34" s="141" t="s">
        <v>279</v>
      </c>
      <c r="BF34" s="141" t="s">
        <v>280</v>
      </c>
      <c r="BG34" s="141" t="s">
        <v>281</v>
      </c>
      <c r="BH34" s="30" t="s">
        <v>229</v>
      </c>
      <c r="BI34" s="30" t="s">
        <v>230</v>
      </c>
      <c r="BJ34" s="30" t="s">
        <v>282</v>
      </c>
      <c r="BK34" s="30" t="s">
        <v>283</v>
      </c>
      <c r="BL34" s="142">
        <v>3241000</v>
      </c>
      <c r="BM34" s="142" t="s">
        <v>284</v>
      </c>
      <c r="BN34" s="144"/>
      <c r="BO34" s="144"/>
      <c r="BP34" s="29"/>
      <c r="BQ34" s="29"/>
    </row>
    <row r="35" spans="1:69" ht="42" customHeight="1" x14ac:dyDescent="0.2">
      <c r="A35" s="138" t="s">
        <v>285</v>
      </c>
      <c r="B35" s="30" t="s">
        <v>57</v>
      </c>
      <c r="C35" s="30"/>
      <c r="D35" s="59" t="s">
        <v>286</v>
      </c>
      <c r="E35" s="30"/>
      <c r="F35" s="30" t="s">
        <v>219</v>
      </c>
      <c r="G35" s="30" t="s">
        <v>220</v>
      </c>
      <c r="H35" s="194">
        <v>44216</v>
      </c>
      <c r="I35" s="194">
        <v>45442</v>
      </c>
      <c r="J35" s="153" t="s">
        <v>287</v>
      </c>
      <c r="K35" s="30" t="s">
        <v>288</v>
      </c>
      <c r="L35" s="30" t="s">
        <v>289</v>
      </c>
      <c r="M35" s="30" t="s">
        <v>63</v>
      </c>
      <c r="N35" s="182">
        <v>0</v>
      </c>
      <c r="O35" s="32">
        <v>0</v>
      </c>
      <c r="P35" s="182">
        <v>45</v>
      </c>
      <c r="Q35" s="32">
        <v>5720000</v>
      </c>
      <c r="R35" s="182">
        <v>45</v>
      </c>
      <c r="S35" s="32">
        <v>5720000</v>
      </c>
      <c r="T35" s="182">
        <v>45</v>
      </c>
      <c r="U35" s="32">
        <v>5720000</v>
      </c>
      <c r="V35" s="182">
        <v>30</v>
      </c>
      <c r="W35" s="32">
        <v>5720000</v>
      </c>
      <c r="X35" s="182">
        <v>165</v>
      </c>
      <c r="Y35" s="177">
        <f t="shared" si="14"/>
        <v>22880000</v>
      </c>
      <c r="Z35" s="155"/>
      <c r="AA35" s="34" t="str">
        <f t="shared" si="10"/>
        <v xml:space="preserve"> </v>
      </c>
      <c r="AB35" s="30"/>
      <c r="AC35" s="139" t="str">
        <f t="shared" si="11"/>
        <v xml:space="preserve"> </v>
      </c>
      <c r="AD35" s="30"/>
      <c r="AE35" s="138"/>
      <c r="AF35" s="155">
        <v>137333</v>
      </c>
      <c r="AG35" s="34">
        <f t="shared" si="18"/>
        <v>2.4009265734265733E-2</v>
      </c>
      <c r="AH35" s="30">
        <v>0</v>
      </c>
      <c r="AI35" s="139">
        <f t="shared" si="15"/>
        <v>0</v>
      </c>
      <c r="AJ35" s="30" t="s">
        <v>278</v>
      </c>
      <c r="AK35" s="30"/>
      <c r="AL35" s="103">
        <v>1167333</v>
      </c>
      <c r="AM35" s="50">
        <f t="shared" si="4"/>
        <v>0.20407919580419581</v>
      </c>
      <c r="AN35" s="48">
        <v>0</v>
      </c>
      <c r="AO35" s="47">
        <v>0</v>
      </c>
      <c r="AP35" s="128" t="s">
        <v>1158</v>
      </c>
      <c r="AQ35" s="129" t="s">
        <v>1154</v>
      </c>
      <c r="AR35" s="195">
        <v>3227334</v>
      </c>
      <c r="AS35" s="196">
        <f t="shared" si="16"/>
        <v>0.56421923076923075</v>
      </c>
      <c r="AT35" s="197">
        <v>23</v>
      </c>
      <c r="AU35" s="198">
        <f t="shared" si="17"/>
        <v>0.51111111111111107</v>
      </c>
      <c r="AV35" s="199" t="s">
        <v>1361</v>
      </c>
      <c r="AW35" s="199" t="s">
        <v>1357</v>
      </c>
      <c r="AX35" s="200">
        <v>4772333</v>
      </c>
      <c r="AY35" s="201">
        <v>0.83</v>
      </c>
      <c r="AZ35" s="206">
        <v>44</v>
      </c>
      <c r="BA35" s="203">
        <v>0.98</v>
      </c>
      <c r="BB35" s="204" t="s">
        <v>1362</v>
      </c>
      <c r="BC35" s="205" t="s">
        <v>1359</v>
      </c>
      <c r="BD35" s="204" t="s">
        <v>1363</v>
      </c>
      <c r="BE35" s="141" t="s">
        <v>279</v>
      </c>
      <c r="BF35" s="141" t="s">
        <v>280</v>
      </c>
      <c r="BG35" s="141" t="s">
        <v>281</v>
      </c>
      <c r="BH35" s="30" t="s">
        <v>229</v>
      </c>
      <c r="BI35" s="30" t="s">
        <v>230</v>
      </c>
      <c r="BJ35" s="30" t="s">
        <v>282</v>
      </c>
      <c r="BK35" s="30" t="s">
        <v>283</v>
      </c>
      <c r="BL35" s="142">
        <v>3241000</v>
      </c>
      <c r="BM35" s="142" t="s">
        <v>284</v>
      </c>
      <c r="BN35" s="144"/>
      <c r="BO35" s="144"/>
      <c r="BP35" s="29"/>
      <c r="BQ35" s="29"/>
    </row>
    <row r="36" spans="1:69" ht="42" customHeight="1" x14ac:dyDescent="0.2">
      <c r="A36" s="138" t="s">
        <v>290</v>
      </c>
      <c r="B36" s="30" t="s">
        <v>57</v>
      </c>
      <c r="C36" s="30"/>
      <c r="D36" s="59" t="s">
        <v>291</v>
      </c>
      <c r="E36" s="30"/>
      <c r="F36" s="30" t="s">
        <v>219</v>
      </c>
      <c r="G36" s="30" t="s">
        <v>220</v>
      </c>
      <c r="H36" s="194">
        <v>44216</v>
      </c>
      <c r="I36" s="194">
        <v>45290</v>
      </c>
      <c r="J36" s="30" t="s">
        <v>292</v>
      </c>
      <c r="K36" s="30" t="s">
        <v>293</v>
      </c>
      <c r="L36" s="30" t="s">
        <v>246</v>
      </c>
      <c r="M36" s="30" t="s">
        <v>63</v>
      </c>
      <c r="N36" s="182">
        <v>0</v>
      </c>
      <c r="O36" s="32">
        <v>0</v>
      </c>
      <c r="P36" s="182">
        <v>1</v>
      </c>
      <c r="Q36" s="32">
        <v>10000000</v>
      </c>
      <c r="R36" s="182">
        <v>1</v>
      </c>
      <c r="S36" s="32">
        <v>10000000</v>
      </c>
      <c r="T36" s="182">
        <v>1</v>
      </c>
      <c r="U36" s="32">
        <v>10000000</v>
      </c>
      <c r="V36" s="182">
        <v>0</v>
      </c>
      <c r="W36" s="32">
        <v>0</v>
      </c>
      <c r="X36" s="182">
        <v>3</v>
      </c>
      <c r="Y36" s="177">
        <f t="shared" si="14"/>
        <v>30000000</v>
      </c>
      <c r="Z36" s="155"/>
      <c r="AA36" s="34" t="str">
        <f t="shared" si="10"/>
        <v xml:space="preserve"> </v>
      </c>
      <c r="AB36" s="30"/>
      <c r="AC36" s="139" t="str">
        <f t="shared" si="11"/>
        <v xml:space="preserve"> </v>
      </c>
      <c r="AD36" s="30"/>
      <c r="AE36" s="138"/>
      <c r="AF36" s="155">
        <v>0</v>
      </c>
      <c r="AG36" s="34">
        <f t="shared" si="18"/>
        <v>0</v>
      </c>
      <c r="AH36" s="30">
        <v>0</v>
      </c>
      <c r="AI36" s="139">
        <f t="shared" si="15"/>
        <v>0</v>
      </c>
      <c r="AJ36" s="30" t="s">
        <v>294</v>
      </c>
      <c r="AK36" s="30"/>
      <c r="AL36" s="103">
        <v>0</v>
      </c>
      <c r="AM36" s="50">
        <f t="shared" si="4"/>
        <v>0</v>
      </c>
      <c r="AN36" s="48">
        <v>0</v>
      </c>
      <c r="AO36" s="47">
        <v>0</v>
      </c>
      <c r="AP36" s="128" t="s">
        <v>1159</v>
      </c>
      <c r="AQ36" s="129" t="s">
        <v>1154</v>
      </c>
      <c r="AR36" s="195">
        <v>9996000</v>
      </c>
      <c r="AS36" s="196">
        <f t="shared" si="16"/>
        <v>0.99960000000000004</v>
      </c>
      <c r="AT36" s="197">
        <v>1</v>
      </c>
      <c r="AU36" s="198">
        <f t="shared" si="17"/>
        <v>1</v>
      </c>
      <c r="AV36" s="199" t="s">
        <v>1364</v>
      </c>
      <c r="AW36" s="199" t="s">
        <v>1357</v>
      </c>
      <c r="AX36" s="200">
        <v>9996000</v>
      </c>
      <c r="AY36" s="201">
        <v>1</v>
      </c>
      <c r="AZ36" s="206">
        <v>1</v>
      </c>
      <c r="BA36" s="203">
        <v>1</v>
      </c>
      <c r="BB36" s="204" t="s">
        <v>1365</v>
      </c>
      <c r="BC36" s="205" t="s">
        <v>1359</v>
      </c>
      <c r="BD36" s="204" t="s">
        <v>1366</v>
      </c>
      <c r="BE36" s="141" t="s">
        <v>279</v>
      </c>
      <c r="BF36" s="141" t="s">
        <v>280</v>
      </c>
      <c r="BG36" s="141" t="s">
        <v>281</v>
      </c>
      <c r="BH36" s="30" t="s">
        <v>229</v>
      </c>
      <c r="BI36" s="30" t="s">
        <v>230</v>
      </c>
      <c r="BJ36" s="30" t="s">
        <v>282</v>
      </c>
      <c r="BK36" s="30" t="s">
        <v>283</v>
      </c>
      <c r="BL36" s="142">
        <v>3241000</v>
      </c>
      <c r="BM36" s="142" t="s">
        <v>284</v>
      </c>
      <c r="BN36" s="144"/>
      <c r="BO36" s="144"/>
      <c r="BP36" s="29"/>
      <c r="BQ36" s="29"/>
    </row>
    <row r="37" spans="1:69" ht="60.75" customHeight="1" x14ac:dyDescent="0.2">
      <c r="A37" s="138" t="s">
        <v>295</v>
      </c>
      <c r="B37" s="30" t="s">
        <v>57</v>
      </c>
      <c r="C37" s="30"/>
      <c r="D37" s="59" t="s">
        <v>296</v>
      </c>
      <c r="E37" s="30"/>
      <c r="F37" s="30" t="s">
        <v>219</v>
      </c>
      <c r="G37" s="30" t="s">
        <v>220</v>
      </c>
      <c r="H37" s="194">
        <v>44216</v>
      </c>
      <c r="I37" s="194">
        <v>45442</v>
      </c>
      <c r="J37" s="30" t="s">
        <v>297</v>
      </c>
      <c r="K37" s="30" t="s">
        <v>298</v>
      </c>
      <c r="L37" s="30" t="s">
        <v>299</v>
      </c>
      <c r="M37" s="30" t="s">
        <v>63</v>
      </c>
      <c r="N37" s="182">
        <v>0</v>
      </c>
      <c r="O37" s="32">
        <v>0</v>
      </c>
      <c r="P37" s="182">
        <v>1</v>
      </c>
      <c r="Q37" s="32">
        <v>40040000</v>
      </c>
      <c r="R37" s="182">
        <v>1</v>
      </c>
      <c r="S37" s="32">
        <v>40040000</v>
      </c>
      <c r="T37" s="182">
        <v>1</v>
      </c>
      <c r="U37" s="32">
        <v>40040000</v>
      </c>
      <c r="V37" s="182">
        <v>1</v>
      </c>
      <c r="W37" s="32">
        <v>40040000</v>
      </c>
      <c r="X37" s="182">
        <v>1</v>
      </c>
      <c r="Y37" s="177">
        <f t="shared" si="14"/>
        <v>160160000</v>
      </c>
      <c r="Z37" s="155"/>
      <c r="AA37" s="34" t="str">
        <f t="shared" si="10"/>
        <v xml:space="preserve"> </v>
      </c>
      <c r="AB37" s="30"/>
      <c r="AC37" s="139" t="str">
        <f t="shared" si="11"/>
        <v xml:space="preserve"> </v>
      </c>
      <c r="AD37" s="30"/>
      <c r="AE37" s="138"/>
      <c r="AF37" s="155">
        <v>961333</v>
      </c>
      <c r="AG37" s="34">
        <f t="shared" si="18"/>
        <v>2.4009315684315684E-2</v>
      </c>
      <c r="AH37" s="30">
        <v>1</v>
      </c>
      <c r="AI37" s="139">
        <f t="shared" si="15"/>
        <v>1</v>
      </c>
      <c r="AJ37" s="30" t="s">
        <v>300</v>
      </c>
      <c r="AK37" s="30"/>
      <c r="AL37" s="103">
        <v>8171333</v>
      </c>
      <c r="AM37" s="50">
        <f t="shared" si="4"/>
        <v>0.20407924575424574</v>
      </c>
      <c r="AN37" s="48">
        <v>1</v>
      </c>
      <c r="AO37" s="47">
        <v>1</v>
      </c>
      <c r="AP37" s="128" t="s">
        <v>1160</v>
      </c>
      <c r="AQ37" s="129" t="s">
        <v>1154</v>
      </c>
      <c r="AR37" s="195">
        <v>22591333</v>
      </c>
      <c r="AS37" s="196">
        <f t="shared" si="16"/>
        <v>0.56421910589410584</v>
      </c>
      <c r="AT37" s="197">
        <v>1</v>
      </c>
      <c r="AU37" s="198">
        <f t="shared" si="17"/>
        <v>1</v>
      </c>
      <c r="AV37" s="199" t="s">
        <v>1367</v>
      </c>
      <c r="AW37" s="199" t="s">
        <v>1357</v>
      </c>
      <c r="AX37" s="200">
        <v>33406333</v>
      </c>
      <c r="AY37" s="201">
        <v>0.83</v>
      </c>
      <c r="AZ37" s="206">
        <v>1</v>
      </c>
      <c r="BA37" s="203">
        <v>1</v>
      </c>
      <c r="BB37" s="204" t="s">
        <v>1367</v>
      </c>
      <c r="BC37" s="205" t="s">
        <v>1359</v>
      </c>
      <c r="BD37" s="204" t="s">
        <v>1368</v>
      </c>
      <c r="BE37" s="141" t="s">
        <v>279</v>
      </c>
      <c r="BF37" s="141" t="s">
        <v>280</v>
      </c>
      <c r="BG37" s="141" t="s">
        <v>281</v>
      </c>
      <c r="BH37" s="30" t="s">
        <v>229</v>
      </c>
      <c r="BI37" s="30" t="s">
        <v>230</v>
      </c>
      <c r="BJ37" s="30" t="s">
        <v>282</v>
      </c>
      <c r="BK37" s="30" t="s">
        <v>283</v>
      </c>
      <c r="BL37" s="142">
        <v>3241000</v>
      </c>
      <c r="BM37" s="142" t="s">
        <v>284</v>
      </c>
      <c r="BN37" s="144"/>
      <c r="BO37" s="144"/>
      <c r="BP37" s="29"/>
      <c r="BQ37" s="29"/>
    </row>
    <row r="38" spans="1:69" ht="57" customHeight="1" x14ac:dyDescent="0.2">
      <c r="A38" s="138" t="s">
        <v>301</v>
      </c>
      <c r="B38" s="30" t="s">
        <v>57</v>
      </c>
      <c r="C38" s="30"/>
      <c r="D38" s="59" t="s">
        <v>302</v>
      </c>
      <c r="E38" s="30"/>
      <c r="F38" s="30" t="s">
        <v>219</v>
      </c>
      <c r="G38" s="30" t="s">
        <v>220</v>
      </c>
      <c r="H38" s="194">
        <v>44197</v>
      </c>
      <c r="I38" s="194">
        <v>44560</v>
      </c>
      <c r="J38" s="30" t="s">
        <v>303</v>
      </c>
      <c r="K38" s="30" t="s">
        <v>304</v>
      </c>
      <c r="L38" s="30" t="s">
        <v>246</v>
      </c>
      <c r="M38" s="30" t="s">
        <v>63</v>
      </c>
      <c r="N38" s="182">
        <v>0</v>
      </c>
      <c r="O38" s="32">
        <v>0</v>
      </c>
      <c r="P38" s="182">
        <v>30</v>
      </c>
      <c r="Q38" s="32">
        <v>24000000</v>
      </c>
      <c r="R38" s="182">
        <v>0</v>
      </c>
      <c r="S38" s="32">
        <v>0</v>
      </c>
      <c r="T38" s="182">
        <v>0</v>
      </c>
      <c r="U38" s="32">
        <v>0</v>
      </c>
      <c r="V38" s="182">
        <v>0</v>
      </c>
      <c r="W38" s="32">
        <v>0</v>
      </c>
      <c r="X38" s="182">
        <v>30</v>
      </c>
      <c r="Y38" s="177">
        <f t="shared" si="14"/>
        <v>24000000</v>
      </c>
      <c r="Z38" s="155"/>
      <c r="AA38" s="34" t="str">
        <f t="shared" si="10"/>
        <v xml:space="preserve"> </v>
      </c>
      <c r="AB38" s="30"/>
      <c r="AC38" s="139" t="str">
        <f t="shared" si="11"/>
        <v xml:space="preserve"> </v>
      </c>
      <c r="AD38" s="30"/>
      <c r="AE38" s="138"/>
      <c r="AF38" s="155">
        <v>0</v>
      </c>
      <c r="AG38" s="34">
        <f t="shared" si="18"/>
        <v>0</v>
      </c>
      <c r="AH38" s="30">
        <v>0</v>
      </c>
      <c r="AI38" s="139">
        <f t="shared" si="15"/>
        <v>0</v>
      </c>
      <c r="AJ38" s="30" t="s">
        <v>305</v>
      </c>
      <c r="AK38" s="30" t="s">
        <v>306</v>
      </c>
      <c r="AL38" s="103">
        <v>0</v>
      </c>
      <c r="AM38" s="50">
        <f t="shared" si="4"/>
        <v>0</v>
      </c>
      <c r="AN38" s="48">
        <v>0</v>
      </c>
      <c r="AO38" s="47">
        <v>0</v>
      </c>
      <c r="AP38" s="128" t="s">
        <v>1161</v>
      </c>
      <c r="AQ38" s="129" t="s">
        <v>1162</v>
      </c>
      <c r="AR38" s="210">
        <v>15000000</v>
      </c>
      <c r="AS38" s="196">
        <f t="shared" si="16"/>
        <v>0.625</v>
      </c>
      <c r="AT38" s="197">
        <v>33</v>
      </c>
      <c r="AU38" s="198">
        <f t="shared" si="17"/>
        <v>1.1000000000000001</v>
      </c>
      <c r="AV38" s="74" t="s">
        <v>1369</v>
      </c>
      <c r="AW38" s="74" t="s">
        <v>1370</v>
      </c>
      <c r="AX38" s="200">
        <v>30000000</v>
      </c>
      <c r="AY38" s="201">
        <v>1.25</v>
      </c>
      <c r="AZ38" s="206">
        <v>33</v>
      </c>
      <c r="BA38" s="203">
        <v>1.1000000000000001</v>
      </c>
      <c r="BB38" s="204" t="s">
        <v>1371</v>
      </c>
      <c r="BC38" s="205" t="s">
        <v>1359</v>
      </c>
      <c r="BD38" s="204" t="s">
        <v>1372</v>
      </c>
      <c r="BE38" s="141" t="s">
        <v>307</v>
      </c>
      <c r="BF38" s="141" t="s">
        <v>308</v>
      </c>
      <c r="BG38" s="141" t="s">
        <v>309</v>
      </c>
      <c r="BH38" s="30" t="s">
        <v>229</v>
      </c>
      <c r="BI38" s="30" t="s">
        <v>230</v>
      </c>
      <c r="BJ38" s="30" t="s">
        <v>310</v>
      </c>
      <c r="BK38" s="30" t="s">
        <v>311</v>
      </c>
      <c r="BL38" s="142">
        <v>3241000</v>
      </c>
      <c r="BM38" s="142" t="s">
        <v>312</v>
      </c>
      <c r="BN38" s="144"/>
      <c r="BO38" s="144"/>
      <c r="BP38" s="29"/>
      <c r="BQ38" s="29"/>
    </row>
    <row r="39" spans="1:69" ht="77.25" customHeight="1" x14ac:dyDescent="0.2">
      <c r="A39" s="138" t="s">
        <v>313</v>
      </c>
      <c r="B39" s="30" t="s">
        <v>57</v>
      </c>
      <c r="C39" s="30"/>
      <c r="D39" s="59" t="s">
        <v>314</v>
      </c>
      <c r="E39" s="30"/>
      <c r="F39" s="30" t="s">
        <v>219</v>
      </c>
      <c r="G39" s="30" t="s">
        <v>220</v>
      </c>
      <c r="H39" s="194">
        <v>44197</v>
      </c>
      <c r="I39" s="194">
        <v>45290</v>
      </c>
      <c r="J39" s="30" t="s">
        <v>315</v>
      </c>
      <c r="K39" s="30" t="s">
        <v>316</v>
      </c>
      <c r="L39" s="30" t="s">
        <v>246</v>
      </c>
      <c r="M39" s="30" t="s">
        <v>63</v>
      </c>
      <c r="N39" s="182">
        <v>0</v>
      </c>
      <c r="O39" s="32">
        <v>0</v>
      </c>
      <c r="P39" s="182">
        <v>1</v>
      </c>
      <c r="Q39" s="32">
        <v>8333333</v>
      </c>
      <c r="R39" s="182">
        <v>0</v>
      </c>
      <c r="S39" s="32">
        <v>0</v>
      </c>
      <c r="T39" s="182">
        <v>1</v>
      </c>
      <c r="U39" s="32">
        <v>8333333</v>
      </c>
      <c r="V39" s="182">
        <v>0</v>
      </c>
      <c r="W39" s="32">
        <v>0</v>
      </c>
      <c r="X39" s="182">
        <v>2</v>
      </c>
      <c r="Y39" s="177">
        <f t="shared" si="14"/>
        <v>16666666</v>
      </c>
      <c r="Z39" s="155"/>
      <c r="AA39" s="34" t="str">
        <f t="shared" si="10"/>
        <v xml:space="preserve"> </v>
      </c>
      <c r="AB39" s="30"/>
      <c r="AC39" s="139" t="str">
        <f t="shared" si="11"/>
        <v xml:space="preserve"> </v>
      </c>
      <c r="AD39" s="30"/>
      <c r="AE39" s="138"/>
      <c r="AF39" s="155">
        <v>4166667</v>
      </c>
      <c r="AG39" s="34">
        <f t="shared" si="18"/>
        <v>0.50000006000000241</v>
      </c>
      <c r="AH39" s="30">
        <v>0</v>
      </c>
      <c r="AI39" s="139">
        <f t="shared" si="15"/>
        <v>0</v>
      </c>
      <c r="AJ39" s="30" t="s">
        <v>317</v>
      </c>
      <c r="AK39" s="30" t="s">
        <v>318</v>
      </c>
      <c r="AL39" s="103">
        <v>4166667</v>
      </c>
      <c r="AM39" s="50">
        <f t="shared" si="4"/>
        <v>0.50000006000000241</v>
      </c>
      <c r="AN39" s="48">
        <v>0</v>
      </c>
      <c r="AO39" s="47">
        <v>0</v>
      </c>
      <c r="AP39" s="128" t="s">
        <v>1163</v>
      </c>
      <c r="AQ39" s="129" t="s">
        <v>1164</v>
      </c>
      <c r="AR39" s="195">
        <v>4166666</v>
      </c>
      <c r="AS39" s="196">
        <f t="shared" si="16"/>
        <v>0.49999993999999759</v>
      </c>
      <c r="AT39" s="197">
        <v>0</v>
      </c>
      <c r="AU39" s="198">
        <f t="shared" si="17"/>
        <v>0</v>
      </c>
      <c r="AV39" s="74" t="s">
        <v>1373</v>
      </c>
      <c r="AW39" s="74" t="s">
        <v>1374</v>
      </c>
      <c r="AX39" s="200">
        <v>4500000</v>
      </c>
      <c r="AY39" s="201">
        <v>0.54</v>
      </c>
      <c r="AZ39" s="211">
        <v>0</v>
      </c>
      <c r="BA39" s="203">
        <v>0</v>
      </c>
      <c r="BB39" s="204" t="s">
        <v>1375</v>
      </c>
      <c r="BC39" s="205" t="s">
        <v>1376</v>
      </c>
      <c r="BD39" s="204" t="s">
        <v>1377</v>
      </c>
      <c r="BE39" s="141" t="s">
        <v>319</v>
      </c>
      <c r="BF39" s="141" t="s">
        <v>320</v>
      </c>
      <c r="BG39" s="141" t="s">
        <v>321</v>
      </c>
      <c r="BH39" s="30" t="s">
        <v>229</v>
      </c>
      <c r="BI39" s="30" t="s">
        <v>230</v>
      </c>
      <c r="BJ39" s="30" t="s">
        <v>322</v>
      </c>
      <c r="BK39" s="30" t="s">
        <v>323</v>
      </c>
      <c r="BL39" s="142">
        <v>3241000</v>
      </c>
      <c r="BM39" s="142" t="s">
        <v>324</v>
      </c>
      <c r="BN39" s="144"/>
      <c r="BO39" s="144"/>
      <c r="BP39" s="29"/>
      <c r="BQ39" s="29"/>
    </row>
    <row r="40" spans="1:69" ht="66" customHeight="1" x14ac:dyDescent="0.2">
      <c r="A40" s="138" t="s">
        <v>325</v>
      </c>
      <c r="B40" s="30" t="s">
        <v>57</v>
      </c>
      <c r="C40" s="30"/>
      <c r="D40" s="59" t="s">
        <v>326</v>
      </c>
      <c r="E40" s="30"/>
      <c r="F40" s="30" t="s">
        <v>219</v>
      </c>
      <c r="G40" s="30" t="s">
        <v>220</v>
      </c>
      <c r="H40" s="194">
        <v>44197</v>
      </c>
      <c r="I40" s="194">
        <v>45442</v>
      </c>
      <c r="J40" s="30" t="s">
        <v>327</v>
      </c>
      <c r="K40" s="30" t="s">
        <v>328</v>
      </c>
      <c r="L40" s="30" t="s">
        <v>329</v>
      </c>
      <c r="M40" s="30" t="s">
        <v>63</v>
      </c>
      <c r="N40" s="182">
        <v>0</v>
      </c>
      <c r="O40" s="32">
        <v>0</v>
      </c>
      <c r="P40" s="182">
        <v>5</v>
      </c>
      <c r="Q40" s="32">
        <v>16129610</v>
      </c>
      <c r="R40" s="182">
        <v>5</v>
      </c>
      <c r="S40" s="32">
        <v>16936090.5</v>
      </c>
      <c r="T40" s="182">
        <v>5</v>
      </c>
      <c r="U40" s="32">
        <v>17782895.024999999</v>
      </c>
      <c r="V40" s="182">
        <v>5</v>
      </c>
      <c r="W40" s="32">
        <v>18672039.776249997</v>
      </c>
      <c r="X40" s="182">
        <v>20</v>
      </c>
      <c r="Y40" s="177">
        <f t="shared" si="14"/>
        <v>69520635.301249996</v>
      </c>
      <c r="Z40" s="155"/>
      <c r="AA40" s="34" t="str">
        <f t="shared" si="10"/>
        <v xml:space="preserve"> </v>
      </c>
      <c r="AB40" s="30"/>
      <c r="AC40" s="139" t="str">
        <f t="shared" si="11"/>
        <v xml:space="preserve"> </v>
      </c>
      <c r="AD40" s="30"/>
      <c r="AE40" s="138"/>
      <c r="AF40" s="155">
        <v>0</v>
      </c>
      <c r="AG40" s="34">
        <f t="shared" si="18"/>
        <v>0</v>
      </c>
      <c r="AH40" s="30">
        <v>0</v>
      </c>
      <c r="AI40" s="139">
        <f t="shared" si="15"/>
        <v>0</v>
      </c>
      <c r="AJ40" s="30" t="s">
        <v>330</v>
      </c>
      <c r="AK40" s="30" t="s">
        <v>331</v>
      </c>
      <c r="AL40" s="103">
        <v>0</v>
      </c>
      <c r="AM40" s="50">
        <f t="shared" si="4"/>
        <v>0</v>
      </c>
      <c r="AN40" s="48">
        <v>0</v>
      </c>
      <c r="AO40" s="47">
        <v>0</v>
      </c>
      <c r="AP40" s="128" t="s">
        <v>1165</v>
      </c>
      <c r="AQ40" s="129" t="s">
        <v>1166</v>
      </c>
      <c r="AR40" s="195">
        <v>5590694</v>
      </c>
      <c r="AS40" s="196">
        <f t="shared" si="16"/>
        <v>0.34661061240786356</v>
      </c>
      <c r="AT40" s="197">
        <v>3</v>
      </c>
      <c r="AU40" s="198">
        <f t="shared" si="17"/>
        <v>0.6</v>
      </c>
      <c r="AV40" s="74" t="s">
        <v>1378</v>
      </c>
      <c r="AW40" s="74" t="s">
        <v>1379</v>
      </c>
      <c r="AX40" s="200">
        <v>25000000</v>
      </c>
      <c r="AY40" s="201">
        <v>1.55</v>
      </c>
      <c r="AZ40" s="211">
        <v>3</v>
      </c>
      <c r="BA40" s="203">
        <v>0.6</v>
      </c>
      <c r="BB40" s="204" t="s">
        <v>1380</v>
      </c>
      <c r="BC40" s="205" t="s">
        <v>1379</v>
      </c>
      <c r="BD40" s="204" t="s">
        <v>1381</v>
      </c>
      <c r="BE40" s="141" t="s">
        <v>319</v>
      </c>
      <c r="BF40" s="141" t="s">
        <v>320</v>
      </c>
      <c r="BG40" s="141" t="s">
        <v>321</v>
      </c>
      <c r="BH40" s="30" t="s">
        <v>229</v>
      </c>
      <c r="BI40" s="30" t="s">
        <v>230</v>
      </c>
      <c r="BJ40" s="30" t="s">
        <v>322</v>
      </c>
      <c r="BK40" s="30" t="s">
        <v>323</v>
      </c>
      <c r="BL40" s="142">
        <v>3241000</v>
      </c>
      <c r="BM40" s="142" t="s">
        <v>324</v>
      </c>
      <c r="BN40" s="144"/>
      <c r="BO40" s="144"/>
      <c r="BP40" s="29"/>
      <c r="BQ40" s="29"/>
    </row>
    <row r="41" spans="1:69" ht="68.25" customHeight="1" x14ac:dyDescent="0.2">
      <c r="A41" s="138" t="s">
        <v>332</v>
      </c>
      <c r="B41" s="30" t="s">
        <v>57</v>
      </c>
      <c r="C41" s="30"/>
      <c r="D41" s="59" t="s">
        <v>333</v>
      </c>
      <c r="E41" s="30"/>
      <c r="F41" s="30" t="s">
        <v>219</v>
      </c>
      <c r="G41" s="30" t="s">
        <v>220</v>
      </c>
      <c r="H41" s="194">
        <v>44197</v>
      </c>
      <c r="I41" s="194">
        <v>45442</v>
      </c>
      <c r="J41" s="30" t="s">
        <v>334</v>
      </c>
      <c r="K41" s="30" t="s">
        <v>335</v>
      </c>
      <c r="L41" s="30" t="s">
        <v>336</v>
      </c>
      <c r="M41" s="30" t="s">
        <v>63</v>
      </c>
      <c r="N41" s="182">
        <v>0</v>
      </c>
      <c r="O41" s="32">
        <v>0</v>
      </c>
      <c r="P41" s="182">
        <v>2</v>
      </c>
      <c r="Q41" s="32">
        <v>992916.66666666663</v>
      </c>
      <c r="R41" s="182">
        <v>2</v>
      </c>
      <c r="S41" s="32">
        <v>1042562.5</v>
      </c>
      <c r="T41" s="182">
        <v>2</v>
      </c>
      <c r="U41" s="32">
        <v>1094690.625</v>
      </c>
      <c r="V41" s="182">
        <v>2</v>
      </c>
      <c r="W41" s="32">
        <v>1149425.15625</v>
      </c>
      <c r="X41" s="182">
        <v>8</v>
      </c>
      <c r="Y41" s="177">
        <f t="shared" si="14"/>
        <v>4279594.947916666</v>
      </c>
      <c r="Z41" s="155"/>
      <c r="AA41" s="34" t="str">
        <f t="shared" si="10"/>
        <v xml:space="preserve"> </v>
      </c>
      <c r="AB41" s="30"/>
      <c r="AC41" s="139" t="str">
        <f t="shared" si="11"/>
        <v xml:space="preserve"> </v>
      </c>
      <c r="AD41" s="30"/>
      <c r="AE41" s="138"/>
      <c r="AF41" s="155">
        <v>198488</v>
      </c>
      <c r="AG41" s="34">
        <f t="shared" si="18"/>
        <v>0.19990398657154848</v>
      </c>
      <c r="AH41" s="30">
        <v>1</v>
      </c>
      <c r="AI41" s="139">
        <f t="shared" si="15"/>
        <v>0.5</v>
      </c>
      <c r="AJ41" s="30" t="s">
        <v>337</v>
      </c>
      <c r="AK41" s="30" t="s">
        <v>338</v>
      </c>
      <c r="AL41" s="103">
        <v>396976</v>
      </c>
      <c r="AM41" s="50">
        <f t="shared" si="4"/>
        <v>0.39980797314309696</v>
      </c>
      <c r="AN41" s="48">
        <v>4</v>
      </c>
      <c r="AO41" s="47">
        <v>2</v>
      </c>
      <c r="AP41" s="128" t="s">
        <v>1167</v>
      </c>
      <c r="AQ41" s="129" t="s">
        <v>1168</v>
      </c>
      <c r="AR41" s="195">
        <v>675000</v>
      </c>
      <c r="AS41" s="196">
        <f t="shared" si="16"/>
        <v>0.67981535879143939</v>
      </c>
      <c r="AT41" s="197">
        <v>5</v>
      </c>
      <c r="AU41" s="198">
        <f t="shared" si="17"/>
        <v>2.5</v>
      </c>
      <c r="AV41" s="212" t="s">
        <v>1382</v>
      </c>
      <c r="AW41" s="74" t="s">
        <v>1383</v>
      </c>
      <c r="AX41" s="200">
        <v>675000</v>
      </c>
      <c r="AY41" s="201">
        <v>0.68</v>
      </c>
      <c r="AZ41" s="211">
        <v>5</v>
      </c>
      <c r="BA41" s="203">
        <v>2.5</v>
      </c>
      <c r="BB41" s="204" t="s">
        <v>1384</v>
      </c>
      <c r="BC41" s="205" t="s">
        <v>1383</v>
      </c>
      <c r="BD41" s="204" t="s">
        <v>1385</v>
      </c>
      <c r="BE41" s="141" t="s">
        <v>319</v>
      </c>
      <c r="BF41" s="141" t="s">
        <v>320</v>
      </c>
      <c r="BG41" s="141" t="s">
        <v>321</v>
      </c>
      <c r="BH41" s="30" t="s">
        <v>229</v>
      </c>
      <c r="BI41" s="30" t="s">
        <v>230</v>
      </c>
      <c r="BJ41" s="30" t="s">
        <v>322</v>
      </c>
      <c r="BK41" s="30" t="s">
        <v>323</v>
      </c>
      <c r="BL41" s="142">
        <v>3241000</v>
      </c>
      <c r="BM41" s="142" t="s">
        <v>324</v>
      </c>
      <c r="BN41" s="144"/>
      <c r="BO41" s="144"/>
      <c r="BP41" s="29"/>
      <c r="BQ41" s="29"/>
    </row>
    <row r="42" spans="1:69" ht="54.75" customHeight="1" x14ac:dyDescent="0.2">
      <c r="A42" s="138" t="s">
        <v>339</v>
      </c>
      <c r="B42" s="30" t="s">
        <v>57</v>
      </c>
      <c r="C42" s="30"/>
      <c r="D42" s="59" t="s">
        <v>340</v>
      </c>
      <c r="E42" s="30"/>
      <c r="F42" s="30" t="s">
        <v>219</v>
      </c>
      <c r="G42" s="30" t="s">
        <v>220</v>
      </c>
      <c r="H42" s="194">
        <v>44197</v>
      </c>
      <c r="I42" s="194">
        <v>45442</v>
      </c>
      <c r="J42" s="30" t="s">
        <v>341</v>
      </c>
      <c r="K42" s="30" t="s">
        <v>342</v>
      </c>
      <c r="L42" s="30" t="s">
        <v>246</v>
      </c>
      <c r="M42" s="30" t="s">
        <v>63</v>
      </c>
      <c r="N42" s="139">
        <v>0</v>
      </c>
      <c r="O42" s="32">
        <v>0</v>
      </c>
      <c r="P42" s="139">
        <v>1</v>
      </c>
      <c r="Q42" s="32">
        <v>3125000</v>
      </c>
      <c r="R42" s="139">
        <v>1</v>
      </c>
      <c r="S42" s="32">
        <v>3125000</v>
      </c>
      <c r="T42" s="139">
        <v>1</v>
      </c>
      <c r="U42" s="32">
        <v>3125000</v>
      </c>
      <c r="V42" s="139">
        <v>1</v>
      </c>
      <c r="W42" s="32">
        <v>3125000</v>
      </c>
      <c r="X42" s="139">
        <v>1</v>
      </c>
      <c r="Y42" s="177">
        <f t="shared" si="14"/>
        <v>12500000</v>
      </c>
      <c r="Z42" s="155"/>
      <c r="AA42" s="34" t="str">
        <f t="shared" si="10"/>
        <v xml:space="preserve"> </v>
      </c>
      <c r="AB42" s="30"/>
      <c r="AC42" s="139" t="str">
        <f t="shared" si="11"/>
        <v xml:space="preserve"> </v>
      </c>
      <c r="AD42" s="30"/>
      <c r="AE42" s="138"/>
      <c r="AF42" s="155">
        <v>781250</v>
      </c>
      <c r="AG42" s="34">
        <f t="shared" si="18"/>
        <v>0.25</v>
      </c>
      <c r="AH42" s="139">
        <v>0.5</v>
      </c>
      <c r="AI42" s="139">
        <f t="shared" si="15"/>
        <v>0.5</v>
      </c>
      <c r="AJ42" s="30" t="s">
        <v>343</v>
      </c>
      <c r="AK42" s="30" t="s">
        <v>318</v>
      </c>
      <c r="AL42" s="103">
        <v>3125000</v>
      </c>
      <c r="AM42" s="50">
        <f t="shared" si="4"/>
        <v>1</v>
      </c>
      <c r="AN42" s="49">
        <v>0.5</v>
      </c>
      <c r="AO42" s="47">
        <v>0.5</v>
      </c>
      <c r="AP42" s="128" t="s">
        <v>1169</v>
      </c>
      <c r="AQ42" s="129" t="s">
        <v>1170</v>
      </c>
      <c r="AR42" s="195">
        <v>3125000</v>
      </c>
      <c r="AS42" s="196">
        <f t="shared" si="16"/>
        <v>1</v>
      </c>
      <c r="AT42" s="209">
        <v>0.5</v>
      </c>
      <c r="AU42" s="198">
        <f t="shared" si="17"/>
        <v>0.5</v>
      </c>
      <c r="AV42" s="74" t="s">
        <v>1386</v>
      </c>
      <c r="AW42" s="74" t="s">
        <v>1374</v>
      </c>
      <c r="AX42" s="200">
        <v>3125000</v>
      </c>
      <c r="AY42" s="201">
        <v>1</v>
      </c>
      <c r="AZ42" s="203">
        <v>1</v>
      </c>
      <c r="BA42" s="203">
        <v>1</v>
      </c>
      <c r="BB42" s="204" t="s">
        <v>1387</v>
      </c>
      <c r="BC42" s="205" t="s">
        <v>1374</v>
      </c>
      <c r="BD42" s="204" t="s">
        <v>1388</v>
      </c>
      <c r="BE42" s="141" t="s">
        <v>319</v>
      </c>
      <c r="BF42" s="141" t="s">
        <v>320</v>
      </c>
      <c r="BG42" s="141" t="s">
        <v>321</v>
      </c>
      <c r="BH42" s="30" t="s">
        <v>229</v>
      </c>
      <c r="BI42" s="30" t="s">
        <v>230</v>
      </c>
      <c r="BJ42" s="30" t="s">
        <v>322</v>
      </c>
      <c r="BK42" s="30" t="s">
        <v>323</v>
      </c>
      <c r="BL42" s="142">
        <v>3241000</v>
      </c>
      <c r="BM42" s="142" t="s">
        <v>324</v>
      </c>
      <c r="BN42" s="144"/>
      <c r="BO42" s="144"/>
      <c r="BP42" s="29"/>
      <c r="BQ42" s="29"/>
    </row>
    <row r="43" spans="1:69" ht="53.25" customHeight="1" x14ac:dyDescent="0.2">
      <c r="A43" s="138" t="s">
        <v>344</v>
      </c>
      <c r="B43" s="30" t="s">
        <v>57</v>
      </c>
      <c r="C43" s="30"/>
      <c r="D43" s="59" t="s">
        <v>345</v>
      </c>
      <c r="E43" s="30"/>
      <c r="F43" s="30" t="s">
        <v>219</v>
      </c>
      <c r="G43" s="30" t="s">
        <v>220</v>
      </c>
      <c r="H43" s="194">
        <v>44197</v>
      </c>
      <c r="I43" s="194">
        <v>44560</v>
      </c>
      <c r="J43" s="30" t="s">
        <v>346</v>
      </c>
      <c r="K43" s="30" t="s">
        <v>347</v>
      </c>
      <c r="L43" s="30" t="s">
        <v>246</v>
      </c>
      <c r="M43" s="30" t="s">
        <v>63</v>
      </c>
      <c r="N43" s="139">
        <v>0</v>
      </c>
      <c r="O43" s="32">
        <v>0</v>
      </c>
      <c r="P43" s="139">
        <v>1</v>
      </c>
      <c r="Q43" s="32">
        <v>1100000</v>
      </c>
      <c r="R43" s="139">
        <v>0</v>
      </c>
      <c r="S43" s="32">
        <v>0</v>
      </c>
      <c r="T43" s="139">
        <v>0</v>
      </c>
      <c r="U43" s="32">
        <v>0</v>
      </c>
      <c r="V43" s="139">
        <v>0</v>
      </c>
      <c r="W43" s="32">
        <v>0</v>
      </c>
      <c r="X43" s="139">
        <v>1</v>
      </c>
      <c r="Y43" s="177">
        <f t="shared" si="14"/>
        <v>1100000</v>
      </c>
      <c r="Z43" s="155"/>
      <c r="AA43" s="34" t="str">
        <f t="shared" si="10"/>
        <v xml:space="preserve"> </v>
      </c>
      <c r="AB43" s="30"/>
      <c r="AC43" s="139" t="str">
        <f t="shared" si="11"/>
        <v xml:space="preserve"> </v>
      </c>
      <c r="AD43" s="30"/>
      <c r="AE43" s="138"/>
      <c r="AF43" s="155">
        <v>0</v>
      </c>
      <c r="AG43" s="34">
        <f t="shared" si="18"/>
        <v>0</v>
      </c>
      <c r="AH43" s="139">
        <v>0</v>
      </c>
      <c r="AI43" s="139">
        <f t="shared" si="15"/>
        <v>0</v>
      </c>
      <c r="AJ43" s="30" t="s">
        <v>348</v>
      </c>
      <c r="AK43" s="30" t="s">
        <v>349</v>
      </c>
      <c r="AL43" s="103">
        <v>0</v>
      </c>
      <c r="AM43" s="50">
        <f t="shared" si="4"/>
        <v>0</v>
      </c>
      <c r="AN43" s="48">
        <v>0</v>
      </c>
      <c r="AO43" s="47">
        <v>0</v>
      </c>
      <c r="AP43" s="128" t="s">
        <v>1171</v>
      </c>
      <c r="AQ43" s="129" t="s">
        <v>1172</v>
      </c>
      <c r="AR43" s="195">
        <v>5278752</v>
      </c>
      <c r="AS43" s="196">
        <f t="shared" si="16"/>
        <v>4.7988654545454548</v>
      </c>
      <c r="AT43" s="209">
        <v>1</v>
      </c>
      <c r="AU43" s="198">
        <f t="shared" si="17"/>
        <v>1</v>
      </c>
      <c r="AV43" s="74" t="s">
        <v>1389</v>
      </c>
      <c r="AW43" s="74" t="s">
        <v>1374</v>
      </c>
      <c r="AX43" s="200">
        <v>5278752</v>
      </c>
      <c r="AY43" s="201">
        <v>4.8</v>
      </c>
      <c r="AZ43" s="202">
        <v>1</v>
      </c>
      <c r="BA43" s="203">
        <v>1</v>
      </c>
      <c r="BB43" s="204" t="s">
        <v>1390</v>
      </c>
      <c r="BC43" s="205" t="s">
        <v>1374</v>
      </c>
      <c r="BD43" s="205" t="s">
        <v>1391</v>
      </c>
      <c r="BE43" s="141" t="s">
        <v>226</v>
      </c>
      <c r="BF43" s="141" t="s">
        <v>350</v>
      </c>
      <c r="BG43" s="141" t="s">
        <v>351</v>
      </c>
      <c r="BH43" s="30" t="s">
        <v>229</v>
      </c>
      <c r="BI43" s="30" t="s">
        <v>230</v>
      </c>
      <c r="BJ43" s="30" t="s">
        <v>352</v>
      </c>
      <c r="BK43" s="30" t="s">
        <v>353</v>
      </c>
      <c r="BL43" s="142">
        <v>3241000</v>
      </c>
      <c r="BM43" s="142" t="s">
        <v>354</v>
      </c>
      <c r="BN43" s="144"/>
      <c r="BO43" s="144"/>
      <c r="BP43" s="29"/>
      <c r="BQ43" s="29"/>
    </row>
    <row r="44" spans="1:69" ht="66.75" customHeight="1" x14ac:dyDescent="0.2">
      <c r="A44" s="138" t="s">
        <v>355</v>
      </c>
      <c r="B44" s="30" t="s">
        <v>57</v>
      </c>
      <c r="C44" s="30"/>
      <c r="D44" s="59" t="s">
        <v>356</v>
      </c>
      <c r="E44" s="30"/>
      <c r="F44" s="30" t="s">
        <v>219</v>
      </c>
      <c r="G44" s="30" t="s">
        <v>220</v>
      </c>
      <c r="H44" s="194">
        <v>44197</v>
      </c>
      <c r="I44" s="194">
        <v>44560</v>
      </c>
      <c r="J44" s="30" t="s">
        <v>357</v>
      </c>
      <c r="K44" s="30" t="s">
        <v>358</v>
      </c>
      <c r="L44" s="30" t="s">
        <v>246</v>
      </c>
      <c r="M44" s="30" t="s">
        <v>63</v>
      </c>
      <c r="N44" s="182">
        <v>0</v>
      </c>
      <c r="O44" s="32">
        <v>0</v>
      </c>
      <c r="P44" s="182">
        <v>1</v>
      </c>
      <c r="Q44" s="32">
        <v>41200000</v>
      </c>
      <c r="R44" s="182">
        <v>0</v>
      </c>
      <c r="S44" s="32">
        <v>0</v>
      </c>
      <c r="T44" s="182">
        <v>0</v>
      </c>
      <c r="U44" s="32">
        <v>0</v>
      </c>
      <c r="V44" s="182">
        <v>0</v>
      </c>
      <c r="W44" s="32">
        <v>0</v>
      </c>
      <c r="X44" s="182">
        <v>1</v>
      </c>
      <c r="Y44" s="177">
        <f t="shared" si="14"/>
        <v>41200000</v>
      </c>
      <c r="Z44" s="155"/>
      <c r="AA44" s="34" t="str">
        <f t="shared" si="10"/>
        <v xml:space="preserve"> </v>
      </c>
      <c r="AB44" s="30"/>
      <c r="AC44" s="139" t="str">
        <f t="shared" si="11"/>
        <v xml:space="preserve"> </v>
      </c>
      <c r="AD44" s="30"/>
      <c r="AE44" s="138"/>
      <c r="AF44" s="155">
        <v>6758000.0000000009</v>
      </c>
      <c r="AG44" s="34">
        <f t="shared" si="18"/>
        <v>0.16402912621359225</v>
      </c>
      <c r="AH44" s="30">
        <v>0</v>
      </c>
      <c r="AI44" s="139">
        <f t="shared" si="15"/>
        <v>0</v>
      </c>
      <c r="AJ44" s="30" t="s">
        <v>359</v>
      </c>
      <c r="AK44" s="30"/>
      <c r="AL44" s="103">
        <v>36920000</v>
      </c>
      <c r="AM44" s="50">
        <f t="shared" si="4"/>
        <v>0.89611650485436889</v>
      </c>
      <c r="AN44" s="48">
        <v>0</v>
      </c>
      <c r="AO44" s="47">
        <v>0</v>
      </c>
      <c r="AP44" s="128" t="s">
        <v>1173</v>
      </c>
      <c r="AQ44" s="129" t="s">
        <v>1154</v>
      </c>
      <c r="AR44" s="210">
        <v>57028000</v>
      </c>
      <c r="AS44" s="196">
        <f t="shared" si="16"/>
        <v>1.3841747572815535</v>
      </c>
      <c r="AT44" s="213">
        <v>0.5</v>
      </c>
      <c r="AU44" s="198">
        <f t="shared" si="17"/>
        <v>0.5</v>
      </c>
      <c r="AV44" s="74" t="s">
        <v>1392</v>
      </c>
      <c r="AW44" s="74" t="s">
        <v>1393</v>
      </c>
      <c r="AX44" s="200">
        <v>97244000</v>
      </c>
      <c r="AY44" s="201">
        <v>2.36</v>
      </c>
      <c r="AZ44" s="206">
        <v>1</v>
      </c>
      <c r="BA44" s="203">
        <v>0.8</v>
      </c>
      <c r="BB44" s="204" t="s">
        <v>1394</v>
      </c>
      <c r="BC44" s="205" t="s">
        <v>1395</v>
      </c>
      <c r="BD44" s="204" t="s">
        <v>1396</v>
      </c>
      <c r="BE44" s="141" t="s">
        <v>360</v>
      </c>
      <c r="BF44" s="141" t="s">
        <v>361</v>
      </c>
      <c r="BG44" s="141" t="s">
        <v>309</v>
      </c>
      <c r="BH44" s="30" t="s">
        <v>229</v>
      </c>
      <c r="BI44" s="30" t="s">
        <v>230</v>
      </c>
      <c r="BJ44" s="30" t="s">
        <v>362</v>
      </c>
      <c r="BK44" s="30" t="s">
        <v>363</v>
      </c>
      <c r="BL44" s="142">
        <v>3241000</v>
      </c>
      <c r="BM44" s="142" t="s">
        <v>364</v>
      </c>
      <c r="BN44" s="144"/>
      <c r="BO44" s="144"/>
      <c r="BP44" s="29"/>
      <c r="BQ44" s="29"/>
    </row>
    <row r="45" spans="1:69" ht="51" customHeight="1" x14ac:dyDescent="0.2">
      <c r="A45" s="138" t="s">
        <v>365</v>
      </c>
      <c r="B45" s="30" t="s">
        <v>57</v>
      </c>
      <c r="C45" s="30"/>
      <c r="D45" s="59" t="s">
        <v>366</v>
      </c>
      <c r="E45" s="30"/>
      <c r="F45" s="30" t="s">
        <v>219</v>
      </c>
      <c r="G45" s="30" t="s">
        <v>220</v>
      </c>
      <c r="H45" s="194">
        <v>44197</v>
      </c>
      <c r="I45" s="194">
        <v>45442</v>
      </c>
      <c r="J45" s="30" t="s">
        <v>367</v>
      </c>
      <c r="K45" s="30" t="s">
        <v>368</v>
      </c>
      <c r="L45" s="30" t="s">
        <v>246</v>
      </c>
      <c r="M45" s="30" t="s">
        <v>63</v>
      </c>
      <c r="N45" s="182">
        <v>0</v>
      </c>
      <c r="O45" s="32">
        <v>0</v>
      </c>
      <c r="P45" s="182">
        <v>3</v>
      </c>
      <c r="Q45" s="32">
        <v>27192000</v>
      </c>
      <c r="R45" s="182">
        <v>3</v>
      </c>
      <c r="S45" s="32">
        <v>28007760</v>
      </c>
      <c r="T45" s="182">
        <v>3</v>
      </c>
      <c r="U45" s="32">
        <v>28847992.800000001</v>
      </c>
      <c r="V45" s="182">
        <v>3</v>
      </c>
      <c r="W45" s="32">
        <v>29713432.584000006</v>
      </c>
      <c r="X45" s="182">
        <v>12</v>
      </c>
      <c r="Y45" s="177">
        <f t="shared" si="14"/>
        <v>113761185.384</v>
      </c>
      <c r="Z45" s="155"/>
      <c r="AA45" s="34" t="str">
        <f t="shared" si="10"/>
        <v xml:space="preserve"> </v>
      </c>
      <c r="AB45" s="30"/>
      <c r="AC45" s="139" t="str">
        <f t="shared" si="11"/>
        <v xml:space="preserve"> </v>
      </c>
      <c r="AD45" s="30"/>
      <c r="AE45" s="138"/>
      <c r="AF45" s="155">
        <v>3419600</v>
      </c>
      <c r="AG45" s="34">
        <f t="shared" si="18"/>
        <v>0.12575757575757576</v>
      </c>
      <c r="AH45" s="30">
        <v>0</v>
      </c>
      <c r="AI45" s="139">
        <f t="shared" si="15"/>
        <v>0</v>
      </c>
      <c r="AJ45" s="30" t="s">
        <v>369</v>
      </c>
      <c r="AK45" s="30"/>
      <c r="AL45" s="103">
        <v>10835600</v>
      </c>
      <c r="AM45" s="50">
        <f t="shared" si="4"/>
        <v>0.3984848484848485</v>
      </c>
      <c r="AN45" s="48">
        <v>0</v>
      </c>
      <c r="AO45" s="47">
        <v>0</v>
      </c>
      <c r="AP45" s="128" t="s">
        <v>1174</v>
      </c>
      <c r="AQ45" s="129" t="s">
        <v>1154</v>
      </c>
      <c r="AR45" s="210">
        <v>15779600</v>
      </c>
      <c r="AS45" s="196">
        <f t="shared" si="16"/>
        <v>0.58030303030303032</v>
      </c>
      <c r="AT45" s="213">
        <v>2</v>
      </c>
      <c r="AU45" s="198">
        <f t="shared" si="17"/>
        <v>0.66666666666666663</v>
      </c>
      <c r="AV45" s="212" t="s">
        <v>1397</v>
      </c>
      <c r="AW45" s="212" t="s">
        <v>1398</v>
      </c>
      <c r="AX45" s="200">
        <v>25667600</v>
      </c>
      <c r="AY45" s="201">
        <v>0.94</v>
      </c>
      <c r="AZ45" s="206">
        <v>3</v>
      </c>
      <c r="BA45" s="203">
        <v>1</v>
      </c>
      <c r="BB45" s="204" t="s">
        <v>1399</v>
      </c>
      <c r="BC45" s="205" t="s">
        <v>1400</v>
      </c>
      <c r="BD45" s="204" t="s">
        <v>1401</v>
      </c>
      <c r="BE45" s="141" t="s">
        <v>360</v>
      </c>
      <c r="BF45" s="141" t="s">
        <v>361</v>
      </c>
      <c r="BG45" s="141" t="s">
        <v>309</v>
      </c>
      <c r="BH45" s="30" t="s">
        <v>229</v>
      </c>
      <c r="BI45" s="30" t="s">
        <v>230</v>
      </c>
      <c r="BJ45" s="30" t="s">
        <v>362</v>
      </c>
      <c r="BK45" s="30" t="s">
        <v>363</v>
      </c>
      <c r="BL45" s="142">
        <v>3241000</v>
      </c>
      <c r="BM45" s="142" t="s">
        <v>364</v>
      </c>
      <c r="BN45" s="144"/>
      <c r="BO45" s="144"/>
      <c r="BP45" s="29"/>
      <c r="BQ45" s="29"/>
    </row>
    <row r="46" spans="1:69" ht="54" customHeight="1" x14ac:dyDescent="0.2">
      <c r="A46" s="138" t="s">
        <v>370</v>
      </c>
      <c r="B46" s="30" t="s">
        <v>57</v>
      </c>
      <c r="C46" s="30"/>
      <c r="D46" s="59" t="s">
        <v>371</v>
      </c>
      <c r="E46" s="30"/>
      <c r="F46" s="30" t="s">
        <v>219</v>
      </c>
      <c r="G46" s="30" t="s">
        <v>220</v>
      </c>
      <c r="H46" s="194">
        <v>44197</v>
      </c>
      <c r="I46" s="194">
        <v>45442</v>
      </c>
      <c r="J46" s="30" t="s">
        <v>372</v>
      </c>
      <c r="K46" s="30" t="s">
        <v>373</v>
      </c>
      <c r="L46" s="30" t="s">
        <v>246</v>
      </c>
      <c r="M46" s="30" t="s">
        <v>63</v>
      </c>
      <c r="N46" s="182">
        <v>0</v>
      </c>
      <c r="O46" s="32">
        <v>0</v>
      </c>
      <c r="P46" s="182">
        <v>1</v>
      </c>
      <c r="Q46" s="32">
        <v>35000000</v>
      </c>
      <c r="R46" s="182">
        <v>1</v>
      </c>
      <c r="S46" s="32">
        <v>35000000</v>
      </c>
      <c r="T46" s="182">
        <v>1</v>
      </c>
      <c r="U46" s="32">
        <v>35000000</v>
      </c>
      <c r="V46" s="182">
        <v>1</v>
      </c>
      <c r="W46" s="32">
        <v>35000000</v>
      </c>
      <c r="X46" s="182">
        <v>4</v>
      </c>
      <c r="Y46" s="177">
        <f t="shared" si="14"/>
        <v>140000000</v>
      </c>
      <c r="Z46" s="155"/>
      <c r="AA46" s="34" t="str">
        <f t="shared" si="10"/>
        <v xml:space="preserve"> </v>
      </c>
      <c r="AB46" s="30"/>
      <c r="AC46" s="139" t="str">
        <f t="shared" si="11"/>
        <v xml:space="preserve"> </v>
      </c>
      <c r="AD46" s="30"/>
      <c r="AE46" s="138"/>
      <c r="AF46" s="155">
        <v>0</v>
      </c>
      <c r="AG46" s="34">
        <f t="shared" si="18"/>
        <v>0</v>
      </c>
      <c r="AH46" s="30">
        <v>0</v>
      </c>
      <c r="AI46" s="139">
        <f t="shared" si="15"/>
        <v>0</v>
      </c>
      <c r="AJ46" s="30" t="s">
        <v>374</v>
      </c>
      <c r="AK46" s="30"/>
      <c r="AL46" s="103">
        <v>0</v>
      </c>
      <c r="AM46" s="50">
        <f t="shared" si="4"/>
        <v>0</v>
      </c>
      <c r="AN46" s="48">
        <v>0</v>
      </c>
      <c r="AO46" s="47">
        <v>0</v>
      </c>
      <c r="AP46" s="128" t="s">
        <v>1175</v>
      </c>
      <c r="AQ46" s="129" t="s">
        <v>1154</v>
      </c>
      <c r="AR46" s="210">
        <v>0</v>
      </c>
      <c r="AS46" s="196">
        <f t="shared" si="16"/>
        <v>0</v>
      </c>
      <c r="AT46" s="213">
        <v>0</v>
      </c>
      <c r="AU46" s="198">
        <f t="shared" si="17"/>
        <v>0</v>
      </c>
      <c r="AV46" s="212" t="s">
        <v>1402</v>
      </c>
      <c r="AW46" s="212" t="s">
        <v>1398</v>
      </c>
      <c r="AX46" s="200">
        <v>12000000</v>
      </c>
      <c r="AY46" s="201">
        <v>0.34</v>
      </c>
      <c r="AZ46" s="206">
        <v>1</v>
      </c>
      <c r="BA46" s="203">
        <v>1</v>
      </c>
      <c r="BB46" s="204" t="s">
        <v>1403</v>
      </c>
      <c r="BC46" s="205" t="s">
        <v>1400</v>
      </c>
      <c r="BD46" s="204" t="s">
        <v>1404</v>
      </c>
      <c r="BE46" s="141" t="s">
        <v>360</v>
      </c>
      <c r="BF46" s="141" t="s">
        <v>361</v>
      </c>
      <c r="BG46" s="141" t="s">
        <v>309</v>
      </c>
      <c r="BH46" s="30" t="s">
        <v>229</v>
      </c>
      <c r="BI46" s="30" t="s">
        <v>230</v>
      </c>
      <c r="BJ46" s="30" t="s">
        <v>362</v>
      </c>
      <c r="BK46" s="30" t="s">
        <v>363</v>
      </c>
      <c r="BL46" s="142">
        <v>3241000</v>
      </c>
      <c r="BM46" s="142" t="s">
        <v>364</v>
      </c>
      <c r="BN46" s="144"/>
      <c r="BO46" s="144"/>
      <c r="BP46" s="29"/>
      <c r="BQ46" s="29"/>
    </row>
    <row r="47" spans="1:69" ht="58.5" customHeight="1" x14ac:dyDescent="0.2">
      <c r="A47" s="138" t="s">
        <v>375</v>
      </c>
      <c r="B47" s="30" t="s">
        <v>57</v>
      </c>
      <c r="C47" s="30"/>
      <c r="D47" s="59" t="s">
        <v>376</v>
      </c>
      <c r="E47" s="30"/>
      <c r="F47" s="30" t="s">
        <v>219</v>
      </c>
      <c r="G47" s="30" t="s">
        <v>220</v>
      </c>
      <c r="H47" s="194">
        <v>44197</v>
      </c>
      <c r="I47" s="194">
        <v>45442</v>
      </c>
      <c r="J47" s="30" t="s">
        <v>377</v>
      </c>
      <c r="K47" s="30" t="s">
        <v>378</v>
      </c>
      <c r="L47" s="30" t="s">
        <v>246</v>
      </c>
      <c r="M47" s="30" t="s">
        <v>63</v>
      </c>
      <c r="N47" s="182">
        <v>0</v>
      </c>
      <c r="O47" s="32">
        <v>0</v>
      </c>
      <c r="P47" s="182">
        <v>1</v>
      </c>
      <c r="Q47" s="32">
        <v>45320000</v>
      </c>
      <c r="R47" s="182">
        <v>1</v>
      </c>
      <c r="S47" s="32">
        <v>46679600</v>
      </c>
      <c r="T47" s="182">
        <v>1</v>
      </c>
      <c r="U47" s="32">
        <v>48079988</v>
      </c>
      <c r="V47" s="182">
        <v>1</v>
      </c>
      <c r="W47" s="32">
        <v>49522387.640000001</v>
      </c>
      <c r="X47" s="182">
        <v>1</v>
      </c>
      <c r="Y47" s="177">
        <f t="shared" si="14"/>
        <v>189601975.63999999</v>
      </c>
      <c r="Z47" s="155"/>
      <c r="AA47" s="34"/>
      <c r="AB47" s="30"/>
      <c r="AC47" s="139"/>
      <c r="AD47" s="30"/>
      <c r="AE47" s="138"/>
      <c r="AF47" s="155">
        <v>824000</v>
      </c>
      <c r="AG47" s="34">
        <f t="shared" si="18"/>
        <v>1.8181818181818181E-2</v>
      </c>
      <c r="AH47" s="30">
        <v>1</v>
      </c>
      <c r="AI47" s="139">
        <f t="shared" si="15"/>
        <v>1</v>
      </c>
      <c r="AJ47" s="30" t="s">
        <v>379</v>
      </c>
      <c r="AK47" s="30"/>
      <c r="AL47" s="103">
        <v>13184000</v>
      </c>
      <c r="AM47" s="50">
        <f t="shared" si="4"/>
        <v>0.29090909090909089</v>
      </c>
      <c r="AN47" s="48">
        <v>1</v>
      </c>
      <c r="AO47" s="47">
        <v>1</v>
      </c>
      <c r="AP47" s="128" t="s">
        <v>1176</v>
      </c>
      <c r="AQ47" s="129" t="s">
        <v>1154</v>
      </c>
      <c r="AR47" s="210">
        <v>21424000</v>
      </c>
      <c r="AS47" s="196">
        <f t="shared" si="16"/>
        <v>0.47272727272727272</v>
      </c>
      <c r="AT47" s="213">
        <v>1</v>
      </c>
      <c r="AU47" s="198">
        <f t="shared" si="17"/>
        <v>1</v>
      </c>
      <c r="AV47" s="74" t="s">
        <v>1405</v>
      </c>
      <c r="AW47" s="74" t="s">
        <v>1400</v>
      </c>
      <c r="AX47" s="200">
        <v>37904000</v>
      </c>
      <c r="AY47" s="201">
        <v>0.84</v>
      </c>
      <c r="AZ47" s="206">
        <v>1</v>
      </c>
      <c r="BA47" s="203">
        <v>1</v>
      </c>
      <c r="BB47" s="205" t="s">
        <v>1406</v>
      </c>
      <c r="BC47" s="205" t="s">
        <v>1400</v>
      </c>
      <c r="BD47" s="205" t="s">
        <v>1407</v>
      </c>
      <c r="BE47" s="141" t="s">
        <v>360</v>
      </c>
      <c r="BF47" s="141" t="s">
        <v>361</v>
      </c>
      <c r="BG47" s="141" t="s">
        <v>309</v>
      </c>
      <c r="BH47" s="30" t="s">
        <v>229</v>
      </c>
      <c r="BI47" s="30" t="s">
        <v>230</v>
      </c>
      <c r="BJ47" s="30" t="s">
        <v>362</v>
      </c>
      <c r="BK47" s="30" t="s">
        <v>363</v>
      </c>
      <c r="BL47" s="142">
        <v>3241000</v>
      </c>
      <c r="BM47" s="142" t="s">
        <v>364</v>
      </c>
      <c r="BN47" s="144"/>
      <c r="BO47" s="144"/>
      <c r="BP47" s="29"/>
      <c r="BQ47" s="29"/>
    </row>
    <row r="48" spans="1:69" ht="42" customHeight="1" x14ac:dyDescent="0.2">
      <c r="A48" s="138" t="s">
        <v>380</v>
      </c>
      <c r="B48" s="30" t="s">
        <v>57</v>
      </c>
      <c r="C48" s="30"/>
      <c r="D48" s="59" t="s">
        <v>381</v>
      </c>
      <c r="E48" s="30"/>
      <c r="F48" s="30" t="s">
        <v>219</v>
      </c>
      <c r="G48" s="30" t="s">
        <v>220</v>
      </c>
      <c r="H48" s="194">
        <v>44562</v>
      </c>
      <c r="I48" s="194">
        <v>45290</v>
      </c>
      <c r="J48" s="30" t="s">
        <v>382</v>
      </c>
      <c r="K48" s="30" t="s">
        <v>383</v>
      </c>
      <c r="L48" s="30" t="s">
        <v>246</v>
      </c>
      <c r="M48" s="30" t="s">
        <v>63</v>
      </c>
      <c r="N48" s="139">
        <v>0</v>
      </c>
      <c r="O48" s="32">
        <v>0</v>
      </c>
      <c r="P48" s="139">
        <v>0</v>
      </c>
      <c r="Q48" s="32">
        <v>0</v>
      </c>
      <c r="R48" s="139">
        <v>0.5</v>
      </c>
      <c r="S48" s="32">
        <v>50000000</v>
      </c>
      <c r="T48" s="139">
        <v>1</v>
      </c>
      <c r="U48" s="32">
        <v>50000000</v>
      </c>
      <c r="V48" s="139">
        <v>0</v>
      </c>
      <c r="W48" s="32">
        <v>0</v>
      </c>
      <c r="X48" s="139">
        <v>1</v>
      </c>
      <c r="Y48" s="177">
        <f t="shared" si="14"/>
        <v>100000000</v>
      </c>
      <c r="Z48" s="155"/>
      <c r="AA48" s="34" t="str">
        <f t="shared" ref="AA48:AA50" si="19">IF(O48=0," ",Z48/O48)</f>
        <v xml:space="preserve"> </v>
      </c>
      <c r="AB48" s="30"/>
      <c r="AC48" s="139" t="str">
        <f t="shared" ref="AC48:AC50" si="20">IF(N48=0," ",AB48/N48)</f>
        <v xml:space="preserve"> </v>
      </c>
      <c r="AD48" s="30"/>
      <c r="AE48" s="138"/>
      <c r="AF48" s="155">
        <v>0</v>
      </c>
      <c r="AG48" s="155">
        <v>0</v>
      </c>
      <c r="AH48" s="155">
        <v>0</v>
      </c>
      <c r="AI48" s="155">
        <v>0</v>
      </c>
      <c r="AJ48" s="30" t="s">
        <v>384</v>
      </c>
      <c r="AK48" s="138" t="s">
        <v>384</v>
      </c>
      <c r="AL48" s="103">
        <v>0</v>
      </c>
      <c r="AM48" s="192" t="str">
        <f t="shared" si="4"/>
        <v xml:space="preserve"> </v>
      </c>
      <c r="AN48" s="48">
        <v>0</v>
      </c>
      <c r="AO48" s="47">
        <v>0</v>
      </c>
      <c r="AP48" s="128" t="s">
        <v>1177</v>
      </c>
      <c r="AQ48" s="129" t="s">
        <v>1154</v>
      </c>
      <c r="AR48" s="195">
        <v>0</v>
      </c>
      <c r="AS48" s="196" t="str">
        <f t="shared" si="16"/>
        <v xml:space="preserve"> </v>
      </c>
      <c r="AT48" s="209">
        <v>0</v>
      </c>
      <c r="AU48" s="198" t="str">
        <f t="shared" si="17"/>
        <v xml:space="preserve"> </v>
      </c>
      <c r="AV48" s="199" t="s">
        <v>1408</v>
      </c>
      <c r="AW48" s="74" t="s">
        <v>1374</v>
      </c>
      <c r="AX48" s="200">
        <v>0</v>
      </c>
      <c r="AY48" s="214" t="s">
        <v>161</v>
      </c>
      <c r="AZ48" s="202">
        <v>0</v>
      </c>
      <c r="BA48" s="211" t="s">
        <v>161</v>
      </c>
      <c r="BB48" s="204" t="s">
        <v>1409</v>
      </c>
      <c r="BC48" s="208" t="s">
        <v>413</v>
      </c>
      <c r="BD48" s="205" t="s">
        <v>1410</v>
      </c>
      <c r="BE48" s="141" t="s">
        <v>360</v>
      </c>
      <c r="BF48" s="141" t="s">
        <v>361</v>
      </c>
      <c r="BG48" s="141" t="s">
        <v>309</v>
      </c>
      <c r="BH48" s="30" t="s">
        <v>229</v>
      </c>
      <c r="BI48" s="30" t="s">
        <v>230</v>
      </c>
      <c r="BJ48" s="30" t="s">
        <v>385</v>
      </c>
      <c r="BK48" s="30" t="s">
        <v>386</v>
      </c>
      <c r="BL48" s="142">
        <v>3241000</v>
      </c>
      <c r="BM48" s="142" t="s">
        <v>387</v>
      </c>
      <c r="BN48" s="144"/>
      <c r="BO48" s="144"/>
      <c r="BP48" s="29"/>
      <c r="BQ48" s="29"/>
    </row>
    <row r="49" spans="1:69" ht="61.5" customHeight="1" x14ac:dyDescent="0.2">
      <c r="A49" s="138" t="s">
        <v>388</v>
      </c>
      <c r="B49" s="30" t="s">
        <v>57</v>
      </c>
      <c r="C49" s="30"/>
      <c r="D49" s="59" t="s">
        <v>389</v>
      </c>
      <c r="E49" s="30"/>
      <c r="F49" s="30" t="s">
        <v>219</v>
      </c>
      <c r="G49" s="30" t="s">
        <v>220</v>
      </c>
      <c r="H49" s="194">
        <v>44197</v>
      </c>
      <c r="I49" s="194">
        <v>44560</v>
      </c>
      <c r="J49" s="30" t="s">
        <v>390</v>
      </c>
      <c r="K49" s="30" t="s">
        <v>391</v>
      </c>
      <c r="L49" s="30" t="s">
        <v>246</v>
      </c>
      <c r="M49" s="30" t="s">
        <v>63</v>
      </c>
      <c r="N49" s="182">
        <v>0</v>
      </c>
      <c r="O49" s="32">
        <v>0</v>
      </c>
      <c r="P49" s="182">
        <v>1</v>
      </c>
      <c r="Q49" s="32">
        <v>20882018</v>
      </c>
      <c r="R49" s="182">
        <v>0</v>
      </c>
      <c r="S49" s="32">
        <v>0</v>
      </c>
      <c r="T49" s="182">
        <v>0</v>
      </c>
      <c r="U49" s="32">
        <v>0</v>
      </c>
      <c r="V49" s="182">
        <v>0</v>
      </c>
      <c r="W49" s="32">
        <v>0</v>
      </c>
      <c r="X49" s="182">
        <v>1</v>
      </c>
      <c r="Y49" s="177">
        <f t="shared" si="14"/>
        <v>20882018</v>
      </c>
      <c r="Z49" s="155"/>
      <c r="AA49" s="34" t="str">
        <f t="shared" si="19"/>
        <v xml:space="preserve"> </v>
      </c>
      <c r="AB49" s="30"/>
      <c r="AC49" s="139" t="str">
        <f t="shared" si="20"/>
        <v xml:space="preserve"> </v>
      </c>
      <c r="AD49" s="30"/>
      <c r="AE49" s="138"/>
      <c r="AF49" s="155">
        <v>0</v>
      </c>
      <c r="AG49" s="34">
        <f t="shared" ref="AG49:AG58" si="21">IF(Q49=0," ",AF49/Q49)</f>
        <v>0</v>
      </c>
      <c r="AH49" s="30">
        <v>0</v>
      </c>
      <c r="AI49" s="139">
        <f t="shared" ref="AI49:AI50" si="22">IF(P49=0," ",AH49/P49)</f>
        <v>0</v>
      </c>
      <c r="AJ49" s="30" t="s">
        <v>392</v>
      </c>
      <c r="AK49" s="30"/>
      <c r="AL49" s="103">
        <v>1296240</v>
      </c>
      <c r="AM49" s="192">
        <f t="shared" si="4"/>
        <v>6.2074460428106132E-2</v>
      </c>
      <c r="AN49" s="48">
        <v>1</v>
      </c>
      <c r="AO49" s="47">
        <v>1</v>
      </c>
      <c r="AP49" s="128" t="s">
        <v>1178</v>
      </c>
      <c r="AQ49" s="129" t="s">
        <v>1179</v>
      </c>
      <c r="AR49" s="195">
        <v>13921345</v>
      </c>
      <c r="AS49" s="196">
        <f t="shared" si="16"/>
        <v>0.66666665070396935</v>
      </c>
      <c r="AT49" s="197">
        <v>1</v>
      </c>
      <c r="AU49" s="198">
        <f t="shared" si="17"/>
        <v>1</v>
      </c>
      <c r="AV49" s="199" t="s">
        <v>1411</v>
      </c>
      <c r="AW49" s="199" t="s">
        <v>1412</v>
      </c>
      <c r="AX49" s="200">
        <v>20882018</v>
      </c>
      <c r="AY49" s="201">
        <v>1</v>
      </c>
      <c r="AZ49" s="206">
        <v>1</v>
      </c>
      <c r="BA49" s="203">
        <v>1</v>
      </c>
      <c r="BB49" s="204" t="s">
        <v>1413</v>
      </c>
      <c r="BC49" s="205" t="s">
        <v>1278</v>
      </c>
      <c r="BD49" s="205" t="s">
        <v>1414</v>
      </c>
      <c r="BE49" s="141" t="s">
        <v>393</v>
      </c>
      <c r="BF49" s="141" t="s">
        <v>394</v>
      </c>
      <c r="BG49" s="141" t="s">
        <v>395</v>
      </c>
      <c r="BH49" s="30" t="s">
        <v>229</v>
      </c>
      <c r="BI49" s="30" t="s">
        <v>230</v>
      </c>
      <c r="BJ49" s="30" t="s">
        <v>396</v>
      </c>
      <c r="BK49" s="30" t="s">
        <v>397</v>
      </c>
      <c r="BL49" s="142">
        <v>3241000</v>
      </c>
      <c r="BM49" s="142" t="s">
        <v>398</v>
      </c>
      <c r="BN49" s="144"/>
      <c r="BO49" s="144"/>
      <c r="BP49" s="29"/>
      <c r="BQ49" s="29"/>
    </row>
    <row r="50" spans="1:69" ht="54" customHeight="1" x14ac:dyDescent="0.2">
      <c r="A50" s="138" t="s">
        <v>399</v>
      </c>
      <c r="B50" s="30" t="s">
        <v>57</v>
      </c>
      <c r="C50" s="30"/>
      <c r="D50" s="59" t="s">
        <v>400</v>
      </c>
      <c r="E50" s="30"/>
      <c r="F50" s="30" t="s">
        <v>219</v>
      </c>
      <c r="G50" s="30" t="s">
        <v>220</v>
      </c>
      <c r="H50" s="194">
        <v>44197</v>
      </c>
      <c r="I50" s="194">
        <v>45442</v>
      </c>
      <c r="J50" s="30" t="s">
        <v>401</v>
      </c>
      <c r="K50" s="30" t="s">
        <v>402</v>
      </c>
      <c r="L50" s="30" t="s">
        <v>246</v>
      </c>
      <c r="M50" s="30" t="s">
        <v>63</v>
      </c>
      <c r="N50" s="182">
        <v>0</v>
      </c>
      <c r="O50" s="32">
        <v>0</v>
      </c>
      <c r="P50" s="182">
        <v>5</v>
      </c>
      <c r="Q50" s="32">
        <v>28538329</v>
      </c>
      <c r="R50" s="182">
        <v>5</v>
      </c>
      <c r="S50" s="32">
        <v>29110884</v>
      </c>
      <c r="T50" s="182">
        <v>5</v>
      </c>
      <c r="U50" s="32">
        <v>26145545</v>
      </c>
      <c r="V50" s="182">
        <v>5</v>
      </c>
      <c r="W50" s="32">
        <v>11950479</v>
      </c>
      <c r="X50" s="182">
        <v>20</v>
      </c>
      <c r="Y50" s="177">
        <f t="shared" si="14"/>
        <v>95745237</v>
      </c>
      <c r="Z50" s="155"/>
      <c r="AA50" s="34" t="str">
        <f t="shared" si="19"/>
        <v xml:space="preserve"> </v>
      </c>
      <c r="AB50" s="30"/>
      <c r="AC50" s="139" t="str">
        <f t="shared" si="20"/>
        <v xml:space="preserve"> </v>
      </c>
      <c r="AD50" s="30"/>
      <c r="AE50" s="138"/>
      <c r="AF50" s="155">
        <v>0</v>
      </c>
      <c r="AG50" s="34">
        <f t="shared" si="21"/>
        <v>0</v>
      </c>
      <c r="AH50" s="30">
        <v>0</v>
      </c>
      <c r="AI50" s="139">
        <f t="shared" si="22"/>
        <v>0</v>
      </c>
      <c r="AJ50" s="30" t="s">
        <v>403</v>
      </c>
      <c r="AK50" s="30"/>
      <c r="AL50" s="103">
        <v>2853833</v>
      </c>
      <c r="AM50" s="192">
        <f t="shared" si="4"/>
        <v>0.1000000035040594</v>
      </c>
      <c r="AN50" s="48">
        <v>0</v>
      </c>
      <c r="AO50" s="47">
        <v>0</v>
      </c>
      <c r="AP50" s="128" t="s">
        <v>1180</v>
      </c>
      <c r="AQ50" s="129" t="s">
        <v>1181</v>
      </c>
      <c r="AR50" s="195">
        <v>19025553</v>
      </c>
      <c r="AS50" s="196">
        <f t="shared" si="16"/>
        <v>0.66666667834686466</v>
      </c>
      <c r="AT50" s="197">
        <v>0</v>
      </c>
      <c r="AU50" s="198">
        <f t="shared" si="17"/>
        <v>0</v>
      </c>
      <c r="AV50" s="199" t="s">
        <v>1415</v>
      </c>
      <c r="AW50" s="199" t="s">
        <v>1416</v>
      </c>
      <c r="AX50" s="200">
        <v>28538329</v>
      </c>
      <c r="AY50" s="201">
        <v>1</v>
      </c>
      <c r="AZ50" s="206">
        <v>5</v>
      </c>
      <c r="BA50" s="203">
        <v>1</v>
      </c>
      <c r="BB50" s="205" t="s">
        <v>1417</v>
      </c>
      <c r="BC50" s="205" t="s">
        <v>1283</v>
      </c>
      <c r="BD50" s="205" t="s">
        <v>1418</v>
      </c>
      <c r="BE50" s="141" t="s">
        <v>393</v>
      </c>
      <c r="BF50" s="141" t="s">
        <v>404</v>
      </c>
      <c r="BG50" s="141" t="s">
        <v>395</v>
      </c>
      <c r="BH50" s="30" t="s">
        <v>229</v>
      </c>
      <c r="BI50" s="30" t="s">
        <v>230</v>
      </c>
      <c r="BJ50" s="30" t="s">
        <v>396</v>
      </c>
      <c r="BK50" s="30" t="s">
        <v>397</v>
      </c>
      <c r="BL50" s="142">
        <v>3241000</v>
      </c>
      <c r="BM50" s="142" t="s">
        <v>398</v>
      </c>
      <c r="BN50" s="144"/>
      <c r="BO50" s="144"/>
      <c r="BP50" s="29"/>
      <c r="BQ50" s="29"/>
    </row>
    <row r="51" spans="1:69" ht="88.5" customHeight="1" x14ac:dyDescent="0.2">
      <c r="A51" s="30" t="s">
        <v>405</v>
      </c>
      <c r="B51" s="30" t="s">
        <v>406</v>
      </c>
      <c r="C51" s="30"/>
      <c r="D51" s="30" t="s">
        <v>407</v>
      </c>
      <c r="E51" s="30"/>
      <c r="F51" s="30" t="s">
        <v>59</v>
      </c>
      <c r="G51" s="30" t="s">
        <v>408</v>
      </c>
      <c r="H51" s="135">
        <v>43952</v>
      </c>
      <c r="I51" s="135">
        <v>45626</v>
      </c>
      <c r="J51" s="30" t="s">
        <v>409</v>
      </c>
      <c r="K51" s="30" t="s">
        <v>410</v>
      </c>
      <c r="L51" s="30" t="s">
        <v>411</v>
      </c>
      <c r="M51" s="30" t="s">
        <v>63</v>
      </c>
      <c r="N51" s="136">
        <v>1</v>
      </c>
      <c r="O51" s="172">
        <v>10000000</v>
      </c>
      <c r="P51" s="136">
        <v>1</v>
      </c>
      <c r="Q51" s="172">
        <v>10000000</v>
      </c>
      <c r="R51" s="136">
        <v>1</v>
      </c>
      <c r="S51" s="172">
        <v>10000000</v>
      </c>
      <c r="T51" s="136">
        <v>1</v>
      </c>
      <c r="U51" s="172">
        <v>10000000</v>
      </c>
      <c r="V51" s="136">
        <v>1</v>
      </c>
      <c r="W51" s="172">
        <v>10000000</v>
      </c>
      <c r="X51" s="215">
        <v>5</v>
      </c>
      <c r="Y51" s="172">
        <f t="shared" si="14"/>
        <v>50000000</v>
      </c>
      <c r="Z51" s="216">
        <v>10000000</v>
      </c>
      <c r="AA51" s="217">
        <v>1</v>
      </c>
      <c r="AB51" s="218">
        <v>1</v>
      </c>
      <c r="AC51" s="217">
        <v>1</v>
      </c>
      <c r="AD51" s="218" t="s">
        <v>412</v>
      </c>
      <c r="AE51" s="30" t="s">
        <v>413</v>
      </c>
      <c r="AF51" s="32">
        <v>0</v>
      </c>
      <c r="AG51" s="139">
        <f t="shared" si="21"/>
        <v>0</v>
      </c>
      <c r="AH51" s="219">
        <v>0.1</v>
      </c>
      <c r="AI51" s="139">
        <v>0.1</v>
      </c>
      <c r="AJ51" s="30" t="s">
        <v>414</v>
      </c>
      <c r="AK51" s="153"/>
      <c r="AL51" s="32">
        <v>0</v>
      </c>
      <c r="AM51" s="139">
        <f t="shared" ref="AM51:AM65" si="23">IF(Q51=0," ",AL51/Q51)</f>
        <v>0</v>
      </c>
      <c r="AN51" s="219">
        <v>0.1</v>
      </c>
      <c r="AO51" s="139">
        <v>0.1</v>
      </c>
      <c r="AP51" s="220" t="s">
        <v>1122</v>
      </c>
      <c r="AQ51" s="220" t="s">
        <v>1123</v>
      </c>
      <c r="AR51" s="69">
        <v>5000000</v>
      </c>
      <c r="AS51" s="70">
        <f t="shared" ref="AS51:AS65" si="24">IF(Q51=0," ",AR51/Q51)</f>
        <v>0.5</v>
      </c>
      <c r="AT51" s="52">
        <v>0</v>
      </c>
      <c r="AU51" s="56">
        <f>IF(P51=0," ",AT51/P51)</f>
        <v>0</v>
      </c>
      <c r="AV51" s="81" t="s">
        <v>1272</v>
      </c>
      <c r="AW51" s="81" t="s">
        <v>1273</v>
      </c>
      <c r="AX51" s="140">
        <v>10000000</v>
      </c>
      <c r="AY51" s="80">
        <v>1</v>
      </c>
      <c r="AZ51" s="87">
        <v>1</v>
      </c>
      <c r="BA51" s="80">
        <v>1</v>
      </c>
      <c r="BB51" s="221" t="s">
        <v>1274</v>
      </c>
      <c r="BC51" s="208" t="s">
        <v>413</v>
      </c>
      <c r="BD51" s="89" t="s">
        <v>1275</v>
      </c>
      <c r="BE51" s="141" t="s">
        <v>415</v>
      </c>
      <c r="BF51" s="141" t="s">
        <v>416</v>
      </c>
      <c r="BG51" s="141">
        <v>7585</v>
      </c>
      <c r="BH51" s="30" t="s">
        <v>417</v>
      </c>
      <c r="BI51" s="30" t="s">
        <v>418</v>
      </c>
      <c r="BJ51" s="30" t="s">
        <v>419</v>
      </c>
      <c r="BK51" s="30" t="s">
        <v>420</v>
      </c>
      <c r="BL51" s="142">
        <v>3795750</v>
      </c>
      <c r="BM51" s="142" t="s">
        <v>421</v>
      </c>
      <c r="BN51" s="153"/>
      <c r="BO51" s="153"/>
      <c r="BP51" s="31"/>
      <c r="BQ51" s="31"/>
    </row>
    <row r="52" spans="1:69" ht="63.75" customHeight="1" x14ac:dyDescent="0.2">
      <c r="A52" s="30" t="s">
        <v>422</v>
      </c>
      <c r="B52" s="30" t="s">
        <v>406</v>
      </c>
      <c r="C52" s="30"/>
      <c r="D52" s="30" t="s">
        <v>423</v>
      </c>
      <c r="E52" s="30"/>
      <c r="F52" s="30" t="s">
        <v>59</v>
      </c>
      <c r="G52" s="30" t="s">
        <v>424</v>
      </c>
      <c r="H52" s="135">
        <v>44378</v>
      </c>
      <c r="I52" s="135">
        <v>45626</v>
      </c>
      <c r="J52" s="30" t="s">
        <v>425</v>
      </c>
      <c r="K52" s="30" t="s">
        <v>426</v>
      </c>
      <c r="L52" s="30" t="s">
        <v>427</v>
      </c>
      <c r="M52" s="30" t="s">
        <v>63</v>
      </c>
      <c r="N52" s="136"/>
      <c r="O52" s="172"/>
      <c r="P52" s="30">
        <v>1</v>
      </c>
      <c r="Q52" s="172">
        <v>7000000</v>
      </c>
      <c r="R52" s="30">
        <v>1</v>
      </c>
      <c r="S52" s="172">
        <v>7000000</v>
      </c>
      <c r="T52" s="30">
        <v>1</v>
      </c>
      <c r="U52" s="172">
        <v>7000000</v>
      </c>
      <c r="V52" s="30">
        <v>1</v>
      </c>
      <c r="W52" s="172">
        <v>7000000</v>
      </c>
      <c r="X52" s="215">
        <v>4</v>
      </c>
      <c r="Y52" s="172">
        <f t="shared" si="14"/>
        <v>28000000</v>
      </c>
      <c r="Z52" s="32"/>
      <c r="AA52" s="139"/>
      <c r="AB52" s="30"/>
      <c r="AC52" s="139"/>
      <c r="AD52" s="30"/>
      <c r="AE52" s="30"/>
      <c r="AF52" s="32">
        <v>0</v>
      </c>
      <c r="AG52" s="139">
        <f t="shared" si="21"/>
        <v>0</v>
      </c>
      <c r="AH52" s="219">
        <v>0.1</v>
      </c>
      <c r="AI52" s="139">
        <v>0.1</v>
      </c>
      <c r="AJ52" s="30" t="s">
        <v>428</v>
      </c>
      <c r="AK52" s="30"/>
      <c r="AL52" s="32">
        <v>0</v>
      </c>
      <c r="AM52" s="139">
        <f t="shared" si="23"/>
        <v>0</v>
      </c>
      <c r="AN52" s="219">
        <v>0.1</v>
      </c>
      <c r="AO52" s="139">
        <v>0.1</v>
      </c>
      <c r="AP52" s="220" t="s">
        <v>1124</v>
      </c>
      <c r="AQ52" s="222" t="s">
        <v>1125</v>
      </c>
      <c r="AR52" s="69">
        <v>3500000</v>
      </c>
      <c r="AS52" s="70">
        <f t="shared" si="24"/>
        <v>0.5</v>
      </c>
      <c r="AT52" s="52">
        <v>0</v>
      </c>
      <c r="AU52" s="56">
        <f>IF(P52=0," ",AT52/P52)</f>
        <v>0</v>
      </c>
      <c r="AV52" s="81" t="s">
        <v>1276</v>
      </c>
      <c r="AW52" s="81" t="s">
        <v>1273</v>
      </c>
      <c r="AX52" s="140">
        <v>7000000</v>
      </c>
      <c r="AY52" s="80">
        <v>1</v>
      </c>
      <c r="AZ52" s="87">
        <v>1</v>
      </c>
      <c r="BA52" s="80">
        <v>1</v>
      </c>
      <c r="BB52" s="221" t="s">
        <v>1277</v>
      </c>
      <c r="BC52" s="205" t="s">
        <v>1278</v>
      </c>
      <c r="BD52" s="89" t="s">
        <v>1279</v>
      </c>
      <c r="BE52" s="141" t="s">
        <v>429</v>
      </c>
      <c r="BF52" s="141" t="s">
        <v>430</v>
      </c>
      <c r="BG52" s="141">
        <v>7619</v>
      </c>
      <c r="BH52" s="30" t="s">
        <v>431</v>
      </c>
      <c r="BI52" s="30" t="s">
        <v>418</v>
      </c>
      <c r="BJ52" s="30" t="s">
        <v>432</v>
      </c>
      <c r="BK52" s="30" t="s">
        <v>433</v>
      </c>
      <c r="BL52" s="142">
        <v>3795750</v>
      </c>
      <c r="BM52" s="142" t="s">
        <v>434</v>
      </c>
      <c r="BN52" s="153"/>
      <c r="BO52" s="153"/>
      <c r="BP52" s="31"/>
      <c r="BQ52" s="31"/>
    </row>
    <row r="53" spans="1:69" ht="63.75" customHeight="1" x14ac:dyDescent="0.2">
      <c r="A53" s="30" t="s">
        <v>435</v>
      </c>
      <c r="B53" s="30" t="s">
        <v>406</v>
      </c>
      <c r="C53" s="30"/>
      <c r="D53" s="30" t="s">
        <v>436</v>
      </c>
      <c r="E53" s="30"/>
      <c r="F53" s="30" t="s">
        <v>437</v>
      </c>
      <c r="G53" s="141" t="s">
        <v>438</v>
      </c>
      <c r="H53" s="135">
        <v>44044</v>
      </c>
      <c r="I53" s="135">
        <v>45291</v>
      </c>
      <c r="J53" s="30" t="s">
        <v>439</v>
      </c>
      <c r="K53" s="30" t="s">
        <v>440</v>
      </c>
      <c r="L53" s="30" t="s">
        <v>137</v>
      </c>
      <c r="M53" s="30" t="s">
        <v>63</v>
      </c>
      <c r="N53" s="160">
        <v>0</v>
      </c>
      <c r="O53" s="32">
        <v>0</v>
      </c>
      <c r="P53" s="30">
        <v>10</v>
      </c>
      <c r="Q53" s="223">
        <v>23300000</v>
      </c>
      <c r="R53" s="30">
        <v>10</v>
      </c>
      <c r="S53" s="224">
        <v>23300000</v>
      </c>
      <c r="T53" s="30">
        <v>10</v>
      </c>
      <c r="U53" s="223">
        <v>23300000</v>
      </c>
      <c r="V53" s="30">
        <v>10</v>
      </c>
      <c r="W53" s="223">
        <v>23300000</v>
      </c>
      <c r="X53" s="30">
        <v>40</v>
      </c>
      <c r="Y53" s="172">
        <f t="shared" si="14"/>
        <v>93200000</v>
      </c>
      <c r="Z53" s="32"/>
      <c r="AA53" s="139" t="str">
        <f t="shared" ref="AA53:AA55" si="25">IF(O53=0," ",Z53/O53)</f>
        <v xml:space="preserve"> </v>
      </c>
      <c r="AB53" s="30"/>
      <c r="AC53" s="139" t="str">
        <f t="shared" ref="AC53:AC55" si="26">IF(N53=0," ",AB53/N53)</f>
        <v xml:space="preserve"> </v>
      </c>
      <c r="AD53" s="30"/>
      <c r="AE53" s="30"/>
      <c r="AF53" s="32"/>
      <c r="AG53" s="139">
        <f t="shared" si="21"/>
        <v>0</v>
      </c>
      <c r="AH53" s="30">
        <v>0</v>
      </c>
      <c r="AI53" s="139">
        <v>0</v>
      </c>
      <c r="AJ53" s="30" t="s">
        <v>441</v>
      </c>
      <c r="AK53" s="30"/>
      <c r="AL53" s="32">
        <v>0</v>
      </c>
      <c r="AM53" s="139">
        <f t="shared" si="23"/>
        <v>0</v>
      </c>
      <c r="AN53" s="178" t="s">
        <v>1126</v>
      </c>
      <c r="AO53" s="178">
        <v>0.1</v>
      </c>
      <c r="AP53" s="225" t="s">
        <v>1127</v>
      </c>
      <c r="AQ53" s="94"/>
      <c r="AR53" s="69">
        <v>0</v>
      </c>
      <c r="AS53" s="70">
        <f t="shared" si="24"/>
        <v>0</v>
      </c>
      <c r="AT53" s="56">
        <v>0.2</v>
      </c>
      <c r="AU53" s="56">
        <v>0.2</v>
      </c>
      <c r="AV53" s="71" t="s">
        <v>1280</v>
      </c>
      <c r="AW53" s="71" t="s">
        <v>1281</v>
      </c>
      <c r="AX53" s="140">
        <v>23300000</v>
      </c>
      <c r="AY53" s="80">
        <v>1</v>
      </c>
      <c r="AZ53" s="87">
        <v>10</v>
      </c>
      <c r="BA53" s="80">
        <v>1</v>
      </c>
      <c r="BB53" s="221" t="s">
        <v>1282</v>
      </c>
      <c r="BC53" s="205" t="s">
        <v>1283</v>
      </c>
      <c r="BD53" s="89" t="s">
        <v>1284</v>
      </c>
      <c r="BE53" s="141" t="s">
        <v>442</v>
      </c>
      <c r="BF53" s="141" t="s">
        <v>443</v>
      </c>
      <c r="BG53" s="141" t="s">
        <v>444</v>
      </c>
      <c r="BH53" s="30" t="s">
        <v>431</v>
      </c>
      <c r="BI53" s="30" t="s">
        <v>445</v>
      </c>
      <c r="BJ53" s="30" t="s">
        <v>446</v>
      </c>
      <c r="BK53" s="30" t="s">
        <v>447</v>
      </c>
      <c r="BL53" s="142">
        <v>3163708651</v>
      </c>
      <c r="BM53" s="142" t="s">
        <v>448</v>
      </c>
      <c r="BN53" s="153"/>
      <c r="BO53" s="153"/>
      <c r="BP53" s="31"/>
      <c r="BQ53" s="31"/>
    </row>
    <row r="54" spans="1:69" ht="63.75" customHeight="1" x14ac:dyDescent="0.2">
      <c r="A54" s="30" t="s">
        <v>449</v>
      </c>
      <c r="B54" s="30" t="s">
        <v>406</v>
      </c>
      <c r="C54" s="30"/>
      <c r="D54" s="160" t="s">
        <v>450</v>
      </c>
      <c r="E54" s="30"/>
      <c r="F54" s="160" t="s">
        <v>451</v>
      </c>
      <c r="G54" s="226" t="s">
        <v>438</v>
      </c>
      <c r="H54" s="227">
        <v>44044</v>
      </c>
      <c r="I54" s="227">
        <v>45291</v>
      </c>
      <c r="J54" s="160" t="s">
        <v>452</v>
      </c>
      <c r="K54" s="160" t="s">
        <v>453</v>
      </c>
      <c r="L54" s="160" t="s">
        <v>137</v>
      </c>
      <c r="M54" s="228" t="s">
        <v>63</v>
      </c>
      <c r="N54" s="30">
        <v>0</v>
      </c>
      <c r="O54" s="224">
        <v>0</v>
      </c>
      <c r="P54" s="159">
        <v>1</v>
      </c>
      <c r="Q54" s="32">
        <v>20000000</v>
      </c>
      <c r="R54" s="159">
        <v>1</v>
      </c>
      <c r="S54" s="32">
        <v>10000000</v>
      </c>
      <c r="T54" s="159">
        <v>1</v>
      </c>
      <c r="U54" s="32">
        <v>20000000</v>
      </c>
      <c r="V54" s="224"/>
      <c r="W54" s="32"/>
      <c r="X54" s="139">
        <v>1</v>
      </c>
      <c r="Y54" s="172">
        <v>30000000</v>
      </c>
      <c r="Z54" s="32"/>
      <c r="AA54" s="139" t="str">
        <f t="shared" si="25"/>
        <v xml:space="preserve"> </v>
      </c>
      <c r="AB54" s="30"/>
      <c r="AC54" s="139" t="str">
        <f t="shared" si="26"/>
        <v xml:space="preserve"> </v>
      </c>
      <c r="AD54" s="30"/>
      <c r="AE54" s="30"/>
      <c r="AF54" s="32"/>
      <c r="AG54" s="139">
        <f t="shared" si="21"/>
        <v>0</v>
      </c>
      <c r="AH54" s="139">
        <v>0</v>
      </c>
      <c r="AI54" s="139">
        <f t="shared" ref="AI54:AI55" si="27">IF(P54=0," ",AH54/P54)</f>
        <v>0</v>
      </c>
      <c r="AJ54" s="30" t="s">
        <v>454</v>
      </c>
      <c r="AK54" s="30"/>
      <c r="AL54" s="32">
        <v>0</v>
      </c>
      <c r="AM54" s="139">
        <f t="shared" si="23"/>
        <v>0</v>
      </c>
      <c r="AN54" s="178">
        <v>0.1</v>
      </c>
      <c r="AO54" s="178">
        <v>0.1</v>
      </c>
      <c r="AP54" s="225" t="s">
        <v>1128</v>
      </c>
      <c r="AQ54" s="94"/>
      <c r="AR54" s="69">
        <v>0</v>
      </c>
      <c r="AS54" s="70">
        <f t="shared" si="24"/>
        <v>0</v>
      </c>
      <c r="AT54" s="56">
        <v>0.2</v>
      </c>
      <c r="AU54" s="56">
        <f>IF(P54=0," ",AT54/P54)</f>
        <v>0.2</v>
      </c>
      <c r="AV54" s="71" t="s">
        <v>1285</v>
      </c>
      <c r="AW54" s="71" t="s">
        <v>1286</v>
      </c>
      <c r="AX54" s="140">
        <v>10000000</v>
      </c>
      <c r="AY54" s="80">
        <v>1</v>
      </c>
      <c r="AZ54" s="80">
        <v>1</v>
      </c>
      <c r="BA54" s="80">
        <v>1</v>
      </c>
      <c r="BB54" s="221" t="s">
        <v>1287</v>
      </c>
      <c r="BC54" s="221"/>
      <c r="BD54" s="89" t="s">
        <v>1288</v>
      </c>
      <c r="BE54" s="141" t="s">
        <v>455</v>
      </c>
      <c r="BF54" s="141" t="s">
        <v>456</v>
      </c>
      <c r="BG54" s="141" t="s">
        <v>457</v>
      </c>
      <c r="BH54" s="30" t="s">
        <v>431</v>
      </c>
      <c r="BI54" s="30" t="s">
        <v>445</v>
      </c>
      <c r="BJ54" s="30" t="s">
        <v>458</v>
      </c>
      <c r="BK54" s="30" t="s">
        <v>459</v>
      </c>
      <c r="BL54" s="142" t="s">
        <v>460</v>
      </c>
      <c r="BM54" s="143" t="s">
        <v>461</v>
      </c>
      <c r="BN54" s="153"/>
      <c r="BO54" s="153"/>
      <c r="BP54" s="31"/>
      <c r="BQ54" s="31"/>
    </row>
    <row r="55" spans="1:69" ht="63.75" customHeight="1" x14ac:dyDescent="0.2">
      <c r="A55" s="30" t="s">
        <v>462</v>
      </c>
      <c r="B55" s="30" t="s">
        <v>406</v>
      </c>
      <c r="C55" s="30"/>
      <c r="D55" s="30" t="s">
        <v>463</v>
      </c>
      <c r="E55" s="30"/>
      <c r="F55" s="30" t="s">
        <v>451</v>
      </c>
      <c r="G55" s="141" t="s">
        <v>438</v>
      </c>
      <c r="H55" s="135">
        <v>44044</v>
      </c>
      <c r="I55" s="135">
        <v>45473</v>
      </c>
      <c r="J55" s="30" t="s">
        <v>464</v>
      </c>
      <c r="K55" s="30" t="s">
        <v>465</v>
      </c>
      <c r="L55" s="30" t="s">
        <v>137</v>
      </c>
      <c r="M55" s="30" t="s">
        <v>63</v>
      </c>
      <c r="N55" s="30">
        <v>0</v>
      </c>
      <c r="O55" s="32">
        <v>0</v>
      </c>
      <c r="P55" s="139">
        <v>1</v>
      </c>
      <c r="Q55" s="172">
        <v>10000000</v>
      </c>
      <c r="R55" s="139">
        <v>1</v>
      </c>
      <c r="S55" s="172">
        <v>20000000</v>
      </c>
      <c r="T55" s="139">
        <v>1</v>
      </c>
      <c r="U55" s="172">
        <v>20000000</v>
      </c>
      <c r="V55" s="139">
        <v>1</v>
      </c>
      <c r="W55" s="172">
        <v>20000000</v>
      </c>
      <c r="X55" s="172">
        <f>O55+Q55+S55+U55+W55</f>
        <v>70000000</v>
      </c>
      <c r="Y55" s="172">
        <f t="shared" ref="Y55:Y61" si="28">O55+Q55+S55+U55+W55</f>
        <v>70000000</v>
      </c>
      <c r="Z55" s="32"/>
      <c r="AA55" s="139" t="str">
        <f t="shared" si="25"/>
        <v xml:space="preserve"> </v>
      </c>
      <c r="AB55" s="30"/>
      <c r="AC55" s="139" t="str">
        <f t="shared" si="26"/>
        <v xml:space="preserve"> </v>
      </c>
      <c r="AD55" s="30"/>
      <c r="AE55" s="30"/>
      <c r="AF55" s="32"/>
      <c r="AG55" s="139">
        <f t="shared" si="21"/>
        <v>0</v>
      </c>
      <c r="AH55" s="139">
        <v>0</v>
      </c>
      <c r="AI55" s="139">
        <f t="shared" si="27"/>
        <v>0</v>
      </c>
      <c r="AJ55" s="30" t="s">
        <v>466</v>
      </c>
      <c r="AK55" s="30"/>
      <c r="AL55" s="32">
        <v>0</v>
      </c>
      <c r="AM55" s="139">
        <f t="shared" si="23"/>
        <v>0</v>
      </c>
      <c r="AN55" s="178">
        <v>0.25</v>
      </c>
      <c r="AO55" s="178">
        <v>0.25</v>
      </c>
      <c r="AP55" s="225" t="s">
        <v>1129</v>
      </c>
      <c r="AQ55" s="94"/>
      <c r="AR55" s="69">
        <v>10000000</v>
      </c>
      <c r="AS55" s="70">
        <f t="shared" si="24"/>
        <v>1</v>
      </c>
      <c r="AT55" s="56">
        <v>1</v>
      </c>
      <c r="AU55" s="56">
        <f>IF(P55=0," ",AT55/P55)</f>
        <v>1</v>
      </c>
      <c r="AV55" s="71" t="s">
        <v>1289</v>
      </c>
      <c r="AW55" s="71" t="s">
        <v>1290</v>
      </c>
      <c r="AX55" s="140">
        <v>10000000</v>
      </c>
      <c r="AY55" s="80">
        <v>1</v>
      </c>
      <c r="AZ55" s="80">
        <v>1</v>
      </c>
      <c r="BA55" s="80">
        <v>1</v>
      </c>
      <c r="BB55" s="221" t="s">
        <v>1291</v>
      </c>
      <c r="BC55" s="221" t="s">
        <v>1292</v>
      </c>
      <c r="BD55" s="89" t="s">
        <v>1293</v>
      </c>
      <c r="BE55" s="141" t="s">
        <v>455</v>
      </c>
      <c r="BF55" s="141" t="s">
        <v>467</v>
      </c>
      <c r="BG55" s="141" t="s">
        <v>468</v>
      </c>
      <c r="BH55" s="30" t="s">
        <v>431</v>
      </c>
      <c r="BI55" s="30" t="s">
        <v>445</v>
      </c>
      <c r="BJ55" s="30" t="s">
        <v>469</v>
      </c>
      <c r="BK55" s="30" t="s">
        <v>470</v>
      </c>
      <c r="BL55" s="142">
        <v>3142641428</v>
      </c>
      <c r="BM55" s="142" t="s">
        <v>471</v>
      </c>
      <c r="BN55" s="153"/>
      <c r="BO55" s="153"/>
      <c r="BP55" s="31"/>
      <c r="BQ55" s="31"/>
    </row>
    <row r="56" spans="1:69" ht="63.75" customHeight="1" x14ac:dyDescent="0.2">
      <c r="A56" s="30" t="s">
        <v>472</v>
      </c>
      <c r="B56" s="30" t="s">
        <v>406</v>
      </c>
      <c r="C56" s="30"/>
      <c r="D56" s="30" t="s">
        <v>473</v>
      </c>
      <c r="E56" s="30"/>
      <c r="F56" s="30" t="s">
        <v>59</v>
      </c>
      <c r="G56" s="30" t="s">
        <v>408</v>
      </c>
      <c r="H56" s="135">
        <v>44378</v>
      </c>
      <c r="I56" s="135">
        <v>45473</v>
      </c>
      <c r="J56" s="30" t="s">
        <v>474</v>
      </c>
      <c r="K56" s="30" t="s">
        <v>475</v>
      </c>
      <c r="L56" s="30" t="s">
        <v>427</v>
      </c>
      <c r="M56" s="30" t="s">
        <v>63</v>
      </c>
      <c r="N56" s="136"/>
      <c r="O56" s="32"/>
      <c r="P56" s="30">
        <v>1</v>
      </c>
      <c r="Q56" s="172">
        <v>10000000</v>
      </c>
      <c r="R56" s="30">
        <v>1</v>
      </c>
      <c r="S56" s="172">
        <v>10000000</v>
      </c>
      <c r="T56" s="30">
        <v>1</v>
      </c>
      <c r="U56" s="172">
        <v>10000000</v>
      </c>
      <c r="V56" s="30">
        <v>1</v>
      </c>
      <c r="W56" s="172">
        <v>10000000</v>
      </c>
      <c r="X56" s="215">
        <v>4</v>
      </c>
      <c r="Y56" s="172">
        <f t="shared" si="28"/>
        <v>40000000</v>
      </c>
      <c r="Z56" s="32"/>
      <c r="AA56" s="139"/>
      <c r="AB56" s="30"/>
      <c r="AC56" s="139"/>
      <c r="AD56" s="30"/>
      <c r="AE56" s="30"/>
      <c r="AF56" s="32">
        <v>0</v>
      </c>
      <c r="AG56" s="139">
        <f t="shared" si="21"/>
        <v>0</v>
      </c>
      <c r="AH56" s="219">
        <v>0.1</v>
      </c>
      <c r="AI56" s="139">
        <v>0.1</v>
      </c>
      <c r="AJ56" s="30" t="s">
        <v>476</v>
      </c>
      <c r="AK56" s="30" t="s">
        <v>413</v>
      </c>
      <c r="AL56" s="32">
        <v>0</v>
      </c>
      <c r="AM56" s="139">
        <f t="shared" ref="AM56:AM61" si="29">IF(Q56=0," ",AL56/Q56)</f>
        <v>0</v>
      </c>
      <c r="AN56" s="219">
        <v>0.1</v>
      </c>
      <c r="AO56" s="139">
        <v>0.1</v>
      </c>
      <c r="AP56" s="220" t="s">
        <v>1130</v>
      </c>
      <c r="AQ56" s="229" t="s">
        <v>1131</v>
      </c>
      <c r="AR56" s="69">
        <v>0</v>
      </c>
      <c r="AS56" s="70">
        <f t="shared" si="24"/>
        <v>0</v>
      </c>
      <c r="AT56" s="52">
        <v>0</v>
      </c>
      <c r="AU56" s="56">
        <f>IF(P56=0," ",AT56/P56)</f>
        <v>0</v>
      </c>
      <c r="AV56" s="81" t="s">
        <v>1294</v>
      </c>
      <c r="AW56" s="81" t="s">
        <v>1295</v>
      </c>
      <c r="AX56" s="140">
        <v>40000000</v>
      </c>
      <c r="AY56" s="80">
        <v>1</v>
      </c>
      <c r="AZ56" s="87">
        <v>1</v>
      </c>
      <c r="BA56" s="80">
        <v>1</v>
      </c>
      <c r="BB56" s="221" t="s">
        <v>1296</v>
      </c>
      <c r="BC56" s="221" t="s">
        <v>1297</v>
      </c>
      <c r="BD56" s="89" t="s">
        <v>1298</v>
      </c>
      <c r="BE56" s="141" t="s">
        <v>477</v>
      </c>
      <c r="BF56" s="141" t="s">
        <v>478</v>
      </c>
      <c r="BG56" s="141">
        <v>7598</v>
      </c>
      <c r="BH56" s="30" t="s">
        <v>431</v>
      </c>
      <c r="BI56" s="30" t="s">
        <v>418</v>
      </c>
      <c r="BJ56" s="30" t="s">
        <v>419</v>
      </c>
      <c r="BK56" s="30" t="s">
        <v>479</v>
      </c>
      <c r="BL56" s="142">
        <v>3795750</v>
      </c>
      <c r="BM56" s="142" t="s">
        <v>480</v>
      </c>
      <c r="BN56" s="153"/>
      <c r="BO56" s="153"/>
      <c r="BP56" s="31"/>
      <c r="BQ56" s="31"/>
    </row>
    <row r="57" spans="1:69" ht="63.75" customHeight="1" x14ac:dyDescent="0.2">
      <c r="A57" s="30" t="s">
        <v>481</v>
      </c>
      <c r="B57" s="30" t="s">
        <v>406</v>
      </c>
      <c r="C57" s="30"/>
      <c r="D57" s="30" t="s">
        <v>482</v>
      </c>
      <c r="E57" s="30"/>
      <c r="F57" s="30" t="s">
        <v>451</v>
      </c>
      <c r="G57" s="141" t="s">
        <v>438</v>
      </c>
      <c r="H57" s="135">
        <v>44197</v>
      </c>
      <c r="I57" s="135">
        <v>45627</v>
      </c>
      <c r="J57" s="30" t="s">
        <v>483</v>
      </c>
      <c r="K57" s="30" t="s">
        <v>484</v>
      </c>
      <c r="L57" s="30" t="s">
        <v>485</v>
      </c>
      <c r="M57" s="136" t="s">
        <v>63</v>
      </c>
      <c r="N57" s="136"/>
      <c r="O57" s="32"/>
      <c r="P57" s="30">
        <v>1</v>
      </c>
      <c r="Q57" s="32">
        <v>14000000</v>
      </c>
      <c r="R57" s="30">
        <v>1</v>
      </c>
      <c r="S57" s="32">
        <v>14000000</v>
      </c>
      <c r="T57" s="30">
        <v>1</v>
      </c>
      <c r="U57" s="32">
        <v>14000000</v>
      </c>
      <c r="V57" s="30">
        <v>1</v>
      </c>
      <c r="W57" s="32">
        <v>14000000</v>
      </c>
      <c r="X57" s="215">
        <v>4</v>
      </c>
      <c r="Y57" s="172">
        <f t="shared" si="28"/>
        <v>56000000</v>
      </c>
      <c r="Z57" s="32"/>
      <c r="AA57" s="139" t="str">
        <f t="shared" ref="AA57:AA61" si="30">IF(O57=0," ",Z57/O57)</f>
        <v xml:space="preserve"> </v>
      </c>
      <c r="AB57" s="30"/>
      <c r="AC57" s="139" t="str">
        <f t="shared" ref="AC57:AC61" si="31">IF(N57=0," ",AB57/N57)</f>
        <v xml:space="preserve"> </v>
      </c>
      <c r="AD57" s="30"/>
      <c r="AE57" s="30"/>
      <c r="AF57" s="32">
        <v>0</v>
      </c>
      <c r="AG57" s="139">
        <f t="shared" si="21"/>
        <v>0</v>
      </c>
      <c r="AH57" s="30">
        <v>0</v>
      </c>
      <c r="AI57" s="139">
        <f t="shared" ref="AI57:AI58" si="32">IF(P57=0," ",AH57/P57)</f>
        <v>0</v>
      </c>
      <c r="AJ57" s="30" t="s">
        <v>486</v>
      </c>
      <c r="AK57" s="30"/>
      <c r="AL57" s="230">
        <v>0</v>
      </c>
      <c r="AM57" s="139">
        <f t="shared" si="29"/>
        <v>0</v>
      </c>
      <c r="AN57" s="231">
        <v>0</v>
      </c>
      <c r="AO57" s="232" t="s">
        <v>1132</v>
      </c>
      <c r="AP57" s="233" t="s">
        <v>1133</v>
      </c>
      <c r="AQ57" s="234" t="s">
        <v>1134</v>
      </c>
      <c r="AR57" s="69" t="s">
        <v>1299</v>
      </c>
      <c r="AS57" s="70" t="s">
        <v>1132</v>
      </c>
      <c r="AT57" s="82">
        <v>0</v>
      </c>
      <c r="AU57" s="82" t="s">
        <v>1132</v>
      </c>
      <c r="AV57" s="79" t="s">
        <v>1300</v>
      </c>
      <c r="AW57" s="79" t="s">
        <v>1134</v>
      </c>
      <c r="AX57" s="235">
        <v>14000000</v>
      </c>
      <c r="AY57" s="236">
        <v>1</v>
      </c>
      <c r="AZ57" s="237">
        <v>1</v>
      </c>
      <c r="BA57" s="236">
        <v>1</v>
      </c>
      <c r="BB57" s="89" t="s">
        <v>1301</v>
      </c>
      <c r="BC57" s="238" t="s">
        <v>1302</v>
      </c>
      <c r="BD57" s="89"/>
      <c r="BE57" s="141" t="s">
        <v>487</v>
      </c>
      <c r="BF57" s="239" t="s">
        <v>488</v>
      </c>
      <c r="BG57" s="141" t="s">
        <v>489</v>
      </c>
      <c r="BH57" s="30" t="s">
        <v>431</v>
      </c>
      <c r="BI57" s="30" t="s">
        <v>490</v>
      </c>
      <c r="BJ57" s="30" t="s">
        <v>491</v>
      </c>
      <c r="BK57" s="30" t="s">
        <v>492</v>
      </c>
      <c r="BL57" s="142">
        <v>4320410</v>
      </c>
      <c r="BM57" s="142" t="s">
        <v>493</v>
      </c>
      <c r="BN57" s="153"/>
      <c r="BO57" s="153"/>
      <c r="BP57" s="31"/>
      <c r="BQ57" s="31"/>
    </row>
    <row r="58" spans="1:69" ht="63.75" customHeight="1" x14ac:dyDescent="0.2">
      <c r="A58" s="30" t="s">
        <v>494</v>
      </c>
      <c r="B58" s="30" t="s">
        <v>406</v>
      </c>
      <c r="C58" s="30"/>
      <c r="D58" s="30" t="s">
        <v>495</v>
      </c>
      <c r="E58" s="30"/>
      <c r="F58" s="30" t="s">
        <v>451</v>
      </c>
      <c r="G58" s="141" t="s">
        <v>438</v>
      </c>
      <c r="H58" s="135">
        <v>44197</v>
      </c>
      <c r="I58" s="135">
        <v>45627</v>
      </c>
      <c r="J58" s="30" t="s">
        <v>496</v>
      </c>
      <c r="K58" s="30" t="s">
        <v>484</v>
      </c>
      <c r="L58" s="30">
        <v>0</v>
      </c>
      <c r="M58" s="136" t="s">
        <v>63</v>
      </c>
      <c r="N58" s="136"/>
      <c r="O58" s="32"/>
      <c r="P58" s="30">
        <v>1</v>
      </c>
      <c r="Q58" s="32">
        <v>6000000</v>
      </c>
      <c r="R58" s="30">
        <v>1</v>
      </c>
      <c r="S58" s="32">
        <v>6000000</v>
      </c>
      <c r="T58" s="30">
        <v>1</v>
      </c>
      <c r="U58" s="32">
        <v>6000000</v>
      </c>
      <c r="V58" s="30">
        <v>1</v>
      </c>
      <c r="W58" s="32">
        <v>6000000</v>
      </c>
      <c r="X58" s="172">
        <f t="shared" ref="X58:X59" si="33">O58+Q58+S58+U58+W58</f>
        <v>24000000</v>
      </c>
      <c r="Y58" s="172">
        <f t="shared" si="28"/>
        <v>24000000</v>
      </c>
      <c r="Z58" s="32"/>
      <c r="AA58" s="139" t="str">
        <f t="shared" si="30"/>
        <v xml:space="preserve"> </v>
      </c>
      <c r="AB58" s="30"/>
      <c r="AC58" s="139" t="str">
        <f t="shared" si="31"/>
        <v xml:space="preserve"> </v>
      </c>
      <c r="AD58" s="30"/>
      <c r="AE58" s="30"/>
      <c r="AF58" s="32">
        <v>0</v>
      </c>
      <c r="AG58" s="139">
        <f t="shared" si="21"/>
        <v>0</v>
      </c>
      <c r="AH58" s="30">
        <v>0</v>
      </c>
      <c r="AI58" s="139">
        <f t="shared" si="32"/>
        <v>0</v>
      </c>
      <c r="AJ58" s="30" t="s">
        <v>497</v>
      </c>
      <c r="AK58" s="30"/>
      <c r="AL58" s="230">
        <v>0</v>
      </c>
      <c r="AM58" s="139">
        <f t="shared" si="29"/>
        <v>0</v>
      </c>
      <c r="AN58" s="231">
        <v>1</v>
      </c>
      <c r="AO58" s="232">
        <v>1</v>
      </c>
      <c r="AP58" s="234" t="s">
        <v>1135</v>
      </c>
      <c r="AQ58" s="234" t="s">
        <v>1136</v>
      </c>
      <c r="AR58" s="69" t="s">
        <v>1299</v>
      </c>
      <c r="AS58" s="70" t="s">
        <v>1132</v>
      </c>
      <c r="AT58" s="82">
        <v>1</v>
      </c>
      <c r="AU58" s="83">
        <v>1</v>
      </c>
      <c r="AV58" s="79" t="s">
        <v>1303</v>
      </c>
      <c r="AW58" s="79" t="s">
        <v>1136</v>
      </c>
      <c r="AX58" s="235">
        <v>0</v>
      </c>
      <c r="AY58" s="237" t="s">
        <v>1132</v>
      </c>
      <c r="AZ58" s="237">
        <v>1</v>
      </c>
      <c r="BA58" s="236">
        <v>1</v>
      </c>
      <c r="BB58" s="89" t="s">
        <v>1304</v>
      </c>
      <c r="BC58" s="238" t="s">
        <v>1305</v>
      </c>
      <c r="BD58" s="89"/>
      <c r="BE58" s="141" t="s">
        <v>487</v>
      </c>
      <c r="BF58" s="239" t="s">
        <v>498</v>
      </c>
      <c r="BG58" s="141" t="s">
        <v>499</v>
      </c>
      <c r="BH58" s="30" t="s">
        <v>431</v>
      </c>
      <c r="BI58" s="30" t="s">
        <v>490</v>
      </c>
      <c r="BJ58" s="30" t="s">
        <v>491</v>
      </c>
      <c r="BK58" s="30" t="s">
        <v>492</v>
      </c>
      <c r="BL58" s="142">
        <v>4320410</v>
      </c>
      <c r="BM58" s="142" t="s">
        <v>493</v>
      </c>
      <c r="BN58" s="153"/>
      <c r="BO58" s="153"/>
      <c r="BP58" s="31"/>
      <c r="BQ58" s="31"/>
    </row>
    <row r="59" spans="1:69" ht="63.75" customHeight="1" x14ac:dyDescent="0.2">
      <c r="A59" s="30" t="s">
        <v>500</v>
      </c>
      <c r="B59" s="30" t="s">
        <v>406</v>
      </c>
      <c r="C59" s="30"/>
      <c r="D59" s="30" t="s">
        <v>501</v>
      </c>
      <c r="E59" s="30"/>
      <c r="F59" s="30" t="s">
        <v>451</v>
      </c>
      <c r="G59" s="141" t="s">
        <v>438</v>
      </c>
      <c r="H59" s="135">
        <v>44105</v>
      </c>
      <c r="I59" s="135">
        <v>44896</v>
      </c>
      <c r="J59" s="30" t="s">
        <v>502</v>
      </c>
      <c r="K59" s="30" t="s">
        <v>484</v>
      </c>
      <c r="L59" s="30">
        <v>0</v>
      </c>
      <c r="M59" s="136" t="s">
        <v>63</v>
      </c>
      <c r="N59" s="30">
        <v>1</v>
      </c>
      <c r="O59" s="32">
        <v>0</v>
      </c>
      <c r="P59" s="32">
        <v>0</v>
      </c>
      <c r="Q59" s="32">
        <v>0</v>
      </c>
      <c r="R59" s="30">
        <v>0</v>
      </c>
      <c r="S59" s="32">
        <v>0</v>
      </c>
      <c r="T59" s="30">
        <v>0</v>
      </c>
      <c r="U59" s="32">
        <v>0</v>
      </c>
      <c r="V59" s="184">
        <v>0</v>
      </c>
      <c r="W59" s="184">
        <v>0</v>
      </c>
      <c r="X59" s="172">
        <f t="shared" si="33"/>
        <v>0</v>
      </c>
      <c r="Y59" s="172">
        <f t="shared" si="28"/>
        <v>0</v>
      </c>
      <c r="Z59" s="32"/>
      <c r="AA59" s="139" t="str">
        <f t="shared" si="30"/>
        <v xml:space="preserve"> </v>
      </c>
      <c r="AB59" s="30"/>
      <c r="AC59" s="139">
        <f t="shared" si="31"/>
        <v>0</v>
      </c>
      <c r="AD59" s="30"/>
      <c r="AE59" s="30"/>
      <c r="AF59" s="32">
        <v>0</v>
      </c>
      <c r="AG59" s="139">
        <v>0</v>
      </c>
      <c r="AH59" s="30">
        <v>0</v>
      </c>
      <c r="AI59" s="139">
        <v>0</v>
      </c>
      <c r="AJ59" s="30" t="s">
        <v>503</v>
      </c>
      <c r="AK59" s="30"/>
      <c r="AL59" s="230">
        <v>0</v>
      </c>
      <c r="AM59" s="139" t="str">
        <f t="shared" si="29"/>
        <v xml:space="preserve"> </v>
      </c>
      <c r="AN59" s="231">
        <v>0</v>
      </c>
      <c r="AO59" s="232">
        <v>0</v>
      </c>
      <c r="AP59" s="233" t="s">
        <v>1137</v>
      </c>
      <c r="AQ59" s="234"/>
      <c r="AR59" s="69" t="s">
        <v>1299</v>
      </c>
      <c r="AS59" s="70">
        <v>0</v>
      </c>
      <c r="AT59" s="82">
        <v>1</v>
      </c>
      <c r="AU59" s="83">
        <v>1</v>
      </c>
      <c r="AV59" s="79" t="s">
        <v>1137</v>
      </c>
      <c r="AW59" s="79" t="s">
        <v>1154</v>
      </c>
      <c r="AX59" s="235">
        <v>200000</v>
      </c>
      <c r="AY59" s="236">
        <v>1</v>
      </c>
      <c r="AZ59" s="237">
        <v>1</v>
      </c>
      <c r="BA59" s="236">
        <v>1</v>
      </c>
      <c r="BB59" s="89" t="s">
        <v>1306</v>
      </c>
      <c r="BC59" s="238" t="s">
        <v>1307</v>
      </c>
      <c r="BD59" s="89"/>
      <c r="BE59" s="240" t="s">
        <v>504</v>
      </c>
      <c r="BF59" s="141" t="s">
        <v>468</v>
      </c>
      <c r="BG59" s="141" t="s">
        <v>505</v>
      </c>
      <c r="BH59" s="30" t="s">
        <v>417</v>
      </c>
      <c r="BI59" s="30" t="s">
        <v>490</v>
      </c>
      <c r="BJ59" s="30" t="s">
        <v>506</v>
      </c>
      <c r="BK59" s="30" t="s">
        <v>507</v>
      </c>
      <c r="BL59" s="142">
        <v>4320410</v>
      </c>
      <c r="BM59" s="142" t="s">
        <v>508</v>
      </c>
      <c r="BN59" s="153"/>
      <c r="BO59" s="153"/>
      <c r="BP59" s="31"/>
      <c r="BQ59" s="31"/>
    </row>
    <row r="60" spans="1:69" ht="63.75" customHeight="1" x14ac:dyDescent="0.2">
      <c r="A60" s="30" t="s">
        <v>509</v>
      </c>
      <c r="B60" s="30" t="s">
        <v>406</v>
      </c>
      <c r="C60" s="30"/>
      <c r="D60" s="30" t="s">
        <v>510</v>
      </c>
      <c r="E60" s="30"/>
      <c r="F60" s="30" t="s">
        <v>511</v>
      </c>
      <c r="G60" s="141" t="s">
        <v>438</v>
      </c>
      <c r="H60" s="135">
        <v>44197</v>
      </c>
      <c r="I60" s="135">
        <v>45627</v>
      </c>
      <c r="J60" s="30" t="s">
        <v>512</v>
      </c>
      <c r="K60" s="30" t="s">
        <v>513</v>
      </c>
      <c r="L60" s="30">
        <v>0</v>
      </c>
      <c r="M60" s="136" t="s">
        <v>63</v>
      </c>
      <c r="N60" s="30">
        <v>0</v>
      </c>
      <c r="O60" s="32">
        <v>0</v>
      </c>
      <c r="P60" s="30">
        <v>5</v>
      </c>
      <c r="Q60" s="32">
        <v>5000000</v>
      </c>
      <c r="R60" s="30">
        <v>5</v>
      </c>
      <c r="S60" s="32">
        <v>5000000</v>
      </c>
      <c r="T60" s="30">
        <v>5</v>
      </c>
      <c r="U60" s="32">
        <v>5000000</v>
      </c>
      <c r="V60" s="241">
        <v>5</v>
      </c>
      <c r="W60" s="184">
        <v>5000000</v>
      </c>
      <c r="X60" s="242">
        <f>V60+T60+R60+P60</f>
        <v>20</v>
      </c>
      <c r="Y60" s="172">
        <f t="shared" si="28"/>
        <v>20000000</v>
      </c>
      <c r="Z60" s="32"/>
      <c r="AA60" s="139" t="str">
        <f t="shared" si="30"/>
        <v xml:space="preserve"> </v>
      </c>
      <c r="AB60" s="30"/>
      <c r="AC60" s="139" t="str">
        <f t="shared" si="31"/>
        <v xml:space="preserve"> </v>
      </c>
      <c r="AD60" s="30"/>
      <c r="AE60" s="30"/>
      <c r="AF60" s="32">
        <v>0</v>
      </c>
      <c r="AG60" s="139">
        <v>0</v>
      </c>
      <c r="AH60" s="30">
        <v>0</v>
      </c>
      <c r="AI60" s="139">
        <v>0</v>
      </c>
      <c r="AJ60" s="30" t="s">
        <v>514</v>
      </c>
      <c r="AK60" s="30" t="s">
        <v>515</v>
      </c>
      <c r="AL60" s="230">
        <v>5000000</v>
      </c>
      <c r="AM60" s="139">
        <f t="shared" si="29"/>
        <v>1</v>
      </c>
      <c r="AN60" s="231">
        <v>0</v>
      </c>
      <c r="AO60" s="243">
        <v>0</v>
      </c>
      <c r="AP60" s="244" t="s">
        <v>1138</v>
      </c>
      <c r="AQ60" s="245"/>
      <c r="AR60" s="69" t="s">
        <v>1299</v>
      </c>
      <c r="AS60" s="70">
        <v>1</v>
      </c>
      <c r="AT60" s="82">
        <v>0</v>
      </c>
      <c r="AU60" s="83">
        <v>0</v>
      </c>
      <c r="AV60" s="79" t="s">
        <v>1308</v>
      </c>
      <c r="AW60" s="79" t="s">
        <v>1154</v>
      </c>
      <c r="AX60" s="235">
        <v>0</v>
      </c>
      <c r="AY60" s="236">
        <v>0</v>
      </c>
      <c r="AZ60" s="237">
        <v>0</v>
      </c>
      <c r="BA60" s="236">
        <v>0</v>
      </c>
      <c r="BB60" s="89" t="s">
        <v>1307</v>
      </c>
      <c r="BC60" s="89" t="s">
        <v>1309</v>
      </c>
      <c r="BD60" s="89"/>
      <c r="BE60" s="141" t="s">
        <v>504</v>
      </c>
      <c r="BF60" s="246" t="s">
        <v>516</v>
      </c>
      <c r="BG60" s="141" t="s">
        <v>517</v>
      </c>
      <c r="BH60" s="30" t="s">
        <v>417</v>
      </c>
      <c r="BI60" s="30" t="s">
        <v>490</v>
      </c>
      <c r="BJ60" s="30" t="s">
        <v>506</v>
      </c>
      <c r="BK60" s="30" t="s">
        <v>507</v>
      </c>
      <c r="BL60" s="142">
        <v>4320410</v>
      </c>
      <c r="BM60" s="142" t="s">
        <v>508</v>
      </c>
      <c r="BN60" s="153"/>
      <c r="BO60" s="153"/>
      <c r="BP60" s="31"/>
      <c r="BQ60" s="31"/>
    </row>
    <row r="61" spans="1:69" ht="63.75" customHeight="1" x14ac:dyDescent="0.2">
      <c r="A61" s="30" t="s">
        <v>518</v>
      </c>
      <c r="B61" s="30" t="s">
        <v>406</v>
      </c>
      <c r="C61" s="30"/>
      <c r="D61" s="30" t="s">
        <v>519</v>
      </c>
      <c r="E61" s="30"/>
      <c r="F61" s="30" t="s">
        <v>511</v>
      </c>
      <c r="G61" s="141" t="s">
        <v>438</v>
      </c>
      <c r="H61" s="135">
        <v>44743</v>
      </c>
      <c r="I61" s="135">
        <v>45627</v>
      </c>
      <c r="J61" s="30" t="s">
        <v>520</v>
      </c>
      <c r="K61" s="30" t="s">
        <v>484</v>
      </c>
      <c r="L61" s="30" t="s">
        <v>137</v>
      </c>
      <c r="M61" s="136" t="s">
        <v>63</v>
      </c>
      <c r="N61" s="136"/>
      <c r="O61" s="32">
        <v>0</v>
      </c>
      <c r="P61" s="136"/>
      <c r="Q61" s="32"/>
      <c r="R61" s="30">
        <v>0</v>
      </c>
      <c r="S61" s="32">
        <v>0</v>
      </c>
      <c r="T61" s="30">
        <v>1</v>
      </c>
      <c r="U61" s="32">
        <v>4000000</v>
      </c>
      <c r="V61" s="30">
        <v>1</v>
      </c>
      <c r="W61" s="184">
        <v>4000000</v>
      </c>
      <c r="X61" s="242">
        <v>1</v>
      </c>
      <c r="Y61" s="172">
        <f t="shared" si="28"/>
        <v>8000000</v>
      </c>
      <c r="Z61" s="32"/>
      <c r="AA61" s="139" t="str">
        <f t="shared" si="30"/>
        <v xml:space="preserve"> </v>
      </c>
      <c r="AB61" s="30"/>
      <c r="AC61" s="139" t="str">
        <f t="shared" si="31"/>
        <v xml:space="preserve"> </v>
      </c>
      <c r="AD61" s="30"/>
      <c r="AE61" s="30"/>
      <c r="AF61" s="32">
        <v>0</v>
      </c>
      <c r="AG61" s="139">
        <v>0</v>
      </c>
      <c r="AH61" s="30">
        <v>0</v>
      </c>
      <c r="AI61" s="139">
        <v>0</v>
      </c>
      <c r="AJ61" s="30"/>
      <c r="AK61" s="30" t="s">
        <v>521</v>
      </c>
      <c r="AL61" s="230">
        <v>0</v>
      </c>
      <c r="AM61" s="139" t="str">
        <f t="shared" si="29"/>
        <v xml:space="preserve"> </v>
      </c>
      <c r="AN61" s="231" t="s">
        <v>941</v>
      </c>
      <c r="AO61" s="232" t="s">
        <v>941</v>
      </c>
      <c r="AP61" s="247" t="s">
        <v>1139</v>
      </c>
      <c r="AQ61" s="234"/>
      <c r="AR61" s="82" t="s">
        <v>941</v>
      </c>
      <c r="AS61" s="82" t="s">
        <v>941</v>
      </c>
      <c r="AT61" s="82"/>
      <c r="AU61" s="82"/>
      <c r="AV61" s="79"/>
      <c r="AW61" s="79"/>
      <c r="AX61" s="211"/>
      <c r="AY61" s="237"/>
      <c r="AZ61" s="237"/>
      <c r="BA61" s="237"/>
      <c r="BB61" s="238" t="s">
        <v>1310</v>
      </c>
      <c r="BC61" s="238" t="s">
        <v>1310</v>
      </c>
      <c r="BD61" s="89"/>
      <c r="BE61" s="240" t="s">
        <v>504</v>
      </c>
      <c r="BF61" s="141" t="s">
        <v>522</v>
      </c>
      <c r="BG61" s="141" t="s">
        <v>517</v>
      </c>
      <c r="BH61" s="30" t="s">
        <v>417</v>
      </c>
      <c r="BI61" s="30" t="s">
        <v>490</v>
      </c>
      <c r="BJ61" s="30" t="s">
        <v>506</v>
      </c>
      <c r="BK61" s="30" t="s">
        <v>507</v>
      </c>
      <c r="BL61" s="142">
        <v>4320410</v>
      </c>
      <c r="BM61" s="142" t="s">
        <v>508</v>
      </c>
      <c r="BN61" s="153"/>
      <c r="BO61" s="153"/>
      <c r="BP61" s="31"/>
      <c r="BQ61" s="31"/>
    </row>
    <row r="62" spans="1:69" ht="63.75" customHeight="1" x14ac:dyDescent="0.2">
      <c r="A62" s="30" t="s">
        <v>523</v>
      </c>
      <c r="B62" s="30" t="s">
        <v>406</v>
      </c>
      <c r="C62" s="30"/>
      <c r="D62" s="30" t="s">
        <v>524</v>
      </c>
      <c r="E62" s="30"/>
      <c r="F62" s="30" t="s">
        <v>525</v>
      </c>
      <c r="G62" s="141" t="s">
        <v>526</v>
      </c>
      <c r="H62" s="135">
        <v>44256</v>
      </c>
      <c r="I62" s="135">
        <v>45443</v>
      </c>
      <c r="J62" s="30" t="s">
        <v>527</v>
      </c>
      <c r="K62" s="30" t="s">
        <v>528</v>
      </c>
      <c r="L62" s="30" t="s">
        <v>137</v>
      </c>
      <c r="M62" s="30" t="s">
        <v>63</v>
      </c>
      <c r="N62" s="30"/>
      <c r="O62" s="30"/>
      <c r="P62" s="30">
        <v>21</v>
      </c>
      <c r="Q62" s="32">
        <f>(19549535+(117334*20))</f>
        <v>21896215</v>
      </c>
      <c r="R62" s="30">
        <v>21</v>
      </c>
      <c r="S62" s="32">
        <f>+(21896215*3%)+Q62</f>
        <v>22553101.449999999</v>
      </c>
      <c r="T62" s="30">
        <v>21</v>
      </c>
      <c r="U62" s="32">
        <f>+(21896215*3%)+S62</f>
        <v>23209987.899999999</v>
      </c>
      <c r="V62" s="30">
        <v>7</v>
      </c>
      <c r="W62" s="32">
        <v>22196038</v>
      </c>
      <c r="X62" s="30">
        <f t="shared" ref="X62:Y62" si="34">+P62+R62+T62+V62</f>
        <v>70</v>
      </c>
      <c r="Y62" s="32">
        <f t="shared" si="34"/>
        <v>89855342.349999994</v>
      </c>
      <c r="Z62" s="32"/>
      <c r="AA62" s="139"/>
      <c r="AB62" s="30"/>
      <c r="AC62" s="139"/>
      <c r="AD62" s="30"/>
      <c r="AE62" s="30"/>
      <c r="AF62" s="32"/>
      <c r="AG62" s="139"/>
      <c r="AH62" s="30">
        <v>0</v>
      </c>
      <c r="AI62" s="139">
        <f t="shared" ref="AI62:AI65" si="35">IF(P62=0," ",AH62/P62)</f>
        <v>0</v>
      </c>
      <c r="AJ62" s="153"/>
      <c r="AK62" s="30" t="s">
        <v>529</v>
      </c>
      <c r="AL62" s="248">
        <v>1130716.6616554216</v>
      </c>
      <c r="AM62" s="178">
        <f t="shared" si="23"/>
        <v>5.163982275728575E-2</v>
      </c>
      <c r="AN62" s="59">
        <v>2</v>
      </c>
      <c r="AO62" s="178">
        <f t="shared" ref="AO62:AO65" si="36">IF(P62=0," ",AN62/P62)</f>
        <v>9.5238095238095233E-2</v>
      </c>
      <c r="AP62" s="249" t="s">
        <v>1140</v>
      </c>
      <c r="AQ62" s="249"/>
      <c r="AR62" s="69">
        <v>8247276</v>
      </c>
      <c r="AS62" s="70">
        <v>0.38</v>
      </c>
      <c r="AT62" s="84">
        <v>8</v>
      </c>
      <c r="AU62" s="85">
        <v>0.38</v>
      </c>
      <c r="AV62" s="79" t="s">
        <v>1311</v>
      </c>
      <c r="AW62" s="71"/>
      <c r="AX62" s="250">
        <v>8875051</v>
      </c>
      <c r="AY62" s="251">
        <v>0.41</v>
      </c>
      <c r="AZ62" s="252">
        <v>11</v>
      </c>
      <c r="BA62" s="251">
        <v>0.52</v>
      </c>
      <c r="BB62" s="89" t="s">
        <v>1312</v>
      </c>
      <c r="BC62" s="253" t="s">
        <v>150</v>
      </c>
      <c r="BD62" s="89" t="s">
        <v>1313</v>
      </c>
      <c r="BE62" s="141" t="s">
        <v>530</v>
      </c>
      <c r="BF62" s="141" t="s">
        <v>531</v>
      </c>
      <c r="BG62" s="141" t="s">
        <v>532</v>
      </c>
      <c r="BH62" s="30" t="s">
        <v>417</v>
      </c>
      <c r="BI62" s="30" t="s">
        <v>533</v>
      </c>
      <c r="BJ62" s="30" t="s">
        <v>534</v>
      </c>
      <c r="BK62" s="30" t="s">
        <v>535</v>
      </c>
      <c r="BL62" s="142">
        <v>6605400</v>
      </c>
      <c r="BM62" s="143" t="s">
        <v>536</v>
      </c>
      <c r="BN62" s="153"/>
      <c r="BO62" s="153"/>
      <c r="BP62" s="31"/>
      <c r="BQ62" s="31"/>
    </row>
    <row r="63" spans="1:69" ht="63.75" customHeight="1" x14ac:dyDescent="0.2">
      <c r="A63" s="30" t="s">
        <v>537</v>
      </c>
      <c r="B63" s="30" t="s">
        <v>406</v>
      </c>
      <c r="C63" s="30"/>
      <c r="D63" s="30" t="s">
        <v>538</v>
      </c>
      <c r="E63" s="30"/>
      <c r="F63" s="30" t="s">
        <v>59</v>
      </c>
      <c r="G63" s="141" t="s">
        <v>539</v>
      </c>
      <c r="H63" s="135">
        <v>44197</v>
      </c>
      <c r="I63" s="135">
        <v>45473</v>
      </c>
      <c r="J63" s="30" t="s">
        <v>540</v>
      </c>
      <c r="K63" s="30" t="s">
        <v>541</v>
      </c>
      <c r="L63" s="30" t="s">
        <v>137</v>
      </c>
      <c r="M63" s="136" t="s">
        <v>63</v>
      </c>
      <c r="N63" s="136"/>
      <c r="O63" s="32"/>
      <c r="P63" s="30">
        <v>1</v>
      </c>
      <c r="Q63" s="32">
        <v>20192308</v>
      </c>
      <c r="R63" s="30">
        <v>1</v>
      </c>
      <c r="S63" s="32">
        <v>20798077</v>
      </c>
      <c r="T63" s="30">
        <v>1</v>
      </c>
      <c r="U63" s="32">
        <v>21422019</v>
      </c>
      <c r="V63" s="30">
        <v>1</v>
      </c>
      <c r="W63" s="184">
        <v>22064608</v>
      </c>
      <c r="X63" s="242">
        <v>4</v>
      </c>
      <c r="Y63" s="172">
        <f t="shared" ref="Y63:Y65" si="37">O63+Q63+S63+U63+W63</f>
        <v>84477012</v>
      </c>
      <c r="Z63" s="32"/>
      <c r="AA63" s="139" t="str">
        <f t="shared" ref="AA63:AA65" si="38">IF(O63=0," ",Z63/O63)</f>
        <v xml:space="preserve"> </v>
      </c>
      <c r="AB63" s="30"/>
      <c r="AC63" s="139" t="str">
        <f t="shared" ref="AC63:AC65" si="39">IF(N63=0," ",AB63/N63)</f>
        <v xml:space="preserve"> </v>
      </c>
      <c r="AD63" s="30"/>
      <c r="AE63" s="30"/>
      <c r="AF63" s="32"/>
      <c r="AG63" s="139">
        <f t="shared" ref="AG63:AG65" si="40">IF(Q63=0," ",AF63/Q63)</f>
        <v>0</v>
      </c>
      <c r="AH63" s="30">
        <v>0</v>
      </c>
      <c r="AI63" s="139">
        <f t="shared" si="35"/>
        <v>0</v>
      </c>
      <c r="AJ63" s="30" t="s">
        <v>542</v>
      </c>
      <c r="AK63" s="30" t="s">
        <v>543</v>
      </c>
      <c r="AL63" s="248">
        <v>0</v>
      </c>
      <c r="AM63" s="178">
        <f t="shared" si="23"/>
        <v>0</v>
      </c>
      <c r="AN63" s="59">
        <v>0</v>
      </c>
      <c r="AO63" s="178">
        <f t="shared" si="36"/>
        <v>0</v>
      </c>
      <c r="AP63" s="249" t="s">
        <v>1141</v>
      </c>
      <c r="AQ63" s="249"/>
      <c r="AR63" s="77" t="s">
        <v>1299</v>
      </c>
      <c r="AS63" s="86">
        <v>0</v>
      </c>
      <c r="AT63" s="77">
        <v>0</v>
      </c>
      <c r="AU63" s="86">
        <v>0</v>
      </c>
      <c r="AV63" s="79" t="s">
        <v>1314</v>
      </c>
      <c r="AW63" s="71"/>
      <c r="AX63" s="254">
        <v>14000000</v>
      </c>
      <c r="AY63" s="255">
        <f>IF(Q63=0," ",AX63/Q63)</f>
        <v>0.6933333227682541</v>
      </c>
      <c r="AZ63" s="256">
        <v>1</v>
      </c>
      <c r="BA63" s="257">
        <f>IF(P63=0," ",AZ63/P63)</f>
        <v>1</v>
      </c>
      <c r="BB63" s="89" t="s">
        <v>1315</v>
      </c>
      <c r="BC63" s="89" t="s">
        <v>1316</v>
      </c>
      <c r="BD63" s="89" t="s">
        <v>1317</v>
      </c>
      <c r="BE63" s="141" t="s">
        <v>544</v>
      </c>
      <c r="BF63" s="141" t="s">
        <v>545</v>
      </c>
      <c r="BG63" s="141" t="s">
        <v>546</v>
      </c>
      <c r="BH63" s="30" t="s">
        <v>431</v>
      </c>
      <c r="BI63" s="30" t="s">
        <v>547</v>
      </c>
      <c r="BJ63" s="30" t="s">
        <v>548</v>
      </c>
      <c r="BK63" s="30" t="s">
        <v>549</v>
      </c>
      <c r="BL63" s="142" t="s">
        <v>550</v>
      </c>
      <c r="BM63" s="142" t="s">
        <v>551</v>
      </c>
      <c r="BN63" s="153"/>
      <c r="BO63" s="153"/>
      <c r="BP63" s="31"/>
      <c r="BQ63" s="31"/>
    </row>
    <row r="64" spans="1:69" ht="63.75" customHeight="1" x14ac:dyDescent="0.2">
      <c r="A64" s="30" t="s">
        <v>552</v>
      </c>
      <c r="B64" s="30" t="s">
        <v>406</v>
      </c>
      <c r="C64" s="30"/>
      <c r="D64" s="30" t="s">
        <v>553</v>
      </c>
      <c r="E64" s="30"/>
      <c r="F64" s="30" t="s">
        <v>59</v>
      </c>
      <c r="G64" s="141" t="s">
        <v>539</v>
      </c>
      <c r="H64" s="135">
        <v>44197</v>
      </c>
      <c r="I64" s="135">
        <v>45473</v>
      </c>
      <c r="J64" s="30" t="s">
        <v>554</v>
      </c>
      <c r="K64" s="30" t="s">
        <v>555</v>
      </c>
      <c r="L64" s="30"/>
      <c r="M64" s="136" t="s">
        <v>63</v>
      </c>
      <c r="N64" s="136"/>
      <c r="O64" s="32"/>
      <c r="P64" s="30">
        <v>25</v>
      </c>
      <c r="Q64" s="32">
        <v>15898550</v>
      </c>
      <c r="R64" s="30">
        <v>25</v>
      </c>
      <c r="S64" s="32">
        <v>16216525</v>
      </c>
      <c r="T64" s="30">
        <v>25</v>
      </c>
      <c r="U64" s="32">
        <v>16540850</v>
      </c>
      <c r="V64" s="30">
        <v>25</v>
      </c>
      <c r="W64" s="184">
        <v>16871650</v>
      </c>
      <c r="X64" s="242">
        <v>100</v>
      </c>
      <c r="Y64" s="172">
        <f t="shared" si="37"/>
        <v>65527575</v>
      </c>
      <c r="Z64" s="32"/>
      <c r="AA64" s="139" t="str">
        <f t="shared" si="38"/>
        <v xml:space="preserve"> </v>
      </c>
      <c r="AB64" s="30"/>
      <c r="AC64" s="139" t="str">
        <f t="shared" si="39"/>
        <v xml:space="preserve"> </v>
      </c>
      <c r="AD64" s="30"/>
      <c r="AE64" s="30"/>
      <c r="AF64" s="32"/>
      <c r="AG64" s="139">
        <f t="shared" si="40"/>
        <v>0</v>
      </c>
      <c r="AH64" s="30">
        <v>0</v>
      </c>
      <c r="AI64" s="139">
        <f t="shared" si="35"/>
        <v>0</v>
      </c>
      <c r="AJ64" s="30" t="s">
        <v>556</v>
      </c>
      <c r="AK64" s="30" t="s">
        <v>557</v>
      </c>
      <c r="AL64" s="248">
        <v>0</v>
      </c>
      <c r="AM64" s="178">
        <f t="shared" si="23"/>
        <v>0</v>
      </c>
      <c r="AN64" s="59">
        <v>0</v>
      </c>
      <c r="AO64" s="178">
        <f t="shared" si="36"/>
        <v>0</v>
      </c>
      <c r="AP64" s="249" t="s">
        <v>1142</v>
      </c>
      <c r="AQ64" s="249"/>
      <c r="AR64" s="69">
        <v>10175072</v>
      </c>
      <c r="AS64" s="70">
        <v>0.64</v>
      </c>
      <c r="AT64" s="77">
        <v>16</v>
      </c>
      <c r="AU64" s="86">
        <v>0.64</v>
      </c>
      <c r="AV64" s="79" t="s">
        <v>1318</v>
      </c>
      <c r="AW64" s="71"/>
      <c r="AX64" s="254">
        <v>10811014</v>
      </c>
      <c r="AY64" s="255">
        <f>IF(Q64=0," ",AX64/Q64)</f>
        <v>0.68</v>
      </c>
      <c r="AZ64" s="256">
        <v>17</v>
      </c>
      <c r="BA64" s="257">
        <f>IF(P64=0," ",AZ64/P64)</f>
        <v>0.68</v>
      </c>
      <c r="BB64" s="89" t="s">
        <v>1319</v>
      </c>
      <c r="BC64" s="89" t="s">
        <v>1320</v>
      </c>
      <c r="BD64" s="89" t="s">
        <v>1321</v>
      </c>
      <c r="BE64" s="141" t="s">
        <v>558</v>
      </c>
      <c r="BF64" s="141" t="s">
        <v>559</v>
      </c>
      <c r="BG64" s="141" t="s">
        <v>560</v>
      </c>
      <c r="BH64" s="30" t="s">
        <v>431</v>
      </c>
      <c r="BI64" s="30" t="s">
        <v>547</v>
      </c>
      <c r="BJ64" s="30" t="s">
        <v>561</v>
      </c>
      <c r="BK64" s="160" t="s">
        <v>562</v>
      </c>
      <c r="BL64" s="228" t="s">
        <v>563</v>
      </c>
      <c r="BM64" s="142" t="s">
        <v>564</v>
      </c>
      <c r="BN64" s="153"/>
      <c r="BO64" s="153"/>
      <c r="BP64" s="31"/>
      <c r="BQ64" s="31"/>
    </row>
    <row r="65" spans="1:69" ht="63.75" customHeight="1" x14ac:dyDescent="0.2">
      <c r="A65" s="30" t="s">
        <v>565</v>
      </c>
      <c r="B65" s="30" t="s">
        <v>566</v>
      </c>
      <c r="C65" s="30"/>
      <c r="D65" s="30" t="s">
        <v>567</v>
      </c>
      <c r="E65" s="30"/>
      <c r="F65" s="30" t="s">
        <v>59</v>
      </c>
      <c r="G65" s="141" t="s">
        <v>438</v>
      </c>
      <c r="H65" s="135">
        <v>44197</v>
      </c>
      <c r="I65" s="135">
        <v>45443</v>
      </c>
      <c r="J65" s="30" t="s">
        <v>568</v>
      </c>
      <c r="K65" s="30" t="s">
        <v>569</v>
      </c>
      <c r="L65" s="30"/>
      <c r="M65" s="30" t="s">
        <v>63</v>
      </c>
      <c r="N65" s="136"/>
      <c r="O65" s="32"/>
      <c r="P65" s="30">
        <v>1</v>
      </c>
      <c r="Q65" s="32">
        <v>10000000</v>
      </c>
      <c r="R65" s="30">
        <v>1</v>
      </c>
      <c r="S65" s="32">
        <v>10000000</v>
      </c>
      <c r="T65" s="30">
        <v>1</v>
      </c>
      <c r="U65" s="32">
        <v>10000000</v>
      </c>
      <c r="V65" s="258">
        <v>1</v>
      </c>
      <c r="W65" s="184">
        <v>10000000</v>
      </c>
      <c r="X65" s="242">
        <v>4</v>
      </c>
      <c r="Y65" s="172">
        <f t="shared" si="37"/>
        <v>40000000</v>
      </c>
      <c r="Z65" s="32"/>
      <c r="AA65" s="139" t="str">
        <f t="shared" si="38"/>
        <v xml:space="preserve"> </v>
      </c>
      <c r="AB65" s="30"/>
      <c r="AC65" s="139" t="str">
        <f t="shared" si="39"/>
        <v xml:space="preserve"> </v>
      </c>
      <c r="AD65" s="30"/>
      <c r="AE65" s="30"/>
      <c r="AF65" s="32">
        <v>0</v>
      </c>
      <c r="AG65" s="139">
        <f t="shared" si="40"/>
        <v>0</v>
      </c>
      <c r="AH65" s="30">
        <v>0</v>
      </c>
      <c r="AI65" s="139">
        <f t="shared" si="35"/>
        <v>0</v>
      </c>
      <c r="AJ65" s="30" t="s">
        <v>570</v>
      </c>
      <c r="AK65" s="30" t="s">
        <v>571</v>
      </c>
      <c r="AL65" s="230">
        <v>0</v>
      </c>
      <c r="AM65" s="232">
        <f t="shared" si="23"/>
        <v>0</v>
      </c>
      <c r="AN65" s="231">
        <v>0.1</v>
      </c>
      <c r="AO65" s="232">
        <f t="shared" si="36"/>
        <v>0.1</v>
      </c>
      <c r="AP65" s="249" t="s">
        <v>1143</v>
      </c>
      <c r="AQ65" s="249" t="s">
        <v>1144</v>
      </c>
      <c r="AR65" s="58">
        <v>0</v>
      </c>
      <c r="AS65" s="56">
        <f t="shared" si="24"/>
        <v>0</v>
      </c>
      <c r="AT65" s="52">
        <v>0.5</v>
      </c>
      <c r="AU65" s="56">
        <f>IF(P65=0," ",AT65/P65)</f>
        <v>0.5</v>
      </c>
      <c r="AV65" s="71" t="s">
        <v>1322</v>
      </c>
      <c r="AW65" s="71" t="s">
        <v>1323</v>
      </c>
      <c r="AX65" s="140">
        <v>10000000</v>
      </c>
      <c r="AY65" s="80">
        <v>1</v>
      </c>
      <c r="AZ65" s="87">
        <v>1</v>
      </c>
      <c r="BA65" s="80">
        <v>1</v>
      </c>
      <c r="BB65" s="89" t="s">
        <v>1324</v>
      </c>
      <c r="BC65" s="89" t="s">
        <v>1325</v>
      </c>
      <c r="BD65" s="89" t="s">
        <v>1326</v>
      </c>
      <c r="BE65" s="141" t="s">
        <v>572</v>
      </c>
      <c r="BF65" s="141" t="s">
        <v>573</v>
      </c>
      <c r="BG65" s="226" t="s">
        <v>574</v>
      </c>
      <c r="BH65" s="30" t="s">
        <v>431</v>
      </c>
      <c r="BI65" s="30" t="s">
        <v>575</v>
      </c>
      <c r="BJ65" s="30" t="s">
        <v>576</v>
      </c>
      <c r="BK65" s="30" t="s">
        <v>577</v>
      </c>
      <c r="BL65" s="142">
        <v>3274850</v>
      </c>
      <c r="BM65" s="143" t="s">
        <v>578</v>
      </c>
      <c r="BN65" s="153"/>
      <c r="BO65" s="153"/>
      <c r="BP65" s="31"/>
      <c r="BQ65" s="31"/>
    </row>
    <row r="66" spans="1:69" ht="103.5" customHeight="1" x14ac:dyDescent="0.2">
      <c r="A66" s="30" t="s">
        <v>579</v>
      </c>
      <c r="B66" s="30" t="s">
        <v>566</v>
      </c>
      <c r="C66" s="30"/>
      <c r="D66" s="30" t="s">
        <v>580</v>
      </c>
      <c r="E66" s="30"/>
      <c r="F66" s="30" t="s">
        <v>59</v>
      </c>
      <c r="G66" s="141" t="s">
        <v>581</v>
      </c>
      <c r="H66" s="135">
        <v>44197</v>
      </c>
      <c r="I66" s="135">
        <v>45443</v>
      </c>
      <c r="J66" s="30" t="s">
        <v>582</v>
      </c>
      <c r="K66" s="30" t="s">
        <v>583</v>
      </c>
      <c r="L66" s="30" t="s">
        <v>584</v>
      </c>
      <c r="M66" s="136" t="s">
        <v>63</v>
      </c>
      <c r="N66" s="136"/>
      <c r="O66" s="32">
        <v>0</v>
      </c>
      <c r="P66" s="30">
        <v>1</v>
      </c>
      <c r="Q66" s="137">
        <v>11250000</v>
      </c>
      <c r="R66" s="30">
        <v>1</v>
      </c>
      <c r="S66" s="137">
        <v>11250000</v>
      </c>
      <c r="T66" s="30">
        <v>1</v>
      </c>
      <c r="U66" s="137">
        <v>11250000</v>
      </c>
      <c r="V66" s="241">
        <v>1</v>
      </c>
      <c r="W66" s="137">
        <v>11250000</v>
      </c>
      <c r="X66" s="242">
        <v>4</v>
      </c>
      <c r="Y66" s="137">
        <v>45000000</v>
      </c>
      <c r="Z66" s="32"/>
      <c r="AA66" s="139"/>
      <c r="AB66" s="30"/>
      <c r="AC66" s="139"/>
      <c r="AD66" s="30"/>
      <c r="AE66" s="30"/>
      <c r="AF66" s="259">
        <v>2812500</v>
      </c>
      <c r="AG66" s="139">
        <v>0.25</v>
      </c>
      <c r="AH66" s="142">
        <v>0.25</v>
      </c>
      <c r="AI66" s="139">
        <v>0.25</v>
      </c>
      <c r="AJ66" s="30" t="s">
        <v>585</v>
      </c>
      <c r="AK66" s="30"/>
      <c r="AL66" s="260">
        <f>2812500*2</f>
        <v>5625000</v>
      </c>
      <c r="AM66" s="178">
        <v>0.5</v>
      </c>
      <c r="AN66" s="261">
        <v>0.5</v>
      </c>
      <c r="AO66" s="178">
        <v>0.5</v>
      </c>
      <c r="AP66" s="249" t="s">
        <v>1145</v>
      </c>
      <c r="AQ66" s="249" t="s">
        <v>1146</v>
      </c>
      <c r="AR66" s="69">
        <v>8437500</v>
      </c>
      <c r="AS66" s="70">
        <v>0.75</v>
      </c>
      <c r="AT66" s="87">
        <v>1</v>
      </c>
      <c r="AU66" s="80">
        <v>1</v>
      </c>
      <c r="AV66" s="79" t="s">
        <v>1327</v>
      </c>
      <c r="AW66" s="79" t="s">
        <v>941</v>
      </c>
      <c r="AX66" s="190">
        <v>11250000</v>
      </c>
      <c r="AY66" s="255">
        <v>1</v>
      </c>
      <c r="AZ66" s="256">
        <v>1</v>
      </c>
      <c r="BA66" s="255">
        <v>1</v>
      </c>
      <c r="BB66" s="89" t="s">
        <v>1328</v>
      </c>
      <c r="BC66" s="89" t="s">
        <v>1329</v>
      </c>
      <c r="BD66" s="89" t="s">
        <v>1330</v>
      </c>
      <c r="BE66" s="226"/>
      <c r="BF66" s="226"/>
      <c r="BG66" s="226"/>
      <c r="BH66" s="160" t="s">
        <v>431</v>
      </c>
      <c r="BI66" s="160" t="s">
        <v>586</v>
      </c>
      <c r="BJ66" s="160" t="s">
        <v>587</v>
      </c>
      <c r="BK66" s="262" t="s">
        <v>588</v>
      </c>
      <c r="BL66" s="185" t="s">
        <v>589</v>
      </c>
      <c r="BM66" s="142" t="s">
        <v>590</v>
      </c>
      <c r="BN66" s="153"/>
      <c r="BO66" s="153"/>
      <c r="BP66" s="31"/>
      <c r="BQ66" s="31"/>
    </row>
    <row r="67" spans="1:69" ht="114.75" customHeight="1" x14ac:dyDescent="0.2">
      <c r="A67" s="30" t="s">
        <v>591</v>
      </c>
      <c r="B67" s="30" t="s">
        <v>57</v>
      </c>
      <c r="C67" s="135"/>
      <c r="D67" s="30" t="s">
        <v>592</v>
      </c>
      <c r="E67" s="30">
        <v>100</v>
      </c>
      <c r="F67" s="30" t="s">
        <v>593</v>
      </c>
      <c r="G67" s="141" t="s">
        <v>60</v>
      </c>
      <c r="H67" s="135">
        <v>44228</v>
      </c>
      <c r="I67" s="135">
        <v>45442</v>
      </c>
      <c r="J67" s="30" t="s">
        <v>594</v>
      </c>
      <c r="K67" s="30" t="s">
        <v>595</v>
      </c>
      <c r="L67" s="136" t="s">
        <v>117</v>
      </c>
      <c r="M67" s="136" t="s">
        <v>596</v>
      </c>
      <c r="N67" s="30">
        <v>0</v>
      </c>
      <c r="O67" s="186">
        <v>0</v>
      </c>
      <c r="P67" s="187">
        <v>0.1</v>
      </c>
      <c r="Q67" s="186">
        <v>574747</v>
      </c>
      <c r="R67" s="187">
        <v>0.3</v>
      </c>
      <c r="S67" s="186">
        <v>380033</v>
      </c>
      <c r="T67" s="187">
        <v>0.5</v>
      </c>
      <c r="U67" s="186">
        <v>423745</v>
      </c>
      <c r="V67" s="187">
        <v>1</v>
      </c>
      <c r="W67" s="172">
        <v>501085</v>
      </c>
      <c r="X67" s="242"/>
      <c r="Y67" s="263">
        <v>1879610</v>
      </c>
      <c r="Z67" s="32"/>
      <c r="AA67" s="30"/>
      <c r="AB67" s="30"/>
      <c r="AC67" s="30"/>
      <c r="AD67" s="30"/>
      <c r="AE67" s="30"/>
      <c r="AF67" s="32">
        <f>Q67/4</f>
        <v>143686.75</v>
      </c>
      <c r="AG67" s="139">
        <f>IF(Q67=0," ",AF67/Q67)</f>
        <v>0.25</v>
      </c>
      <c r="AH67" s="139">
        <v>0</v>
      </c>
      <c r="AI67" s="139">
        <v>0</v>
      </c>
      <c r="AJ67" s="153" t="s">
        <v>597</v>
      </c>
      <c r="AK67" s="30"/>
      <c r="AL67" s="248">
        <f>Q67/2</f>
        <v>287373.5</v>
      </c>
      <c r="AM67" s="178">
        <f>IF(Q67=0," ",AL67/Q67)</f>
        <v>0.5</v>
      </c>
      <c r="AN67" s="59">
        <v>0</v>
      </c>
      <c r="AO67" s="178">
        <f t="shared" ref="AO67" si="41">IF(P67=0," ",AN67/P67)</f>
        <v>0</v>
      </c>
      <c r="AP67" s="264" t="s">
        <v>1222</v>
      </c>
      <c r="AQ67" s="59" t="s">
        <v>161</v>
      </c>
      <c r="AR67" s="69">
        <f>AS67*Q67</f>
        <v>431060.25</v>
      </c>
      <c r="AS67" s="70">
        <v>0.75</v>
      </c>
      <c r="AT67" s="104">
        <v>0</v>
      </c>
      <c r="AU67" s="105">
        <v>0</v>
      </c>
      <c r="AV67" s="71" t="s">
        <v>1486</v>
      </c>
      <c r="AW67" s="71"/>
      <c r="AX67" s="265">
        <f>Q67</f>
        <v>574747</v>
      </c>
      <c r="AY67" s="257">
        <f>IF(Q67=0," ",AX67/Q67)</f>
        <v>1</v>
      </c>
      <c r="AZ67" s="256">
        <v>0</v>
      </c>
      <c r="BA67" s="257">
        <f>IF(P67=0," ",AZ67/P67)</f>
        <v>0</v>
      </c>
      <c r="BB67" s="89" t="s">
        <v>1487</v>
      </c>
      <c r="BC67" s="89" t="s">
        <v>1488</v>
      </c>
      <c r="BD67" s="89"/>
      <c r="BE67" s="141" t="s">
        <v>598</v>
      </c>
      <c r="BF67" s="141" t="s">
        <v>599</v>
      </c>
      <c r="BG67" s="141" t="s">
        <v>600</v>
      </c>
      <c r="BH67" s="30" t="s">
        <v>601</v>
      </c>
      <c r="BI67" s="30" t="s">
        <v>602</v>
      </c>
      <c r="BJ67" s="30" t="s">
        <v>603</v>
      </c>
      <c r="BK67" s="30" t="s">
        <v>604</v>
      </c>
      <c r="BL67" s="266">
        <v>3649400</v>
      </c>
      <c r="BM67" s="142" t="s">
        <v>605</v>
      </c>
      <c r="BN67" s="144"/>
      <c r="BO67" s="144"/>
      <c r="BP67" s="29"/>
      <c r="BQ67" s="29"/>
    </row>
    <row r="68" spans="1:69" ht="111.75" customHeight="1" x14ac:dyDescent="0.2">
      <c r="A68" s="30" t="s">
        <v>606</v>
      </c>
      <c r="B68" s="30" t="s">
        <v>57</v>
      </c>
      <c r="C68" s="30"/>
      <c r="D68" s="30" t="s">
        <v>607</v>
      </c>
      <c r="E68" s="30"/>
      <c r="F68" s="30" t="s">
        <v>608</v>
      </c>
      <c r="G68" s="30" t="s">
        <v>609</v>
      </c>
      <c r="H68" s="135">
        <v>44197</v>
      </c>
      <c r="I68" s="135">
        <v>45473</v>
      </c>
      <c r="J68" s="30" t="s">
        <v>610</v>
      </c>
      <c r="K68" s="30" t="s">
        <v>611</v>
      </c>
      <c r="L68" s="30" t="s">
        <v>137</v>
      </c>
      <c r="M68" s="30" t="s">
        <v>63</v>
      </c>
      <c r="N68" s="187">
        <v>0</v>
      </c>
      <c r="O68" s="182">
        <v>0</v>
      </c>
      <c r="P68" s="187">
        <v>1</v>
      </c>
      <c r="Q68" s="182">
        <v>0</v>
      </c>
      <c r="R68" s="187">
        <v>1</v>
      </c>
      <c r="S68" s="182">
        <v>0</v>
      </c>
      <c r="T68" s="187">
        <v>1</v>
      </c>
      <c r="U68" s="32">
        <v>0</v>
      </c>
      <c r="V68" s="187">
        <v>1</v>
      </c>
      <c r="W68" s="182">
        <v>0</v>
      </c>
      <c r="X68" s="172">
        <f t="shared" ref="X68:X71" si="42">O68+Q68+S68+U68+W68</f>
        <v>0</v>
      </c>
      <c r="Y68" s="172">
        <v>0</v>
      </c>
      <c r="Z68" s="32"/>
      <c r="AA68" s="139" t="str">
        <f t="shared" ref="AA68:AA71" si="43">IF(O68=0," ",Z68/O68)</f>
        <v xml:space="preserve"> </v>
      </c>
      <c r="AB68" s="30"/>
      <c r="AC68" s="139" t="str">
        <f t="shared" ref="AC68:AC71" si="44">IF(N68=0," ",AB68/N68)</f>
        <v xml:space="preserve"> </v>
      </c>
      <c r="AD68" s="30"/>
      <c r="AE68" s="30"/>
      <c r="AF68" s="32">
        <v>0</v>
      </c>
      <c r="AG68" s="139">
        <v>0</v>
      </c>
      <c r="AH68" s="139">
        <v>1</v>
      </c>
      <c r="AI68" s="139">
        <f t="shared" ref="AI68:AI69" si="45">IF(P68=0," ",AH68/P68)</f>
        <v>1</v>
      </c>
      <c r="AJ68" s="30" t="s">
        <v>612</v>
      </c>
      <c r="AK68" s="30" t="s">
        <v>613</v>
      </c>
      <c r="AL68" s="60">
        <v>0</v>
      </c>
      <c r="AM68" s="178" t="str">
        <f>IF(Q68=0," ",AL68/Q68)</f>
        <v xml:space="preserve"> </v>
      </c>
      <c r="AN68" s="139">
        <v>1</v>
      </c>
      <c r="AO68" s="139">
        <f t="shared" ref="AO68:AO69" si="46">IF(V68=0," ",AN68/V68)</f>
        <v>1</v>
      </c>
      <c r="AP68" s="67" t="s">
        <v>1239</v>
      </c>
      <c r="AQ68" s="67" t="s">
        <v>1240</v>
      </c>
      <c r="AR68" s="69">
        <v>0</v>
      </c>
      <c r="AS68" s="70" t="s">
        <v>161</v>
      </c>
      <c r="AT68" s="118">
        <v>6.25E-2</v>
      </c>
      <c r="AU68" s="119">
        <v>0.06</v>
      </c>
      <c r="AV68" s="79" t="s">
        <v>1529</v>
      </c>
      <c r="AW68" s="120" t="s">
        <v>1530</v>
      </c>
      <c r="AX68" s="190">
        <v>0</v>
      </c>
      <c r="AY68" s="255">
        <v>0</v>
      </c>
      <c r="AZ68" s="267">
        <v>0.187</v>
      </c>
      <c r="BA68" s="267">
        <v>0.187</v>
      </c>
      <c r="BB68" s="175" t="s">
        <v>1531</v>
      </c>
      <c r="BC68" s="150" t="s">
        <v>1532</v>
      </c>
      <c r="BD68" s="89" t="s">
        <v>1533</v>
      </c>
      <c r="BE68" s="141" t="s">
        <v>614</v>
      </c>
      <c r="BF68" s="141" t="s">
        <v>615</v>
      </c>
      <c r="BG68" s="141">
        <v>7822</v>
      </c>
      <c r="BH68" s="30" t="s">
        <v>616</v>
      </c>
      <c r="BI68" s="30" t="s">
        <v>617</v>
      </c>
      <c r="BJ68" s="30" t="s">
        <v>618</v>
      </c>
      <c r="BK68" s="30" t="s">
        <v>619</v>
      </c>
      <c r="BL68" s="218" t="s">
        <v>620</v>
      </c>
      <c r="BM68" s="266" t="s">
        <v>621</v>
      </c>
      <c r="BN68" s="153"/>
      <c r="BO68" s="153"/>
      <c r="BP68" s="31"/>
      <c r="BQ68" s="31"/>
    </row>
    <row r="69" spans="1:69" ht="111.75" customHeight="1" x14ac:dyDescent="0.2">
      <c r="A69" s="30" t="s">
        <v>622</v>
      </c>
      <c r="B69" s="30" t="s">
        <v>57</v>
      </c>
      <c r="C69" s="30"/>
      <c r="D69" s="30" t="s">
        <v>623</v>
      </c>
      <c r="E69" s="30"/>
      <c r="F69" s="30" t="s">
        <v>608</v>
      </c>
      <c r="G69" s="30" t="s">
        <v>609</v>
      </c>
      <c r="H69" s="135">
        <v>44256</v>
      </c>
      <c r="I69" s="135">
        <v>45473</v>
      </c>
      <c r="J69" s="30" t="s">
        <v>624</v>
      </c>
      <c r="K69" s="30" t="s">
        <v>625</v>
      </c>
      <c r="L69" s="30" t="s">
        <v>137</v>
      </c>
      <c r="M69" s="30" t="s">
        <v>626</v>
      </c>
      <c r="N69" s="187">
        <v>0</v>
      </c>
      <c r="O69" s="182">
        <v>0</v>
      </c>
      <c r="P69" s="187">
        <v>1</v>
      </c>
      <c r="Q69" s="182">
        <v>0</v>
      </c>
      <c r="R69" s="187">
        <v>1</v>
      </c>
      <c r="S69" s="182">
        <v>0</v>
      </c>
      <c r="T69" s="187">
        <v>1</v>
      </c>
      <c r="U69" s="182">
        <v>0</v>
      </c>
      <c r="V69" s="187">
        <v>1</v>
      </c>
      <c r="W69" s="182">
        <v>0</v>
      </c>
      <c r="X69" s="172">
        <f t="shared" si="42"/>
        <v>0</v>
      </c>
      <c r="Y69" s="172">
        <f t="shared" ref="Y69:Y72" si="47">O69+Q69+S69+U69+W69</f>
        <v>0</v>
      </c>
      <c r="Z69" s="32"/>
      <c r="AA69" s="139" t="str">
        <f t="shared" si="43"/>
        <v xml:space="preserve"> </v>
      </c>
      <c r="AB69" s="30"/>
      <c r="AC69" s="139" t="str">
        <f t="shared" si="44"/>
        <v xml:space="preserve"> </v>
      </c>
      <c r="AD69" s="30"/>
      <c r="AE69" s="30"/>
      <c r="AF69" s="32" t="s">
        <v>627</v>
      </c>
      <c r="AG69" s="139">
        <v>0</v>
      </c>
      <c r="AH69" s="139">
        <v>1</v>
      </c>
      <c r="AI69" s="139">
        <f t="shared" si="45"/>
        <v>1</v>
      </c>
      <c r="AJ69" s="30" t="s">
        <v>628</v>
      </c>
      <c r="AK69" s="136" t="s">
        <v>629</v>
      </c>
      <c r="AL69" s="268">
        <v>0</v>
      </c>
      <c r="AM69" s="178" t="str">
        <f>IF(Q69=0," ",AL69/Q69)</f>
        <v xml:space="preserve"> </v>
      </c>
      <c r="AN69" s="139">
        <v>1</v>
      </c>
      <c r="AO69" s="139">
        <f t="shared" si="46"/>
        <v>1</v>
      </c>
      <c r="AP69" s="67" t="s">
        <v>1241</v>
      </c>
      <c r="AQ69" s="67" t="s">
        <v>1240</v>
      </c>
      <c r="AR69" s="118" t="s">
        <v>1154</v>
      </c>
      <c r="AS69" s="118" t="s">
        <v>161</v>
      </c>
      <c r="AT69" s="118">
        <v>0</v>
      </c>
      <c r="AU69" s="119">
        <v>0</v>
      </c>
      <c r="AV69" s="79" t="s">
        <v>1529</v>
      </c>
      <c r="AW69" s="79" t="s">
        <v>1534</v>
      </c>
      <c r="AX69" s="190">
        <v>0</v>
      </c>
      <c r="AY69" s="255">
        <v>0</v>
      </c>
      <c r="AZ69" s="255">
        <v>1</v>
      </c>
      <c r="BA69" s="255">
        <v>1</v>
      </c>
      <c r="BB69" s="175" t="s">
        <v>1535</v>
      </c>
      <c r="BC69" s="89" t="s">
        <v>1536</v>
      </c>
      <c r="BD69" s="89" t="s">
        <v>1537</v>
      </c>
      <c r="BE69" s="141" t="s">
        <v>614</v>
      </c>
      <c r="BF69" s="141" t="s">
        <v>615</v>
      </c>
      <c r="BG69" s="141">
        <v>7822</v>
      </c>
      <c r="BH69" s="30" t="s">
        <v>616</v>
      </c>
      <c r="BI69" s="30" t="s">
        <v>617</v>
      </c>
      <c r="BJ69" s="30" t="s">
        <v>618</v>
      </c>
      <c r="BK69" s="30" t="s">
        <v>619</v>
      </c>
      <c r="BL69" s="218" t="s">
        <v>620</v>
      </c>
      <c r="BM69" s="266" t="s">
        <v>621</v>
      </c>
      <c r="BN69" s="153"/>
      <c r="BO69" s="153"/>
      <c r="BP69" s="31"/>
      <c r="BQ69" s="31"/>
    </row>
    <row r="70" spans="1:69" ht="89.25" customHeight="1" x14ac:dyDescent="0.2">
      <c r="A70" s="141" t="s">
        <v>630</v>
      </c>
      <c r="B70" s="30" t="s">
        <v>57</v>
      </c>
      <c r="C70" s="30"/>
      <c r="D70" s="30" t="s">
        <v>631</v>
      </c>
      <c r="E70" s="30"/>
      <c r="F70" s="30" t="s">
        <v>608</v>
      </c>
      <c r="G70" s="30" t="s">
        <v>609</v>
      </c>
      <c r="H70" s="135">
        <v>44197</v>
      </c>
      <c r="I70" s="135">
        <v>45290</v>
      </c>
      <c r="J70" s="30" t="s">
        <v>632</v>
      </c>
      <c r="K70" s="30" t="s">
        <v>633</v>
      </c>
      <c r="L70" s="30" t="s">
        <v>634</v>
      </c>
      <c r="M70" s="30" t="s">
        <v>635</v>
      </c>
      <c r="N70" s="187">
        <v>0</v>
      </c>
      <c r="O70" s="32">
        <v>0</v>
      </c>
      <c r="P70" s="187">
        <v>0.3</v>
      </c>
      <c r="Q70" s="182">
        <v>22000000</v>
      </c>
      <c r="R70" s="139">
        <v>0.35</v>
      </c>
      <c r="S70" s="182">
        <v>24000000</v>
      </c>
      <c r="T70" s="139">
        <v>0.35</v>
      </c>
      <c r="U70" s="182">
        <v>26000000</v>
      </c>
      <c r="V70" s="139" t="s">
        <v>79</v>
      </c>
      <c r="W70" s="172">
        <v>0</v>
      </c>
      <c r="X70" s="182">
        <f t="shared" si="42"/>
        <v>72000000</v>
      </c>
      <c r="Y70" s="182">
        <f t="shared" si="47"/>
        <v>72000000</v>
      </c>
      <c r="Z70" s="32"/>
      <c r="AA70" s="139" t="str">
        <f t="shared" si="43"/>
        <v xml:space="preserve"> </v>
      </c>
      <c r="AB70" s="30"/>
      <c r="AC70" s="139" t="str">
        <f t="shared" si="44"/>
        <v xml:space="preserve"> </v>
      </c>
      <c r="AD70" s="30"/>
      <c r="AE70" s="30"/>
      <c r="AF70" s="32">
        <v>0</v>
      </c>
      <c r="AG70" s="139">
        <v>0</v>
      </c>
      <c r="AH70" s="30">
        <v>7.5</v>
      </c>
      <c r="AI70" s="269" t="s">
        <v>636</v>
      </c>
      <c r="AJ70" s="30" t="s">
        <v>637</v>
      </c>
      <c r="AK70" s="30"/>
      <c r="AL70" s="60">
        <v>25850000</v>
      </c>
      <c r="AM70" s="66">
        <f t="shared" ref="AM70:AM118" si="48">IFERROR(AL70/$Q70,"")</f>
        <v>1.175</v>
      </c>
      <c r="AN70" s="54">
        <v>0.15</v>
      </c>
      <c r="AO70" s="68">
        <f t="shared" ref="AO70:AO75" si="49">IFERROR(AN70/$P70,"")</f>
        <v>0.5</v>
      </c>
      <c r="AP70" s="67" t="s">
        <v>1242</v>
      </c>
      <c r="AQ70" s="67" t="s">
        <v>1243</v>
      </c>
      <c r="AR70" s="69">
        <v>25850000</v>
      </c>
      <c r="AS70" s="70">
        <v>1</v>
      </c>
      <c r="AT70" s="121">
        <v>0.22500000000000001</v>
      </c>
      <c r="AU70" s="119">
        <v>0.75</v>
      </c>
      <c r="AV70" s="79" t="s">
        <v>1538</v>
      </c>
      <c r="AW70" s="120" t="s">
        <v>1539</v>
      </c>
      <c r="AX70" s="256" t="s">
        <v>1540</v>
      </c>
      <c r="AY70" s="255">
        <v>1</v>
      </c>
      <c r="AZ70" s="255">
        <v>0.3</v>
      </c>
      <c r="BA70" s="255">
        <v>1</v>
      </c>
      <c r="BB70" s="89" t="s">
        <v>1541</v>
      </c>
      <c r="BC70" s="205" t="s">
        <v>1542</v>
      </c>
      <c r="BD70" s="89" t="s">
        <v>1543</v>
      </c>
      <c r="BE70" s="141" t="s">
        <v>638</v>
      </c>
      <c r="BF70" s="141" t="s">
        <v>639</v>
      </c>
      <c r="BG70" s="141">
        <v>7904</v>
      </c>
      <c r="BH70" s="30" t="s">
        <v>616</v>
      </c>
      <c r="BI70" s="30" t="s">
        <v>640</v>
      </c>
      <c r="BJ70" s="30" t="s">
        <v>641</v>
      </c>
      <c r="BK70" s="30" t="s">
        <v>642</v>
      </c>
      <c r="BL70" s="30" t="s">
        <v>643</v>
      </c>
      <c r="BM70" s="142" t="s">
        <v>644</v>
      </c>
      <c r="BN70" s="153"/>
      <c r="BO70" s="153"/>
      <c r="BP70" s="31"/>
      <c r="BQ70" s="31"/>
    </row>
    <row r="71" spans="1:69" ht="82.5" customHeight="1" x14ac:dyDescent="0.2">
      <c r="A71" s="30" t="s">
        <v>645</v>
      </c>
      <c r="B71" s="30" t="s">
        <v>57</v>
      </c>
      <c r="C71" s="30"/>
      <c r="D71" s="30" t="s">
        <v>646</v>
      </c>
      <c r="E71" s="30"/>
      <c r="F71" s="30" t="s">
        <v>647</v>
      </c>
      <c r="G71" s="30" t="s">
        <v>648</v>
      </c>
      <c r="H71" s="135">
        <v>44211</v>
      </c>
      <c r="I71" s="135">
        <v>45442</v>
      </c>
      <c r="J71" s="30" t="s">
        <v>649</v>
      </c>
      <c r="K71" s="30" t="s">
        <v>650</v>
      </c>
      <c r="L71" s="30" t="s">
        <v>137</v>
      </c>
      <c r="M71" s="30" t="s">
        <v>596</v>
      </c>
      <c r="N71" s="187">
        <v>0</v>
      </c>
      <c r="O71" s="182">
        <v>0</v>
      </c>
      <c r="P71" s="30">
        <v>1</v>
      </c>
      <c r="Q71" s="32">
        <v>7000000</v>
      </c>
      <c r="R71" s="30">
        <v>1</v>
      </c>
      <c r="S71" s="32">
        <v>7000000</v>
      </c>
      <c r="T71" s="30">
        <v>1</v>
      </c>
      <c r="U71" s="32">
        <v>7000000</v>
      </c>
      <c r="V71" s="30">
        <v>1</v>
      </c>
      <c r="W71" s="172">
        <v>7000000</v>
      </c>
      <c r="X71" s="172">
        <f t="shared" si="42"/>
        <v>28000000</v>
      </c>
      <c r="Y71" s="172">
        <f t="shared" si="47"/>
        <v>28000000</v>
      </c>
      <c r="Z71" s="32"/>
      <c r="AA71" s="139" t="str">
        <f t="shared" si="43"/>
        <v xml:space="preserve"> </v>
      </c>
      <c r="AB71" s="30"/>
      <c r="AC71" s="139" t="str">
        <f t="shared" si="44"/>
        <v xml:space="preserve"> </v>
      </c>
      <c r="AD71" s="30"/>
      <c r="AE71" s="30"/>
      <c r="AF71" s="32">
        <v>0</v>
      </c>
      <c r="AG71" s="139">
        <f>IF(Q71=0," ",AF71/Q71)</f>
        <v>0</v>
      </c>
      <c r="AH71" s="30">
        <v>0</v>
      </c>
      <c r="AI71" s="139">
        <f>IF(P71=0," ",AH71/P71)</f>
        <v>0</v>
      </c>
      <c r="AJ71" s="30" t="s">
        <v>651</v>
      </c>
      <c r="AK71" s="30" t="s">
        <v>413</v>
      </c>
      <c r="AL71" s="60">
        <v>0</v>
      </c>
      <c r="AM71" s="66">
        <f t="shared" si="48"/>
        <v>0</v>
      </c>
      <c r="AN71" s="46">
        <v>0</v>
      </c>
      <c r="AO71" s="68">
        <f t="shared" si="49"/>
        <v>0</v>
      </c>
      <c r="AP71" s="67" t="s">
        <v>1244</v>
      </c>
      <c r="AQ71" s="67"/>
      <c r="AR71" s="118" t="s">
        <v>1299</v>
      </c>
      <c r="AS71" s="119">
        <v>0</v>
      </c>
      <c r="AT71" s="118">
        <v>1</v>
      </c>
      <c r="AU71" s="119">
        <v>1</v>
      </c>
      <c r="AV71" s="79" t="s">
        <v>1544</v>
      </c>
      <c r="AW71" s="79"/>
      <c r="AX71" s="190">
        <v>0</v>
      </c>
      <c r="AY71" s="255">
        <v>0</v>
      </c>
      <c r="AZ71" s="256">
        <v>1</v>
      </c>
      <c r="BA71" s="255">
        <v>1</v>
      </c>
      <c r="BB71" s="89" t="s">
        <v>1545</v>
      </c>
      <c r="BC71" s="89" t="s">
        <v>1546</v>
      </c>
      <c r="BD71" s="89" t="s">
        <v>1547</v>
      </c>
      <c r="BE71" s="141" t="s">
        <v>652</v>
      </c>
      <c r="BF71" s="141" t="s">
        <v>653</v>
      </c>
      <c r="BG71" s="141">
        <v>7750</v>
      </c>
      <c r="BH71" s="30" t="s">
        <v>654</v>
      </c>
      <c r="BI71" s="30" t="s">
        <v>655</v>
      </c>
      <c r="BJ71" s="30" t="s">
        <v>656</v>
      </c>
      <c r="BK71" s="30" t="s">
        <v>657</v>
      </c>
      <c r="BL71" s="30" t="s">
        <v>658</v>
      </c>
      <c r="BM71" s="142" t="s">
        <v>659</v>
      </c>
      <c r="BN71" s="153"/>
      <c r="BO71" s="153"/>
      <c r="BP71" s="31"/>
      <c r="BQ71" s="31"/>
    </row>
    <row r="72" spans="1:69" ht="87.75" customHeight="1" x14ac:dyDescent="0.2">
      <c r="A72" s="30" t="s">
        <v>660</v>
      </c>
      <c r="B72" s="30" t="s">
        <v>57</v>
      </c>
      <c r="C72" s="30"/>
      <c r="D72" s="30" t="s">
        <v>661</v>
      </c>
      <c r="E72" s="30"/>
      <c r="F72" s="30" t="s">
        <v>662</v>
      </c>
      <c r="G72" s="30" t="s">
        <v>663</v>
      </c>
      <c r="H72" s="135">
        <v>44136</v>
      </c>
      <c r="I72" s="135">
        <v>45442</v>
      </c>
      <c r="J72" s="30" t="s">
        <v>664</v>
      </c>
      <c r="K72" s="30" t="s">
        <v>665</v>
      </c>
      <c r="L72" s="30" t="s">
        <v>666</v>
      </c>
      <c r="M72" s="30" t="s">
        <v>63</v>
      </c>
      <c r="N72" s="30">
        <v>1</v>
      </c>
      <c r="O72" s="182">
        <v>7629778</v>
      </c>
      <c r="P72" s="30">
        <v>1</v>
      </c>
      <c r="Q72" s="182">
        <v>171179625.5</v>
      </c>
      <c r="R72" s="30">
        <v>1</v>
      </c>
      <c r="S72" s="182">
        <v>47628126.18</v>
      </c>
      <c r="T72" s="30">
        <v>1</v>
      </c>
      <c r="U72" s="182">
        <v>48580688</v>
      </c>
      <c r="V72" s="30">
        <v>1</v>
      </c>
      <c r="W72" s="182">
        <v>20646792</v>
      </c>
      <c r="X72" s="182">
        <f>+O72+Q72+S72+U72+W72</f>
        <v>295665009.68000001</v>
      </c>
      <c r="Y72" s="182">
        <f t="shared" si="47"/>
        <v>295665009.68000001</v>
      </c>
      <c r="Z72" s="32"/>
      <c r="AA72" s="139"/>
      <c r="AB72" s="270">
        <v>1</v>
      </c>
      <c r="AC72" s="271">
        <v>1</v>
      </c>
      <c r="AD72" s="30"/>
      <c r="AE72" s="30"/>
      <c r="AF72" s="32">
        <v>6966960</v>
      </c>
      <c r="AG72" s="272">
        <f>+AF72/Q72</f>
        <v>4.0699703481942719E-2</v>
      </c>
      <c r="AH72" s="30">
        <v>1</v>
      </c>
      <c r="AI72" s="139">
        <v>1</v>
      </c>
      <c r="AJ72" s="30" t="s">
        <v>667</v>
      </c>
      <c r="AK72" s="30" t="s">
        <v>413</v>
      </c>
      <c r="AL72" s="60">
        <v>46506874</v>
      </c>
      <c r="AM72" s="66">
        <f>IFERROR(AL72/$Q72,"")</f>
        <v>0.27168463457118613</v>
      </c>
      <c r="AN72" s="46">
        <v>1</v>
      </c>
      <c r="AO72" s="66">
        <f t="shared" si="49"/>
        <v>1</v>
      </c>
      <c r="AP72" s="67" t="s">
        <v>1563</v>
      </c>
      <c r="AQ72" s="67" t="s">
        <v>413</v>
      </c>
      <c r="AR72" s="69">
        <v>46506874</v>
      </c>
      <c r="AS72" s="70">
        <v>0.27</v>
      </c>
      <c r="AT72" s="118">
        <v>1</v>
      </c>
      <c r="AU72" s="119">
        <v>1</v>
      </c>
      <c r="AV72" s="79" t="s">
        <v>1548</v>
      </c>
      <c r="AW72" s="79" t="s">
        <v>941</v>
      </c>
      <c r="AX72" s="190">
        <v>46506874</v>
      </c>
      <c r="AY72" s="255">
        <f>+AX72/Q72</f>
        <v>0.27168463457118613</v>
      </c>
      <c r="AZ72" s="256">
        <v>1</v>
      </c>
      <c r="BA72" s="255">
        <v>1</v>
      </c>
      <c r="BB72" s="89" t="s">
        <v>1549</v>
      </c>
      <c r="BC72" s="175" t="s">
        <v>150</v>
      </c>
      <c r="BD72" s="89" t="s">
        <v>1547</v>
      </c>
      <c r="BE72" s="141" t="s">
        <v>668</v>
      </c>
      <c r="BF72" s="141" t="s">
        <v>669</v>
      </c>
      <c r="BG72" s="141">
        <v>7750</v>
      </c>
      <c r="BH72" s="30" t="s">
        <v>654</v>
      </c>
      <c r="BI72" s="30" t="s">
        <v>670</v>
      </c>
      <c r="BJ72" s="30" t="s">
        <v>656</v>
      </c>
      <c r="BK72" s="30" t="s">
        <v>671</v>
      </c>
      <c r="BL72" s="30" t="s">
        <v>658</v>
      </c>
      <c r="BM72" s="142" t="s">
        <v>659</v>
      </c>
      <c r="BN72" s="153"/>
      <c r="BO72" s="153"/>
      <c r="BP72" s="31"/>
      <c r="BQ72" s="31"/>
    </row>
    <row r="73" spans="1:69" ht="79.5" customHeight="1" x14ac:dyDescent="0.2">
      <c r="A73" s="30" t="s">
        <v>672</v>
      </c>
      <c r="B73" s="30" t="s">
        <v>57</v>
      </c>
      <c r="C73" s="30"/>
      <c r="D73" s="30" t="s">
        <v>673</v>
      </c>
      <c r="E73" s="30"/>
      <c r="F73" s="30" t="s">
        <v>662</v>
      </c>
      <c r="G73" s="30" t="s">
        <v>648</v>
      </c>
      <c r="H73" s="135">
        <v>44211</v>
      </c>
      <c r="I73" s="135">
        <v>45657</v>
      </c>
      <c r="J73" s="30" t="s">
        <v>674</v>
      </c>
      <c r="K73" s="30" t="s">
        <v>675</v>
      </c>
      <c r="L73" s="30" t="s">
        <v>666</v>
      </c>
      <c r="M73" s="30" t="s">
        <v>63</v>
      </c>
      <c r="N73" s="187">
        <v>0</v>
      </c>
      <c r="O73" s="32">
        <v>0</v>
      </c>
      <c r="P73" s="30">
        <v>1</v>
      </c>
      <c r="Q73" s="32">
        <v>12000000</v>
      </c>
      <c r="R73" s="30">
        <v>1</v>
      </c>
      <c r="S73" s="32">
        <v>0</v>
      </c>
      <c r="T73" s="30">
        <v>1</v>
      </c>
      <c r="U73" s="32">
        <v>0</v>
      </c>
      <c r="V73" s="30">
        <v>1</v>
      </c>
      <c r="W73" s="184">
        <v>0</v>
      </c>
      <c r="X73" s="184">
        <v>1</v>
      </c>
      <c r="Y73" s="32">
        <v>12000000</v>
      </c>
      <c r="Z73" s="32"/>
      <c r="AA73" s="139" t="str">
        <f t="shared" ref="AA73:AA75" si="50">IF(O73=0," ",Z73/O73)</f>
        <v xml:space="preserve"> </v>
      </c>
      <c r="AB73" s="30"/>
      <c r="AC73" s="139" t="str">
        <f t="shared" ref="AC73:AC75" si="51">IF(N73=0," ",AB73/N73)</f>
        <v xml:space="preserve"> </v>
      </c>
      <c r="AD73" s="30"/>
      <c r="AE73" s="30"/>
      <c r="AF73" s="32">
        <v>0</v>
      </c>
      <c r="AG73" s="139">
        <f>IF(Q73=0," ",AF73/Q73)</f>
        <v>0</v>
      </c>
      <c r="AH73" s="30">
        <v>0</v>
      </c>
      <c r="AI73" s="139">
        <f t="shared" ref="AI73:AI74" si="52">IF(P73=0," ",AH73/P73)</f>
        <v>0</v>
      </c>
      <c r="AJ73" s="30" t="s">
        <v>676</v>
      </c>
      <c r="AK73" s="30" t="s">
        <v>413</v>
      </c>
      <c r="AL73" s="60">
        <v>0</v>
      </c>
      <c r="AM73" s="66">
        <f>IFERROR(AL73/$Q73,"")</f>
        <v>0</v>
      </c>
      <c r="AN73" s="46">
        <v>0</v>
      </c>
      <c r="AO73" s="68">
        <f t="shared" si="49"/>
        <v>0</v>
      </c>
      <c r="AP73" s="67" t="s">
        <v>1245</v>
      </c>
      <c r="AQ73" s="67" t="s">
        <v>1246</v>
      </c>
      <c r="AR73" s="118" t="s">
        <v>1299</v>
      </c>
      <c r="AS73" s="119">
        <v>0</v>
      </c>
      <c r="AT73" s="118">
        <v>0</v>
      </c>
      <c r="AU73" s="119">
        <v>0</v>
      </c>
      <c r="AV73" s="79" t="s">
        <v>1550</v>
      </c>
      <c r="AW73" s="120" t="s">
        <v>1551</v>
      </c>
      <c r="AX73" s="190">
        <v>12000000</v>
      </c>
      <c r="AY73" s="255">
        <f>+AX73/Q73</f>
        <v>1</v>
      </c>
      <c r="AZ73" s="256">
        <v>1</v>
      </c>
      <c r="BA73" s="255">
        <v>1</v>
      </c>
      <c r="BB73" s="89" t="s">
        <v>1552</v>
      </c>
      <c r="BC73" s="89" t="s">
        <v>150</v>
      </c>
      <c r="BD73" s="89" t="s">
        <v>1547</v>
      </c>
      <c r="BE73" s="141" t="s">
        <v>668</v>
      </c>
      <c r="BF73" s="141" t="s">
        <v>669</v>
      </c>
      <c r="BG73" s="141">
        <v>7750</v>
      </c>
      <c r="BH73" s="30" t="s">
        <v>654</v>
      </c>
      <c r="BI73" s="30" t="s">
        <v>670</v>
      </c>
      <c r="BJ73" s="30" t="s">
        <v>656</v>
      </c>
      <c r="BK73" s="30" t="s">
        <v>677</v>
      </c>
      <c r="BL73" s="30" t="s">
        <v>678</v>
      </c>
      <c r="BM73" s="142" t="s">
        <v>659</v>
      </c>
      <c r="BN73" s="153"/>
      <c r="BO73" s="153"/>
      <c r="BP73" s="31"/>
      <c r="BQ73" s="31"/>
    </row>
    <row r="74" spans="1:69" ht="75.75" customHeight="1" x14ac:dyDescent="0.2">
      <c r="A74" s="30" t="s">
        <v>679</v>
      </c>
      <c r="B74" s="30" t="s">
        <v>57</v>
      </c>
      <c r="C74" s="30"/>
      <c r="D74" s="30" t="s">
        <v>680</v>
      </c>
      <c r="E74" s="30"/>
      <c r="F74" s="30" t="s">
        <v>608</v>
      </c>
      <c r="G74" s="30" t="s">
        <v>663</v>
      </c>
      <c r="H74" s="135">
        <v>44256</v>
      </c>
      <c r="I74" s="135">
        <v>45473</v>
      </c>
      <c r="J74" s="30" t="s">
        <v>681</v>
      </c>
      <c r="K74" s="30" t="s">
        <v>682</v>
      </c>
      <c r="L74" s="30" t="s">
        <v>666</v>
      </c>
      <c r="M74" s="30" t="s">
        <v>63</v>
      </c>
      <c r="N74" s="187">
        <v>0</v>
      </c>
      <c r="O74" s="32">
        <v>0</v>
      </c>
      <c r="P74" s="139">
        <v>1</v>
      </c>
      <c r="Q74" s="182">
        <v>145728000</v>
      </c>
      <c r="R74" s="139">
        <v>1</v>
      </c>
      <c r="S74" s="182">
        <v>150100000</v>
      </c>
      <c r="T74" s="139">
        <v>1</v>
      </c>
      <c r="U74" s="182">
        <v>154603000</v>
      </c>
      <c r="V74" s="139">
        <v>1</v>
      </c>
      <c r="W74" s="182">
        <v>159241000</v>
      </c>
      <c r="X74" s="184">
        <f t="shared" ref="X74:X75" si="53">+O74+Q74+S74+U74+W74</f>
        <v>609672000</v>
      </c>
      <c r="Y74" s="182">
        <f t="shared" ref="Y74:Y75" si="54">O74+Q74+S74+U74+W74</f>
        <v>609672000</v>
      </c>
      <c r="Z74" s="32"/>
      <c r="AA74" s="139" t="str">
        <f t="shared" si="50"/>
        <v xml:space="preserve"> </v>
      </c>
      <c r="AB74" s="30"/>
      <c r="AC74" s="139" t="str">
        <f t="shared" si="51"/>
        <v xml:space="preserve"> </v>
      </c>
      <c r="AD74" s="30"/>
      <c r="AE74" s="30"/>
      <c r="AF74" s="32">
        <v>0</v>
      </c>
      <c r="AG74" s="139">
        <v>0</v>
      </c>
      <c r="AH74" s="30">
        <v>0</v>
      </c>
      <c r="AI74" s="139">
        <f t="shared" si="52"/>
        <v>0</v>
      </c>
      <c r="AJ74" s="30" t="s">
        <v>683</v>
      </c>
      <c r="AK74" s="30" t="s">
        <v>684</v>
      </c>
      <c r="AL74" s="60">
        <v>0</v>
      </c>
      <c r="AM74" s="66">
        <f t="shared" si="48"/>
        <v>0</v>
      </c>
      <c r="AN74" s="46">
        <v>0</v>
      </c>
      <c r="AO74" s="68">
        <f t="shared" si="49"/>
        <v>0</v>
      </c>
      <c r="AP74" s="67" t="s">
        <v>1247</v>
      </c>
      <c r="AQ74" s="67" t="s">
        <v>1248</v>
      </c>
      <c r="AR74" s="118" t="s">
        <v>1299</v>
      </c>
      <c r="AS74" s="119">
        <v>0</v>
      </c>
      <c r="AT74" s="118">
        <v>0</v>
      </c>
      <c r="AU74" s="119">
        <v>0</v>
      </c>
      <c r="AV74" s="79" t="s">
        <v>1553</v>
      </c>
      <c r="AW74" s="79" t="s">
        <v>1554</v>
      </c>
      <c r="AX74" s="190">
        <v>17387724</v>
      </c>
      <c r="AY74" s="255">
        <f>+AX74/Q74</f>
        <v>0.11931628787878788</v>
      </c>
      <c r="AZ74" s="267">
        <v>0.18179999999999999</v>
      </c>
      <c r="BA74" s="267">
        <v>0.18179999999999999</v>
      </c>
      <c r="BB74" s="89" t="s">
        <v>1555</v>
      </c>
      <c r="BC74" s="89" t="s">
        <v>1556</v>
      </c>
      <c r="BD74" s="89" t="s">
        <v>1557</v>
      </c>
      <c r="BE74" s="141" t="s">
        <v>685</v>
      </c>
      <c r="BF74" s="141" t="s">
        <v>686</v>
      </c>
      <c r="BG74" s="141">
        <v>7829</v>
      </c>
      <c r="BH74" s="30" t="s">
        <v>616</v>
      </c>
      <c r="BI74" s="30" t="s">
        <v>617</v>
      </c>
      <c r="BJ74" s="30" t="s">
        <v>687</v>
      </c>
      <c r="BK74" s="30" t="s">
        <v>688</v>
      </c>
      <c r="BL74" s="30" t="s">
        <v>689</v>
      </c>
      <c r="BM74" s="142" t="s">
        <v>690</v>
      </c>
      <c r="BN74" s="153"/>
      <c r="BO74" s="153"/>
      <c r="BP74" s="31"/>
      <c r="BQ74" s="31"/>
    </row>
    <row r="75" spans="1:69" ht="77.25" customHeight="1" x14ac:dyDescent="0.2">
      <c r="A75" s="30" t="s">
        <v>691</v>
      </c>
      <c r="B75" s="30" t="s">
        <v>57</v>
      </c>
      <c r="C75" s="30"/>
      <c r="D75" s="30" t="s">
        <v>692</v>
      </c>
      <c r="E75" s="30"/>
      <c r="F75" s="30" t="s">
        <v>608</v>
      </c>
      <c r="G75" s="30" t="s">
        <v>693</v>
      </c>
      <c r="H75" s="135">
        <v>44256</v>
      </c>
      <c r="I75" s="135">
        <v>45473</v>
      </c>
      <c r="J75" s="30" t="s">
        <v>694</v>
      </c>
      <c r="K75" s="30" t="s">
        <v>695</v>
      </c>
      <c r="L75" s="30" t="s">
        <v>666</v>
      </c>
      <c r="M75" s="30" t="s">
        <v>63</v>
      </c>
      <c r="N75" s="187">
        <v>0</v>
      </c>
      <c r="O75" s="30">
        <v>0</v>
      </c>
      <c r="P75" s="30">
        <v>4</v>
      </c>
      <c r="Q75" s="184">
        <v>136896000</v>
      </c>
      <c r="R75" s="30">
        <v>4</v>
      </c>
      <c r="S75" s="184">
        <v>141003000</v>
      </c>
      <c r="T75" s="30">
        <v>4</v>
      </c>
      <c r="U75" s="184">
        <v>145233000</v>
      </c>
      <c r="V75" s="30">
        <v>4</v>
      </c>
      <c r="W75" s="184">
        <v>149590000</v>
      </c>
      <c r="X75" s="184">
        <f t="shared" si="53"/>
        <v>572722000</v>
      </c>
      <c r="Y75" s="182">
        <f t="shared" si="54"/>
        <v>572722000</v>
      </c>
      <c r="Z75" s="32"/>
      <c r="AA75" s="139" t="str">
        <f t="shared" si="50"/>
        <v xml:space="preserve"> </v>
      </c>
      <c r="AB75" s="30"/>
      <c r="AC75" s="139" t="str">
        <f t="shared" si="51"/>
        <v xml:space="preserve"> </v>
      </c>
      <c r="AD75" s="30"/>
      <c r="AE75" s="30"/>
      <c r="AF75" s="32">
        <v>0</v>
      </c>
      <c r="AG75" s="139">
        <f>IF(Q75=0," ",AF75/Q75)</f>
        <v>0</v>
      </c>
      <c r="AH75" s="30">
        <v>0</v>
      </c>
      <c r="AI75" s="139">
        <v>0</v>
      </c>
      <c r="AJ75" s="30" t="s">
        <v>696</v>
      </c>
      <c r="AK75" s="30" t="s">
        <v>697</v>
      </c>
      <c r="AL75" s="60">
        <v>46366680</v>
      </c>
      <c r="AM75" s="66">
        <f t="shared" si="48"/>
        <v>0.33870003506311358</v>
      </c>
      <c r="AN75" s="46">
        <v>4</v>
      </c>
      <c r="AO75" s="68">
        <f t="shared" si="49"/>
        <v>1</v>
      </c>
      <c r="AP75" s="67" t="s">
        <v>1249</v>
      </c>
      <c r="AQ75" s="67"/>
      <c r="AR75" s="69">
        <v>81141690</v>
      </c>
      <c r="AS75" s="70">
        <v>0.59</v>
      </c>
      <c r="AT75" s="118">
        <v>4</v>
      </c>
      <c r="AU75" s="119">
        <v>1</v>
      </c>
      <c r="AV75" s="79" t="s">
        <v>1558</v>
      </c>
      <c r="AW75" s="79" t="s">
        <v>941</v>
      </c>
      <c r="AX75" s="190">
        <v>115916992</v>
      </c>
      <c r="AY75" s="255">
        <f>+AX75/Q75</f>
        <v>0.84675222066386158</v>
      </c>
      <c r="AZ75" s="256">
        <v>4</v>
      </c>
      <c r="BA75" s="255">
        <v>1</v>
      </c>
      <c r="BB75" s="89" t="s">
        <v>1559</v>
      </c>
      <c r="BC75" s="89" t="s">
        <v>150</v>
      </c>
      <c r="BD75" s="89" t="s">
        <v>1560</v>
      </c>
      <c r="BE75" s="141" t="s">
        <v>698</v>
      </c>
      <c r="BF75" s="141" t="s">
        <v>699</v>
      </c>
      <c r="BG75" s="141">
        <v>7832</v>
      </c>
      <c r="BH75" s="30" t="s">
        <v>616</v>
      </c>
      <c r="BI75" s="30" t="s">
        <v>617</v>
      </c>
      <c r="BJ75" s="30" t="s">
        <v>700</v>
      </c>
      <c r="BK75" s="30" t="s">
        <v>701</v>
      </c>
      <c r="BL75" s="30" t="s">
        <v>702</v>
      </c>
      <c r="BM75" s="142" t="s">
        <v>703</v>
      </c>
      <c r="BN75" s="153"/>
      <c r="BO75" s="153"/>
      <c r="BP75" s="31"/>
      <c r="BQ75" s="31"/>
    </row>
    <row r="76" spans="1:69" ht="42" customHeight="1" x14ac:dyDescent="0.2">
      <c r="A76" s="144" t="s">
        <v>704</v>
      </c>
      <c r="B76" s="373" t="s">
        <v>57</v>
      </c>
      <c r="C76" s="373"/>
      <c r="D76" s="373" t="s">
        <v>705</v>
      </c>
      <c r="E76" s="373"/>
      <c r="F76" s="373" t="s">
        <v>59</v>
      </c>
      <c r="G76" s="373" t="s">
        <v>706</v>
      </c>
      <c r="H76" s="374">
        <v>44197</v>
      </c>
      <c r="I76" s="374">
        <v>44926</v>
      </c>
      <c r="J76" s="373" t="s">
        <v>707</v>
      </c>
      <c r="K76" s="373" t="s">
        <v>708</v>
      </c>
      <c r="L76" s="373" t="s">
        <v>709</v>
      </c>
      <c r="M76" s="30" t="s">
        <v>710</v>
      </c>
      <c r="N76" s="138">
        <v>0</v>
      </c>
      <c r="O76" s="138"/>
      <c r="P76" s="371">
        <v>0.7</v>
      </c>
      <c r="Q76" s="155">
        <v>19768200.534991801</v>
      </c>
      <c r="R76" s="371">
        <v>0.3</v>
      </c>
      <c r="S76" s="155">
        <v>8726248.5218749531</v>
      </c>
      <c r="T76" s="138"/>
      <c r="U76" s="138"/>
      <c r="V76" s="138"/>
      <c r="W76" s="138"/>
      <c r="X76" s="371">
        <v>1</v>
      </c>
      <c r="Y76" s="155">
        <v>28494449.056866754</v>
      </c>
      <c r="Z76" s="155"/>
      <c r="AA76" s="34" t="s">
        <v>161</v>
      </c>
      <c r="AB76" s="30"/>
      <c r="AC76" s="139" t="s">
        <v>161</v>
      </c>
      <c r="AD76" s="30"/>
      <c r="AE76" s="138"/>
      <c r="AF76" s="155">
        <v>5000000</v>
      </c>
      <c r="AG76" s="34">
        <v>0.25293146895942664</v>
      </c>
      <c r="AH76" s="273">
        <v>10</v>
      </c>
      <c r="AI76" s="34">
        <v>0.14000000000000001</v>
      </c>
      <c r="AJ76" s="30" t="s">
        <v>711</v>
      </c>
      <c r="AK76" s="138" t="s">
        <v>712</v>
      </c>
      <c r="AL76" s="103">
        <v>5930460</v>
      </c>
      <c r="AM76" s="66">
        <f t="shared" si="48"/>
        <v>0.29999999188102427</v>
      </c>
      <c r="AN76" s="130">
        <v>0.2</v>
      </c>
      <c r="AO76" s="131">
        <v>0.28999999999999998</v>
      </c>
      <c r="AP76" s="48" t="s">
        <v>1235</v>
      </c>
      <c r="AQ76" s="63"/>
      <c r="AR76" s="409">
        <v>15000000</v>
      </c>
      <c r="AS76" s="410">
        <f>+AR76/Q76</f>
        <v>0.75879440687827993</v>
      </c>
      <c r="AT76" s="411">
        <v>0.55000000000000004</v>
      </c>
      <c r="AU76" s="412">
        <f>+AT76/P76</f>
        <v>0.78571428571428581</v>
      </c>
      <c r="AV76" s="413" t="s">
        <v>1521</v>
      </c>
      <c r="AW76" s="413" t="s">
        <v>1522</v>
      </c>
      <c r="AX76" s="421">
        <v>19768201</v>
      </c>
      <c r="AY76" s="423">
        <v>1</v>
      </c>
      <c r="AZ76" s="425">
        <v>0.7</v>
      </c>
      <c r="BA76" s="425">
        <v>1</v>
      </c>
      <c r="BB76" s="427" t="s">
        <v>1523</v>
      </c>
      <c r="BC76" s="429"/>
      <c r="BD76" s="431"/>
      <c r="BE76" s="417" t="s">
        <v>718</v>
      </c>
      <c r="BF76" s="417" t="s">
        <v>719</v>
      </c>
      <c r="BG76" s="419" t="s">
        <v>720</v>
      </c>
      <c r="BH76" s="415" t="s">
        <v>587</v>
      </c>
      <c r="BI76" s="415" t="s">
        <v>713</v>
      </c>
      <c r="BJ76" s="30" t="s">
        <v>714</v>
      </c>
      <c r="BK76" s="373" t="s">
        <v>715</v>
      </c>
      <c r="BL76" s="373" t="s">
        <v>716</v>
      </c>
      <c r="BM76" s="385" t="s">
        <v>717</v>
      </c>
      <c r="BN76" s="144"/>
      <c r="BO76" s="144"/>
      <c r="BP76" s="29"/>
      <c r="BQ76" s="29"/>
    </row>
    <row r="77" spans="1:69" ht="42" customHeight="1" x14ac:dyDescent="0.2">
      <c r="A77" s="144"/>
      <c r="B77" s="372"/>
      <c r="C77" s="372"/>
      <c r="D77" s="372"/>
      <c r="E77" s="372"/>
      <c r="F77" s="372"/>
      <c r="G77" s="372"/>
      <c r="H77" s="372"/>
      <c r="I77" s="372"/>
      <c r="J77" s="372"/>
      <c r="K77" s="372"/>
      <c r="L77" s="372"/>
      <c r="M77" s="30" t="s">
        <v>63</v>
      </c>
      <c r="N77" s="138"/>
      <c r="O77" s="138"/>
      <c r="P77" s="372"/>
      <c r="Q77" s="138"/>
      <c r="R77" s="372"/>
      <c r="S77" s="155">
        <v>3027665.43</v>
      </c>
      <c r="T77" s="138"/>
      <c r="U77" s="138"/>
      <c r="V77" s="138"/>
      <c r="W77" s="138"/>
      <c r="X77" s="372"/>
      <c r="Y77" s="155">
        <v>3027665.43</v>
      </c>
      <c r="Z77" s="155"/>
      <c r="AA77" s="34"/>
      <c r="AB77" s="30"/>
      <c r="AC77" s="139"/>
      <c r="AD77" s="30"/>
      <c r="AE77" s="138"/>
      <c r="AF77" s="155"/>
      <c r="AG77" s="34"/>
      <c r="AH77" s="30"/>
      <c r="AI77" s="139"/>
      <c r="AJ77" s="30"/>
      <c r="AK77" s="138"/>
      <c r="AL77" s="132"/>
      <c r="AM77" s="66" t="str">
        <f t="shared" si="48"/>
        <v/>
      </c>
      <c r="AN77" s="65"/>
      <c r="AO77" s="47"/>
      <c r="AP77" s="65"/>
      <c r="AQ77" s="64"/>
      <c r="AR77" s="409"/>
      <c r="AS77" s="410"/>
      <c r="AT77" s="411"/>
      <c r="AU77" s="412"/>
      <c r="AV77" s="413"/>
      <c r="AW77" s="413"/>
      <c r="AX77" s="422"/>
      <c r="AY77" s="424"/>
      <c r="AZ77" s="426"/>
      <c r="BA77" s="426"/>
      <c r="BB77" s="428"/>
      <c r="BC77" s="430"/>
      <c r="BD77" s="432"/>
      <c r="BE77" s="418"/>
      <c r="BF77" s="418"/>
      <c r="BG77" s="420"/>
      <c r="BH77" s="416"/>
      <c r="BI77" s="416"/>
      <c r="BJ77" s="30" t="s">
        <v>714</v>
      </c>
      <c r="BK77" s="372"/>
      <c r="BL77" s="372"/>
      <c r="BM77" s="386"/>
      <c r="BN77" s="144"/>
      <c r="BO77" s="144"/>
      <c r="BP77" s="29"/>
      <c r="BQ77" s="29"/>
    </row>
    <row r="78" spans="1:69" ht="68.25" customHeight="1" x14ac:dyDescent="0.2">
      <c r="A78" s="144" t="s">
        <v>721</v>
      </c>
      <c r="B78" s="30" t="s">
        <v>722</v>
      </c>
      <c r="C78" s="30"/>
      <c r="D78" s="30" t="s">
        <v>723</v>
      </c>
      <c r="E78" s="30"/>
      <c r="F78" s="30" t="s">
        <v>59</v>
      </c>
      <c r="G78" s="30" t="s">
        <v>663</v>
      </c>
      <c r="H78" s="135">
        <v>44136</v>
      </c>
      <c r="I78" s="135">
        <v>45473</v>
      </c>
      <c r="J78" s="30" t="s">
        <v>724</v>
      </c>
      <c r="K78" s="30" t="s">
        <v>725</v>
      </c>
      <c r="L78" s="30" t="s">
        <v>709</v>
      </c>
      <c r="M78" s="30" t="s">
        <v>63</v>
      </c>
      <c r="N78" s="30">
        <v>2</v>
      </c>
      <c r="O78" s="155"/>
      <c r="P78" s="30">
        <v>2</v>
      </c>
      <c r="Q78" s="274">
        <v>5420640</v>
      </c>
      <c r="R78" s="30">
        <v>2</v>
      </c>
      <c r="S78" s="274">
        <v>5583259</v>
      </c>
      <c r="T78" s="30">
        <v>2</v>
      </c>
      <c r="U78" s="274">
        <v>5750756</v>
      </c>
      <c r="V78" s="30">
        <v>2</v>
      </c>
      <c r="W78" s="274">
        <v>5923279</v>
      </c>
      <c r="X78" s="30">
        <v>10</v>
      </c>
      <c r="Y78" s="155">
        <v>22677934</v>
      </c>
      <c r="Z78" s="155">
        <v>0</v>
      </c>
      <c r="AA78" s="34">
        <v>0</v>
      </c>
      <c r="AB78" s="30">
        <v>1</v>
      </c>
      <c r="AC78" s="139">
        <v>0.5</v>
      </c>
      <c r="AD78" s="30" t="s">
        <v>726</v>
      </c>
      <c r="AE78" s="30" t="s">
        <v>727</v>
      </c>
      <c r="AF78" s="155">
        <v>0</v>
      </c>
      <c r="AG78" s="34">
        <v>0</v>
      </c>
      <c r="AH78" s="30">
        <v>0</v>
      </c>
      <c r="AI78" s="139">
        <v>0</v>
      </c>
      <c r="AJ78" s="30" t="s">
        <v>728</v>
      </c>
      <c r="AK78" s="30"/>
      <c r="AL78" s="132">
        <v>0</v>
      </c>
      <c r="AM78" s="66">
        <f t="shared" si="48"/>
        <v>0</v>
      </c>
      <c r="AN78" s="133">
        <v>2</v>
      </c>
      <c r="AO78" s="134">
        <v>1</v>
      </c>
      <c r="AP78" s="65" t="s">
        <v>1236</v>
      </c>
      <c r="AQ78" s="65"/>
      <c r="AR78" s="113">
        <v>0</v>
      </c>
      <c r="AS78" s="114">
        <f>+AR78/Q78</f>
        <v>0</v>
      </c>
      <c r="AT78" s="115">
        <v>3</v>
      </c>
      <c r="AU78" s="112">
        <f>+AT78/P78</f>
        <v>1.5</v>
      </c>
      <c r="AV78" s="116" t="s">
        <v>1524</v>
      </c>
      <c r="AW78" s="116" t="s">
        <v>413</v>
      </c>
      <c r="AX78" s="146">
        <v>0</v>
      </c>
      <c r="AY78" s="147">
        <v>0</v>
      </c>
      <c r="AZ78" s="148">
        <v>3</v>
      </c>
      <c r="BA78" s="149">
        <v>1.5</v>
      </c>
      <c r="BB78" s="275" t="s">
        <v>1525</v>
      </c>
      <c r="BC78" s="276"/>
      <c r="BD78" s="181"/>
      <c r="BE78" s="141" t="s">
        <v>729</v>
      </c>
      <c r="BF78" s="141" t="s">
        <v>730</v>
      </c>
      <c r="BG78" s="277" t="s">
        <v>731</v>
      </c>
      <c r="BH78" s="30" t="s">
        <v>587</v>
      </c>
      <c r="BI78" s="30" t="s">
        <v>713</v>
      </c>
      <c r="BJ78" s="30" t="s">
        <v>732</v>
      </c>
      <c r="BK78" s="30" t="s">
        <v>733</v>
      </c>
      <c r="BL78" s="30">
        <v>3358000</v>
      </c>
      <c r="BM78" s="143" t="s">
        <v>734</v>
      </c>
      <c r="BN78" s="144"/>
      <c r="BO78" s="144"/>
      <c r="BP78" s="29"/>
      <c r="BQ78" s="29"/>
    </row>
    <row r="79" spans="1:69" ht="57.75" customHeight="1" x14ac:dyDescent="0.2">
      <c r="A79" s="144" t="s">
        <v>735</v>
      </c>
      <c r="B79" s="30" t="s">
        <v>722</v>
      </c>
      <c r="C79" s="30"/>
      <c r="D79" s="30" t="s">
        <v>736</v>
      </c>
      <c r="E79" s="30"/>
      <c r="F79" s="30" t="s">
        <v>59</v>
      </c>
      <c r="G79" s="30" t="s">
        <v>663</v>
      </c>
      <c r="H79" s="135">
        <v>44136</v>
      </c>
      <c r="I79" s="135">
        <v>45473</v>
      </c>
      <c r="J79" s="30" t="s">
        <v>737</v>
      </c>
      <c r="K79" s="30" t="s">
        <v>738</v>
      </c>
      <c r="L79" s="30" t="s">
        <v>709</v>
      </c>
      <c r="M79" s="30" t="s">
        <v>63</v>
      </c>
      <c r="N79" s="30">
        <v>1</v>
      </c>
      <c r="O79" s="155">
        <v>0</v>
      </c>
      <c r="P79" s="30">
        <v>1</v>
      </c>
      <c r="Q79" s="278">
        <v>2710320</v>
      </c>
      <c r="R79" s="30">
        <v>1</v>
      </c>
      <c r="S79" s="155">
        <v>2791629.6</v>
      </c>
      <c r="T79" s="30">
        <v>1</v>
      </c>
      <c r="U79" s="155">
        <v>2875378.4879999999</v>
      </c>
      <c r="V79" s="30">
        <v>1</v>
      </c>
      <c r="W79" s="155">
        <v>2961639.8426399999</v>
      </c>
      <c r="X79" s="30">
        <v>5</v>
      </c>
      <c r="Y79" s="155">
        <v>11338967.930639999</v>
      </c>
      <c r="Z79" s="155">
        <v>0</v>
      </c>
      <c r="AA79" s="34">
        <v>0</v>
      </c>
      <c r="AB79" s="30">
        <v>1</v>
      </c>
      <c r="AC79" s="139">
        <v>1</v>
      </c>
      <c r="AD79" s="30" t="s">
        <v>739</v>
      </c>
      <c r="AE79" s="30" t="s">
        <v>740</v>
      </c>
      <c r="AF79" s="155">
        <v>0</v>
      </c>
      <c r="AG79" s="34">
        <v>0</v>
      </c>
      <c r="AH79" s="30">
        <v>0</v>
      </c>
      <c r="AI79" s="139">
        <v>0</v>
      </c>
      <c r="AJ79" s="30" t="s">
        <v>741</v>
      </c>
      <c r="AK79" s="30"/>
      <c r="AL79" s="132">
        <v>0</v>
      </c>
      <c r="AM79" s="66">
        <f t="shared" si="48"/>
        <v>0</v>
      </c>
      <c r="AN79" s="65">
        <v>0</v>
      </c>
      <c r="AO79" s="47">
        <v>0</v>
      </c>
      <c r="AP79" s="65" t="s">
        <v>1237</v>
      </c>
      <c r="AQ79" s="65"/>
      <c r="AR79" s="113">
        <v>0</v>
      </c>
      <c r="AS79" s="114">
        <f>+AR79/Q79</f>
        <v>0</v>
      </c>
      <c r="AT79" s="115">
        <v>0</v>
      </c>
      <c r="AU79" s="112">
        <f>+AT79/P79</f>
        <v>0</v>
      </c>
      <c r="AV79" s="116" t="s">
        <v>1526</v>
      </c>
      <c r="AW79" s="116" t="s">
        <v>413</v>
      </c>
      <c r="AX79" s="146">
        <v>0</v>
      </c>
      <c r="AY79" s="147">
        <v>0</v>
      </c>
      <c r="AZ79" s="148">
        <v>1</v>
      </c>
      <c r="BA79" s="149">
        <v>1</v>
      </c>
      <c r="BB79" s="150" t="s">
        <v>1527</v>
      </c>
      <c r="BC79" s="276"/>
      <c r="BD79" s="181"/>
      <c r="BE79" s="141" t="s">
        <v>729</v>
      </c>
      <c r="BF79" s="141" t="s">
        <v>730</v>
      </c>
      <c r="BG79" s="277" t="s">
        <v>731</v>
      </c>
      <c r="BH79" s="30" t="s">
        <v>587</v>
      </c>
      <c r="BI79" s="30" t="s">
        <v>713</v>
      </c>
      <c r="BJ79" s="30" t="s">
        <v>732</v>
      </c>
      <c r="BK79" s="30" t="s">
        <v>733</v>
      </c>
      <c r="BL79" s="30">
        <v>3358000</v>
      </c>
      <c r="BM79" s="143" t="s">
        <v>734</v>
      </c>
      <c r="BN79" s="144"/>
      <c r="BO79" s="144"/>
      <c r="BP79" s="29"/>
      <c r="BQ79" s="29"/>
    </row>
    <row r="80" spans="1:69" ht="58.5" customHeight="1" x14ac:dyDescent="0.2">
      <c r="A80" s="144" t="s">
        <v>742</v>
      </c>
      <c r="B80" s="30" t="s">
        <v>406</v>
      </c>
      <c r="C80" s="30"/>
      <c r="D80" s="191" t="s">
        <v>1564</v>
      </c>
      <c r="E80" s="30"/>
      <c r="F80" s="30" t="s">
        <v>59</v>
      </c>
      <c r="G80" s="30" t="s">
        <v>663</v>
      </c>
      <c r="H80" s="135">
        <v>44197</v>
      </c>
      <c r="I80" s="135">
        <v>45473</v>
      </c>
      <c r="J80" s="30" t="s">
        <v>743</v>
      </c>
      <c r="K80" s="30" t="s">
        <v>744</v>
      </c>
      <c r="L80" s="30" t="s">
        <v>709</v>
      </c>
      <c r="M80" s="30" t="s">
        <v>63</v>
      </c>
      <c r="N80" s="30">
        <v>0</v>
      </c>
      <c r="O80" s="155">
        <v>0</v>
      </c>
      <c r="P80" s="30">
        <v>1</v>
      </c>
      <c r="Q80" s="278">
        <v>2710320</v>
      </c>
      <c r="R80" s="30">
        <v>1</v>
      </c>
      <c r="S80" s="155">
        <v>2791629</v>
      </c>
      <c r="T80" s="30">
        <v>1</v>
      </c>
      <c r="U80" s="155">
        <v>2875378</v>
      </c>
      <c r="V80" s="30">
        <v>1</v>
      </c>
      <c r="W80" s="155">
        <v>2961639</v>
      </c>
      <c r="X80" s="30">
        <v>4</v>
      </c>
      <c r="Y80" s="155">
        <v>11338966</v>
      </c>
      <c r="Z80" s="155">
        <v>0</v>
      </c>
      <c r="AA80" s="34">
        <v>0</v>
      </c>
      <c r="AB80" s="30">
        <v>0</v>
      </c>
      <c r="AC80" s="139">
        <v>0</v>
      </c>
      <c r="AD80" s="30" t="s">
        <v>745</v>
      </c>
      <c r="AE80" s="138" t="s">
        <v>745</v>
      </c>
      <c r="AF80" s="155">
        <v>0</v>
      </c>
      <c r="AG80" s="34">
        <v>0</v>
      </c>
      <c r="AH80" s="30">
        <v>0</v>
      </c>
      <c r="AI80" s="139">
        <v>0</v>
      </c>
      <c r="AJ80" s="30" t="s">
        <v>746</v>
      </c>
      <c r="AK80" s="30"/>
      <c r="AL80" s="132">
        <v>0</v>
      </c>
      <c r="AM80" s="66">
        <f t="shared" si="48"/>
        <v>0</v>
      </c>
      <c r="AN80" s="65">
        <v>0</v>
      </c>
      <c r="AO80" s="47">
        <v>0</v>
      </c>
      <c r="AP80" s="65" t="s">
        <v>1238</v>
      </c>
      <c r="AQ80" s="65"/>
      <c r="AR80" s="113">
        <v>3139220</v>
      </c>
      <c r="AS80" s="114">
        <f>+AR80/Q80</f>
        <v>1.1582469966646005</v>
      </c>
      <c r="AT80" s="115">
        <v>1</v>
      </c>
      <c r="AU80" s="112">
        <f>+AT80/P80</f>
        <v>1</v>
      </c>
      <c r="AV80" s="117" t="s">
        <v>1528</v>
      </c>
      <c r="AW80" s="117" t="s">
        <v>413</v>
      </c>
      <c r="AX80" s="146">
        <v>3139220</v>
      </c>
      <c r="AY80" s="147">
        <v>1.1599999999999999</v>
      </c>
      <c r="AZ80" s="148">
        <v>1</v>
      </c>
      <c r="BA80" s="149">
        <v>1</v>
      </c>
      <c r="BB80" s="150" t="s">
        <v>1528</v>
      </c>
      <c r="BC80" s="276"/>
      <c r="BD80" s="181"/>
      <c r="BE80" s="141" t="s">
        <v>729</v>
      </c>
      <c r="BF80" s="141" t="s">
        <v>730</v>
      </c>
      <c r="BG80" s="277" t="s">
        <v>731</v>
      </c>
      <c r="BH80" s="30" t="s">
        <v>587</v>
      </c>
      <c r="BI80" s="30" t="s">
        <v>713</v>
      </c>
      <c r="BJ80" s="30" t="s">
        <v>732</v>
      </c>
      <c r="BK80" s="30" t="s">
        <v>733</v>
      </c>
      <c r="BL80" s="30">
        <v>3358000</v>
      </c>
      <c r="BM80" s="143" t="s">
        <v>734</v>
      </c>
      <c r="BN80" s="144"/>
      <c r="BO80" s="144"/>
      <c r="BP80" s="29"/>
      <c r="BQ80" s="29"/>
    </row>
    <row r="81" spans="1:69" ht="75" customHeight="1" x14ac:dyDescent="0.2">
      <c r="A81" s="30" t="s">
        <v>747</v>
      </c>
      <c r="B81" s="30" t="s">
        <v>57</v>
      </c>
      <c r="C81" s="141"/>
      <c r="D81" s="30" t="s">
        <v>748</v>
      </c>
      <c r="E81" s="30"/>
      <c r="F81" s="30" t="s">
        <v>451</v>
      </c>
      <c r="G81" s="30" t="s">
        <v>749</v>
      </c>
      <c r="H81" s="135">
        <v>44197</v>
      </c>
      <c r="I81" s="135">
        <v>45442</v>
      </c>
      <c r="J81" s="30" t="s">
        <v>750</v>
      </c>
      <c r="K81" s="30" t="s">
        <v>751</v>
      </c>
      <c r="L81" s="136" t="s">
        <v>79</v>
      </c>
      <c r="M81" s="136" t="s">
        <v>63</v>
      </c>
      <c r="N81" s="136" t="s">
        <v>752</v>
      </c>
      <c r="O81" s="136" t="s">
        <v>752</v>
      </c>
      <c r="P81" s="30">
        <v>2</v>
      </c>
      <c r="Q81" s="155">
        <v>73700</v>
      </c>
      <c r="R81" s="30">
        <v>2</v>
      </c>
      <c r="S81" s="155">
        <v>77400</v>
      </c>
      <c r="T81" s="30">
        <v>2</v>
      </c>
      <c r="U81" s="155">
        <v>81300</v>
      </c>
      <c r="V81" s="30">
        <v>2</v>
      </c>
      <c r="W81" s="155">
        <v>85400</v>
      </c>
      <c r="X81" s="30">
        <v>8</v>
      </c>
      <c r="Y81" s="172">
        <v>317800</v>
      </c>
      <c r="Z81" s="136"/>
      <c r="AA81" s="136"/>
      <c r="AB81" s="136"/>
      <c r="AC81" s="136"/>
      <c r="AD81" s="136"/>
      <c r="AE81" s="136"/>
      <c r="AF81" s="136">
        <v>0</v>
      </c>
      <c r="AG81" s="136">
        <v>0</v>
      </c>
      <c r="AH81" s="136">
        <v>0</v>
      </c>
      <c r="AI81" s="187">
        <v>0</v>
      </c>
      <c r="AJ81" s="136" t="s">
        <v>753</v>
      </c>
      <c r="AK81" s="136" t="s">
        <v>79</v>
      </c>
      <c r="AL81" s="43">
        <v>73700</v>
      </c>
      <c r="AM81" s="66">
        <f t="shared" si="48"/>
        <v>1</v>
      </c>
      <c r="AN81" s="45">
        <v>1</v>
      </c>
      <c r="AO81" s="44">
        <v>1</v>
      </c>
      <c r="AP81" s="45" t="s">
        <v>1109</v>
      </c>
      <c r="AQ81" s="45"/>
      <c r="AR81" s="69">
        <v>73700</v>
      </c>
      <c r="AS81" s="70">
        <v>1</v>
      </c>
      <c r="AT81" s="52">
        <v>1</v>
      </c>
      <c r="AU81" s="56">
        <v>1</v>
      </c>
      <c r="AV81" s="71" t="s">
        <v>1251</v>
      </c>
      <c r="AW81" s="71"/>
      <c r="AX81" s="279">
        <v>73700</v>
      </c>
      <c r="AY81" s="280">
        <v>1</v>
      </c>
      <c r="AZ81" s="281">
        <v>1</v>
      </c>
      <c r="BA81" s="280">
        <v>1</v>
      </c>
      <c r="BB81" s="175" t="s">
        <v>1252</v>
      </c>
      <c r="BC81" s="175" t="s">
        <v>1253</v>
      </c>
      <c r="BD81" s="175"/>
      <c r="BE81" s="141" t="s">
        <v>754</v>
      </c>
      <c r="BF81" s="141" t="s">
        <v>755</v>
      </c>
      <c r="BG81" s="141" t="s">
        <v>756</v>
      </c>
      <c r="BH81" s="30" t="s">
        <v>757</v>
      </c>
      <c r="BI81" s="30" t="s">
        <v>758</v>
      </c>
      <c r="BJ81" s="30" t="s">
        <v>759</v>
      </c>
      <c r="BK81" s="30" t="s">
        <v>760</v>
      </c>
      <c r="BL81" s="30">
        <v>3166234777</v>
      </c>
      <c r="BM81" s="30" t="s">
        <v>761</v>
      </c>
      <c r="BN81" s="153"/>
      <c r="BO81" s="153"/>
      <c r="BP81" s="31"/>
      <c r="BQ81" s="31"/>
    </row>
    <row r="82" spans="1:69" ht="75" customHeight="1" x14ac:dyDescent="0.2">
      <c r="A82" s="30" t="s">
        <v>762</v>
      </c>
      <c r="B82" s="125" t="s">
        <v>57</v>
      </c>
      <c r="C82" s="30"/>
      <c r="D82" s="30" t="s">
        <v>763</v>
      </c>
      <c r="E82" s="30"/>
      <c r="F82" s="30" t="s">
        <v>764</v>
      </c>
      <c r="G82" s="30" t="s">
        <v>749</v>
      </c>
      <c r="H82" s="135">
        <v>44197</v>
      </c>
      <c r="I82" s="135">
        <v>45442</v>
      </c>
      <c r="J82" s="30" t="s">
        <v>765</v>
      </c>
      <c r="K82" s="30" t="s">
        <v>766</v>
      </c>
      <c r="L82" s="30" t="s">
        <v>79</v>
      </c>
      <c r="M82" s="136" t="s">
        <v>63</v>
      </c>
      <c r="N82" s="136" t="s">
        <v>752</v>
      </c>
      <c r="O82" s="136" t="s">
        <v>752</v>
      </c>
      <c r="P82" s="139">
        <v>1</v>
      </c>
      <c r="Q82" s="32">
        <v>20657000</v>
      </c>
      <c r="R82" s="139">
        <v>1</v>
      </c>
      <c r="S82" s="32">
        <v>21689000</v>
      </c>
      <c r="T82" s="139">
        <v>1</v>
      </c>
      <c r="U82" s="32">
        <v>22774000</v>
      </c>
      <c r="V82" s="139">
        <v>1</v>
      </c>
      <c r="W82" s="184">
        <v>23913000</v>
      </c>
      <c r="X82" s="139">
        <v>1</v>
      </c>
      <c r="Y82" s="172">
        <v>100561000</v>
      </c>
      <c r="Z82" s="136"/>
      <c r="AA82" s="136"/>
      <c r="AB82" s="136"/>
      <c r="AC82" s="136"/>
      <c r="AD82" s="136"/>
      <c r="AE82" s="136"/>
      <c r="AF82" s="136">
        <v>0</v>
      </c>
      <c r="AG82" s="136">
        <v>0</v>
      </c>
      <c r="AH82" s="136">
        <v>0</v>
      </c>
      <c r="AI82" s="187">
        <v>0</v>
      </c>
      <c r="AJ82" s="136" t="s">
        <v>767</v>
      </c>
      <c r="AK82" s="136" t="s">
        <v>79</v>
      </c>
      <c r="AL82" s="43" t="s">
        <v>1110</v>
      </c>
      <c r="AM82" s="66">
        <f t="shared" si="48"/>
        <v>0.41428571428571431</v>
      </c>
      <c r="AN82" s="44">
        <v>0.15</v>
      </c>
      <c r="AO82" s="44">
        <v>0.15</v>
      </c>
      <c r="AP82" s="45" t="s">
        <v>1111</v>
      </c>
      <c r="AQ82" s="45"/>
      <c r="AR82" s="69">
        <v>14459900</v>
      </c>
      <c r="AS82" s="70">
        <v>0.7</v>
      </c>
      <c r="AT82" s="56">
        <v>1</v>
      </c>
      <c r="AU82" s="56">
        <v>1</v>
      </c>
      <c r="AV82" s="71" t="s">
        <v>1254</v>
      </c>
      <c r="AW82" s="71"/>
      <c r="AX82" s="282">
        <v>25772067</v>
      </c>
      <c r="AY82" s="280">
        <v>1</v>
      </c>
      <c r="AZ82" s="280">
        <v>1</v>
      </c>
      <c r="BA82" s="280">
        <v>1</v>
      </c>
      <c r="BB82" s="175" t="s">
        <v>1255</v>
      </c>
      <c r="BC82" s="175" t="s">
        <v>1253</v>
      </c>
      <c r="BD82" s="175"/>
      <c r="BE82" s="141" t="s">
        <v>754</v>
      </c>
      <c r="BF82" s="141" t="s">
        <v>755</v>
      </c>
      <c r="BG82" s="141" t="s">
        <v>756</v>
      </c>
      <c r="BH82" s="30" t="s">
        <v>757</v>
      </c>
      <c r="BI82" s="30" t="s">
        <v>758</v>
      </c>
      <c r="BJ82" s="30" t="s">
        <v>759</v>
      </c>
      <c r="BK82" s="30" t="s">
        <v>760</v>
      </c>
      <c r="BL82" s="30">
        <v>3166234777</v>
      </c>
      <c r="BM82" s="30" t="s">
        <v>761</v>
      </c>
      <c r="BN82" s="153"/>
      <c r="BO82" s="153"/>
      <c r="BP82" s="31"/>
      <c r="BQ82" s="31"/>
    </row>
    <row r="83" spans="1:69" ht="75" customHeight="1" x14ac:dyDescent="0.2">
      <c r="A83" s="30" t="s">
        <v>768</v>
      </c>
      <c r="B83" s="30" t="s">
        <v>769</v>
      </c>
      <c r="C83" s="30"/>
      <c r="D83" s="30" t="s">
        <v>770</v>
      </c>
      <c r="E83" s="30"/>
      <c r="F83" s="30" t="s">
        <v>764</v>
      </c>
      <c r="G83" s="30" t="s">
        <v>749</v>
      </c>
      <c r="H83" s="135">
        <v>44197</v>
      </c>
      <c r="I83" s="135">
        <v>45442</v>
      </c>
      <c r="J83" s="30" t="s">
        <v>771</v>
      </c>
      <c r="K83" s="30" t="s">
        <v>772</v>
      </c>
      <c r="L83" s="30" t="s">
        <v>79</v>
      </c>
      <c r="M83" s="136" t="s">
        <v>63</v>
      </c>
      <c r="N83" s="136" t="s">
        <v>752</v>
      </c>
      <c r="O83" s="136" t="s">
        <v>752</v>
      </c>
      <c r="P83" s="30">
        <v>1</v>
      </c>
      <c r="Q83" s="32">
        <v>20657000</v>
      </c>
      <c r="R83" s="30">
        <v>1</v>
      </c>
      <c r="S83" s="32">
        <v>21689000</v>
      </c>
      <c r="T83" s="30">
        <v>1</v>
      </c>
      <c r="U83" s="32">
        <v>22774000</v>
      </c>
      <c r="V83" s="30">
        <v>1</v>
      </c>
      <c r="W83" s="184">
        <v>23913000</v>
      </c>
      <c r="X83" s="30">
        <v>4</v>
      </c>
      <c r="Y83" s="172">
        <v>100561000</v>
      </c>
      <c r="Z83" s="136"/>
      <c r="AA83" s="136"/>
      <c r="AB83" s="136"/>
      <c r="AC83" s="136"/>
      <c r="AD83" s="136"/>
      <c r="AE83" s="136"/>
      <c r="AF83" s="136">
        <v>0</v>
      </c>
      <c r="AG83" s="136">
        <v>0</v>
      </c>
      <c r="AH83" s="136">
        <v>0</v>
      </c>
      <c r="AI83" s="187">
        <v>0</v>
      </c>
      <c r="AJ83" s="136" t="s">
        <v>773</v>
      </c>
      <c r="AK83" s="136" t="s">
        <v>79</v>
      </c>
      <c r="AL83" s="45">
        <v>0</v>
      </c>
      <c r="AM83" s="66">
        <f t="shared" si="48"/>
        <v>0</v>
      </c>
      <c r="AN83" s="45">
        <v>0</v>
      </c>
      <c r="AO83" s="44">
        <v>0</v>
      </c>
      <c r="AP83" s="45" t="s">
        <v>1112</v>
      </c>
      <c r="AQ83" s="45"/>
      <c r="AR83" s="69">
        <v>20657000</v>
      </c>
      <c r="AS83" s="70">
        <v>1</v>
      </c>
      <c r="AT83" s="72">
        <v>1</v>
      </c>
      <c r="AU83" s="73">
        <v>1</v>
      </c>
      <c r="AV83" s="71" t="s">
        <v>1256</v>
      </c>
      <c r="AW83" s="71"/>
      <c r="AX83" s="282">
        <v>25772067</v>
      </c>
      <c r="AY83" s="280">
        <v>1</v>
      </c>
      <c r="AZ83" s="148">
        <v>1</v>
      </c>
      <c r="BA83" s="280">
        <v>1</v>
      </c>
      <c r="BB83" s="175" t="s">
        <v>1257</v>
      </c>
      <c r="BC83" s="175" t="s">
        <v>413</v>
      </c>
      <c r="BD83" s="175"/>
      <c r="BE83" s="141" t="s">
        <v>754</v>
      </c>
      <c r="BF83" s="141" t="s">
        <v>755</v>
      </c>
      <c r="BG83" s="141" t="s">
        <v>756</v>
      </c>
      <c r="BH83" s="30" t="s">
        <v>757</v>
      </c>
      <c r="BI83" s="30" t="s">
        <v>758</v>
      </c>
      <c r="BJ83" s="30" t="s">
        <v>759</v>
      </c>
      <c r="BK83" s="30" t="s">
        <v>760</v>
      </c>
      <c r="BL83" s="30">
        <v>3166234777</v>
      </c>
      <c r="BM83" s="30" t="s">
        <v>761</v>
      </c>
      <c r="BN83" s="153"/>
      <c r="BO83" s="153"/>
      <c r="BP83" s="31"/>
      <c r="BQ83" s="31"/>
    </row>
    <row r="84" spans="1:69" ht="75" customHeight="1" x14ac:dyDescent="0.2">
      <c r="A84" s="30" t="s">
        <v>774</v>
      </c>
      <c r="B84" s="30" t="s">
        <v>775</v>
      </c>
      <c r="C84" s="30"/>
      <c r="D84" s="30" t="s">
        <v>776</v>
      </c>
      <c r="E84" s="30"/>
      <c r="F84" s="30" t="s">
        <v>764</v>
      </c>
      <c r="G84" s="30" t="s">
        <v>749</v>
      </c>
      <c r="H84" s="135">
        <v>44197</v>
      </c>
      <c r="I84" s="135">
        <v>45442</v>
      </c>
      <c r="J84" s="30" t="s">
        <v>777</v>
      </c>
      <c r="K84" s="30" t="s">
        <v>778</v>
      </c>
      <c r="L84" s="30" t="s">
        <v>779</v>
      </c>
      <c r="M84" s="136" t="s">
        <v>63</v>
      </c>
      <c r="N84" s="136">
        <v>1</v>
      </c>
      <c r="O84" s="283">
        <v>11528000</v>
      </c>
      <c r="P84" s="30">
        <v>1</v>
      </c>
      <c r="Q84" s="32">
        <v>20657000</v>
      </c>
      <c r="R84" s="30">
        <v>1</v>
      </c>
      <c r="S84" s="32">
        <v>21689000</v>
      </c>
      <c r="T84" s="30">
        <v>1</v>
      </c>
      <c r="U84" s="32">
        <v>22774000</v>
      </c>
      <c r="V84" s="30">
        <v>1</v>
      </c>
      <c r="W84" s="184">
        <v>23913000</v>
      </c>
      <c r="X84" s="30">
        <v>1</v>
      </c>
      <c r="Y84" s="172">
        <v>100561000</v>
      </c>
      <c r="Z84" s="136"/>
      <c r="AA84" s="136"/>
      <c r="AB84" s="136"/>
      <c r="AC84" s="136"/>
      <c r="AD84" s="136"/>
      <c r="AE84" s="136"/>
      <c r="AF84" s="284">
        <v>20657000</v>
      </c>
      <c r="AG84" s="187">
        <v>1</v>
      </c>
      <c r="AH84" s="136">
        <v>1</v>
      </c>
      <c r="AI84" s="187">
        <v>1</v>
      </c>
      <c r="AJ84" s="136" t="s">
        <v>780</v>
      </c>
      <c r="AK84" s="136" t="s">
        <v>79</v>
      </c>
      <c r="AL84" s="45">
        <v>0</v>
      </c>
      <c r="AM84" s="66">
        <f t="shared" si="48"/>
        <v>0</v>
      </c>
      <c r="AN84" s="45">
        <v>1</v>
      </c>
      <c r="AO84" s="44">
        <v>1</v>
      </c>
      <c r="AP84" s="45" t="s">
        <v>1113</v>
      </c>
      <c r="AQ84" s="45"/>
      <c r="AR84" s="69">
        <v>20657000</v>
      </c>
      <c r="AS84" s="70">
        <v>1</v>
      </c>
      <c r="AT84" s="72">
        <v>1</v>
      </c>
      <c r="AU84" s="73">
        <v>1</v>
      </c>
      <c r="AV84" s="71" t="s">
        <v>1258</v>
      </c>
      <c r="AW84" s="74"/>
      <c r="AX84" s="282">
        <v>25772067</v>
      </c>
      <c r="AY84" s="280">
        <v>1</v>
      </c>
      <c r="AZ84" s="148">
        <v>1</v>
      </c>
      <c r="BA84" s="149">
        <v>1</v>
      </c>
      <c r="BB84" s="89" t="s">
        <v>1259</v>
      </c>
      <c r="BC84" s="175" t="s">
        <v>413</v>
      </c>
      <c r="BD84" s="175"/>
      <c r="BE84" s="141" t="s">
        <v>754</v>
      </c>
      <c r="BF84" s="141" t="s">
        <v>755</v>
      </c>
      <c r="BG84" s="141" t="s">
        <v>756</v>
      </c>
      <c r="BH84" s="30" t="s">
        <v>757</v>
      </c>
      <c r="BI84" s="30" t="s">
        <v>758</v>
      </c>
      <c r="BJ84" s="30" t="s">
        <v>759</v>
      </c>
      <c r="BK84" s="30" t="s">
        <v>760</v>
      </c>
      <c r="BL84" s="30">
        <v>3166234777</v>
      </c>
      <c r="BM84" s="30" t="s">
        <v>761</v>
      </c>
      <c r="BN84" s="153"/>
      <c r="BO84" s="153"/>
      <c r="BP84" s="31"/>
      <c r="BQ84" s="31"/>
    </row>
    <row r="85" spans="1:69" ht="75" customHeight="1" x14ac:dyDescent="0.2">
      <c r="A85" s="30" t="s">
        <v>781</v>
      </c>
      <c r="B85" s="30" t="s">
        <v>57</v>
      </c>
      <c r="C85" s="30"/>
      <c r="D85" s="30" t="s">
        <v>782</v>
      </c>
      <c r="E85" s="30"/>
      <c r="F85" s="30" t="s">
        <v>451</v>
      </c>
      <c r="G85" s="141" t="s">
        <v>783</v>
      </c>
      <c r="H85" s="30" t="s">
        <v>784</v>
      </c>
      <c r="I85" s="30" t="s">
        <v>784</v>
      </c>
      <c r="J85" s="30" t="s">
        <v>785</v>
      </c>
      <c r="K85" s="30" t="s">
        <v>786</v>
      </c>
      <c r="L85" s="30" t="s">
        <v>787</v>
      </c>
      <c r="M85" s="136" t="s">
        <v>63</v>
      </c>
      <c r="N85" s="136"/>
      <c r="O85" s="32"/>
      <c r="P85" s="139">
        <v>1</v>
      </c>
      <c r="Q85" s="32"/>
      <c r="R85" s="139">
        <v>1</v>
      </c>
      <c r="S85" s="32"/>
      <c r="T85" s="139">
        <v>1</v>
      </c>
      <c r="U85" s="32"/>
      <c r="V85" s="139">
        <v>1</v>
      </c>
      <c r="W85" s="32"/>
      <c r="X85" s="172"/>
      <c r="Y85" s="172"/>
      <c r="Z85" s="32"/>
      <c r="AA85" s="139"/>
      <c r="AB85" s="30"/>
      <c r="AC85" s="139"/>
      <c r="AD85" s="30"/>
      <c r="AE85" s="30"/>
      <c r="AF85" s="32">
        <v>0</v>
      </c>
      <c r="AG85" s="139">
        <v>0</v>
      </c>
      <c r="AH85" s="136">
        <v>0</v>
      </c>
      <c r="AI85" s="139">
        <v>0</v>
      </c>
      <c r="AJ85" s="30" t="s">
        <v>788</v>
      </c>
      <c r="AK85" s="30"/>
      <c r="AL85" s="60">
        <v>0</v>
      </c>
      <c r="AM85" s="66" t="str">
        <f t="shared" si="48"/>
        <v/>
      </c>
      <c r="AN85" s="46">
        <v>0</v>
      </c>
      <c r="AO85" s="47">
        <v>0</v>
      </c>
      <c r="AP85" s="46" t="s">
        <v>1114</v>
      </c>
      <c r="AQ85" s="46" t="s">
        <v>1115</v>
      </c>
      <c r="AR85" s="60"/>
      <c r="AS85" s="47" t="s">
        <v>161</v>
      </c>
      <c r="AT85" s="46"/>
      <c r="AU85" s="47">
        <v>0</v>
      </c>
      <c r="AV85" s="71" t="s">
        <v>1260</v>
      </c>
      <c r="AW85" s="74"/>
      <c r="AX85" s="285">
        <v>0</v>
      </c>
      <c r="AY85" s="286">
        <v>0</v>
      </c>
      <c r="AZ85" s="67">
        <v>0</v>
      </c>
      <c r="BA85" s="286">
        <v>0</v>
      </c>
      <c r="BB85" s="175" t="s">
        <v>1261</v>
      </c>
      <c r="BC85" s="175" t="s">
        <v>1262</v>
      </c>
      <c r="BD85" s="175"/>
      <c r="BE85" s="141" t="s">
        <v>789</v>
      </c>
      <c r="BF85" s="141" t="s">
        <v>790</v>
      </c>
      <c r="BG85" s="141" t="s">
        <v>791</v>
      </c>
      <c r="BH85" s="30" t="s">
        <v>757</v>
      </c>
      <c r="BI85" s="30" t="s">
        <v>792</v>
      </c>
      <c r="BJ85" s="30" t="s">
        <v>793</v>
      </c>
      <c r="BK85" s="30" t="s">
        <v>794</v>
      </c>
      <c r="BL85" s="30" t="s">
        <v>795</v>
      </c>
      <c r="BM85" s="142" t="s">
        <v>796</v>
      </c>
      <c r="BN85" s="153"/>
      <c r="BO85" s="153"/>
      <c r="BP85" s="31"/>
      <c r="BQ85" s="31"/>
    </row>
    <row r="86" spans="1:69" ht="96.75" customHeight="1" x14ac:dyDescent="0.2">
      <c r="A86" s="30" t="s">
        <v>797</v>
      </c>
      <c r="B86" s="30" t="s">
        <v>57</v>
      </c>
      <c r="C86" s="30"/>
      <c r="D86" s="30" t="s">
        <v>798</v>
      </c>
      <c r="E86" s="30"/>
      <c r="F86" s="30" t="s">
        <v>451</v>
      </c>
      <c r="G86" s="141" t="s">
        <v>783</v>
      </c>
      <c r="H86" s="30" t="s">
        <v>784</v>
      </c>
      <c r="I86" s="30" t="s">
        <v>784</v>
      </c>
      <c r="J86" s="30" t="s">
        <v>799</v>
      </c>
      <c r="K86" s="30" t="s">
        <v>799</v>
      </c>
      <c r="L86" s="30" t="s">
        <v>787</v>
      </c>
      <c r="M86" s="136" t="s">
        <v>63</v>
      </c>
      <c r="N86" s="136"/>
      <c r="O86" s="32"/>
      <c r="P86" s="30">
        <v>1</v>
      </c>
      <c r="Q86" s="32">
        <v>20339000</v>
      </c>
      <c r="R86" s="30">
        <v>1</v>
      </c>
      <c r="S86" s="32">
        <v>20339000</v>
      </c>
      <c r="T86" s="30">
        <v>1</v>
      </c>
      <c r="U86" s="32">
        <v>20339000</v>
      </c>
      <c r="V86" s="30">
        <v>1</v>
      </c>
      <c r="W86" s="184">
        <v>11094000</v>
      </c>
      <c r="X86" s="172"/>
      <c r="Y86" s="172">
        <v>72111000</v>
      </c>
      <c r="Z86" s="32"/>
      <c r="AA86" s="139"/>
      <c r="AB86" s="30"/>
      <c r="AC86" s="139"/>
      <c r="AD86" s="30"/>
      <c r="AE86" s="30"/>
      <c r="AF86" s="32"/>
      <c r="AG86" s="139">
        <v>0</v>
      </c>
      <c r="AH86" s="136">
        <v>0</v>
      </c>
      <c r="AI86" s="139">
        <v>0</v>
      </c>
      <c r="AJ86" s="30"/>
      <c r="AK86" s="30"/>
      <c r="AL86" s="60">
        <v>0</v>
      </c>
      <c r="AM86" s="66">
        <f t="shared" si="48"/>
        <v>0</v>
      </c>
      <c r="AN86" s="46">
        <v>0</v>
      </c>
      <c r="AO86" s="47">
        <v>0</v>
      </c>
      <c r="AP86" s="46" t="s">
        <v>1116</v>
      </c>
      <c r="AQ86" s="287" t="s">
        <v>1117</v>
      </c>
      <c r="AR86" s="60"/>
      <c r="AS86" s="47">
        <v>0</v>
      </c>
      <c r="AT86" s="46"/>
      <c r="AU86" s="47">
        <v>0</v>
      </c>
      <c r="AV86" s="71"/>
      <c r="AW86" s="74"/>
      <c r="AX86" s="288" t="s">
        <v>1263</v>
      </c>
      <c r="AY86" s="286">
        <v>0.6633</v>
      </c>
      <c r="AZ86" s="67">
        <v>1</v>
      </c>
      <c r="BA86" s="286">
        <v>1</v>
      </c>
      <c r="BB86" s="175" t="s">
        <v>1264</v>
      </c>
      <c r="BC86" s="175" t="s">
        <v>413</v>
      </c>
      <c r="BD86" s="175"/>
      <c r="BE86" s="141" t="s">
        <v>789</v>
      </c>
      <c r="BF86" s="141" t="s">
        <v>790</v>
      </c>
      <c r="BG86" s="141" t="s">
        <v>791</v>
      </c>
      <c r="BH86" s="30" t="s">
        <v>757</v>
      </c>
      <c r="BI86" s="30" t="s">
        <v>792</v>
      </c>
      <c r="BJ86" s="30" t="s">
        <v>793</v>
      </c>
      <c r="BK86" s="30" t="s">
        <v>794</v>
      </c>
      <c r="BL86" s="30" t="s">
        <v>795</v>
      </c>
      <c r="BM86" s="142" t="s">
        <v>796</v>
      </c>
      <c r="BN86" s="153"/>
      <c r="BO86" s="153"/>
      <c r="BP86" s="31"/>
      <c r="BQ86" s="31"/>
    </row>
    <row r="87" spans="1:69" ht="75" customHeight="1" x14ac:dyDescent="0.2">
      <c r="A87" s="138" t="s">
        <v>800</v>
      </c>
      <c r="B87" s="138" t="s">
        <v>57</v>
      </c>
      <c r="C87" s="138"/>
      <c r="D87" s="30" t="s">
        <v>801</v>
      </c>
      <c r="E87" s="138"/>
      <c r="F87" s="30" t="s">
        <v>451</v>
      </c>
      <c r="G87" s="138" t="s">
        <v>802</v>
      </c>
      <c r="H87" s="289">
        <v>44197</v>
      </c>
      <c r="I87" s="289">
        <v>45442</v>
      </c>
      <c r="J87" s="30" t="s">
        <v>803</v>
      </c>
      <c r="K87" s="30" t="s">
        <v>804</v>
      </c>
      <c r="L87" s="30" t="s">
        <v>137</v>
      </c>
      <c r="M87" s="138"/>
      <c r="N87" s="138"/>
      <c r="O87" s="138"/>
      <c r="P87" s="138"/>
      <c r="Q87" s="290"/>
      <c r="R87" s="138"/>
      <c r="S87" s="138"/>
      <c r="T87" s="138"/>
      <c r="U87" s="138"/>
      <c r="V87" s="138"/>
      <c r="W87" s="138"/>
      <c r="X87" s="138"/>
      <c r="Y87" s="138"/>
      <c r="Z87" s="290">
        <v>347600</v>
      </c>
      <c r="AA87" s="34"/>
      <c r="AB87" s="30" t="s">
        <v>805</v>
      </c>
      <c r="AC87" s="139" t="s">
        <v>806</v>
      </c>
      <c r="AD87" s="30" t="s">
        <v>807</v>
      </c>
      <c r="AE87" s="30" t="s">
        <v>808</v>
      </c>
      <c r="AF87" s="138"/>
      <c r="AG87" s="34"/>
      <c r="AH87" s="138"/>
      <c r="AI87" s="34"/>
      <c r="AJ87" s="138"/>
      <c r="AK87" s="138"/>
      <c r="AL87" s="291">
        <v>0</v>
      </c>
      <c r="AM87" s="47" t="str">
        <f t="shared" si="48"/>
        <v/>
      </c>
      <c r="AN87" s="292">
        <v>0</v>
      </c>
      <c r="AO87" s="47">
        <v>0</v>
      </c>
      <c r="AP87" s="293" t="s">
        <v>1118</v>
      </c>
      <c r="AQ87" s="293" t="s">
        <v>1119</v>
      </c>
      <c r="AR87" s="75">
        <v>1</v>
      </c>
      <c r="AS87" s="76">
        <v>13</v>
      </c>
      <c r="AT87" s="75">
        <v>1</v>
      </c>
      <c r="AU87" s="77" t="s">
        <v>1265</v>
      </c>
      <c r="AV87" s="78" t="s">
        <v>1266</v>
      </c>
      <c r="AW87" s="79" t="s">
        <v>413</v>
      </c>
      <c r="AX87" s="294">
        <v>0</v>
      </c>
      <c r="AY87" s="295">
        <v>0</v>
      </c>
      <c r="AZ87" s="294">
        <v>0</v>
      </c>
      <c r="BA87" s="295">
        <v>0</v>
      </c>
      <c r="BB87" s="175" t="s">
        <v>1267</v>
      </c>
      <c r="BC87" s="175" t="s">
        <v>1268</v>
      </c>
      <c r="BD87" s="296"/>
      <c r="BE87" s="181" t="s">
        <v>809</v>
      </c>
      <c r="BF87" s="141" t="s">
        <v>810</v>
      </c>
      <c r="BG87" s="181" t="s">
        <v>811</v>
      </c>
      <c r="BH87" s="30" t="s">
        <v>757</v>
      </c>
      <c r="BI87" s="141" t="s">
        <v>812</v>
      </c>
      <c r="BJ87" s="30" t="s">
        <v>813</v>
      </c>
      <c r="BK87" s="30" t="s">
        <v>814</v>
      </c>
      <c r="BL87" s="30" t="s">
        <v>815</v>
      </c>
      <c r="BM87" s="142" t="s">
        <v>816</v>
      </c>
      <c r="BN87" s="144"/>
      <c r="BO87" s="144"/>
      <c r="BP87" s="29"/>
      <c r="BQ87" s="29"/>
    </row>
    <row r="88" spans="1:69" ht="75" customHeight="1" x14ac:dyDescent="0.2">
      <c r="A88" s="138" t="s">
        <v>817</v>
      </c>
      <c r="B88" s="138" t="s">
        <v>57</v>
      </c>
      <c r="C88" s="138"/>
      <c r="D88" s="30" t="s">
        <v>818</v>
      </c>
      <c r="E88" s="138"/>
      <c r="F88" s="30" t="s">
        <v>451</v>
      </c>
      <c r="G88" s="138" t="s">
        <v>802</v>
      </c>
      <c r="H88" s="289">
        <v>44197</v>
      </c>
      <c r="I88" s="289">
        <v>45442</v>
      </c>
      <c r="J88" s="30" t="s">
        <v>819</v>
      </c>
      <c r="K88" s="30" t="s">
        <v>820</v>
      </c>
      <c r="L88" s="30" t="s">
        <v>137</v>
      </c>
      <c r="M88" s="138" t="s">
        <v>635</v>
      </c>
      <c r="N88" s="138"/>
      <c r="O88" s="138"/>
      <c r="P88" s="138" t="s">
        <v>821</v>
      </c>
      <c r="Q88" s="138"/>
      <c r="R88" s="138"/>
      <c r="S88" s="297" t="s">
        <v>822</v>
      </c>
      <c r="T88" s="297" t="s">
        <v>823</v>
      </c>
      <c r="U88" s="297" t="s">
        <v>822</v>
      </c>
      <c r="V88" s="297" t="s">
        <v>823</v>
      </c>
      <c r="W88" s="297" t="s">
        <v>822</v>
      </c>
      <c r="X88" s="297" t="s">
        <v>823</v>
      </c>
      <c r="Y88" s="298" t="s">
        <v>824</v>
      </c>
      <c r="Z88" s="297">
        <v>0</v>
      </c>
      <c r="AA88" s="299">
        <v>0</v>
      </c>
      <c r="AB88" s="297">
        <v>0</v>
      </c>
      <c r="AC88" s="297">
        <v>0</v>
      </c>
      <c r="AD88" s="138"/>
      <c r="AE88" s="30"/>
      <c r="AF88" s="300">
        <v>0</v>
      </c>
      <c r="AG88" s="299">
        <v>0</v>
      </c>
      <c r="AH88" s="297">
        <v>0</v>
      </c>
      <c r="AI88" s="299">
        <v>0</v>
      </c>
      <c r="AJ88" s="297" t="s">
        <v>825</v>
      </c>
      <c r="AK88" s="297" t="s">
        <v>826</v>
      </c>
      <c r="AL88" s="301"/>
      <c r="AM88" s="47" t="str">
        <f t="shared" si="48"/>
        <v/>
      </c>
      <c r="AN88" s="301">
        <v>0</v>
      </c>
      <c r="AO88" s="302">
        <v>0</v>
      </c>
      <c r="AP88" s="293" t="s">
        <v>1120</v>
      </c>
      <c r="AQ88" s="303" t="s">
        <v>1121</v>
      </c>
      <c r="AR88" s="75">
        <v>0</v>
      </c>
      <c r="AS88" s="76">
        <v>0</v>
      </c>
      <c r="AT88" s="75">
        <v>0</v>
      </c>
      <c r="AU88" s="76">
        <v>0</v>
      </c>
      <c r="AV88" s="71"/>
      <c r="AW88" s="79" t="s">
        <v>413</v>
      </c>
      <c r="AX88" s="304" t="s">
        <v>1269</v>
      </c>
      <c r="AY88" s="152">
        <v>0.5</v>
      </c>
      <c r="AZ88" s="294">
        <v>2</v>
      </c>
      <c r="BA88" s="295">
        <v>0.5</v>
      </c>
      <c r="BB88" s="175" t="s">
        <v>1270</v>
      </c>
      <c r="BC88" s="175" t="s">
        <v>1271</v>
      </c>
      <c r="BD88" s="296"/>
      <c r="BE88" s="181" t="s">
        <v>827</v>
      </c>
      <c r="BF88" s="141" t="s">
        <v>828</v>
      </c>
      <c r="BG88" s="141" t="s">
        <v>829</v>
      </c>
      <c r="BH88" s="30" t="s">
        <v>757</v>
      </c>
      <c r="BI88" s="30" t="s">
        <v>812</v>
      </c>
      <c r="BJ88" s="30" t="s">
        <v>830</v>
      </c>
      <c r="BK88" s="30" t="s">
        <v>831</v>
      </c>
      <c r="BL88" s="30" t="s">
        <v>832</v>
      </c>
      <c r="BM88" s="142" t="s">
        <v>833</v>
      </c>
      <c r="BN88" s="144"/>
      <c r="BO88" s="144"/>
      <c r="BP88" s="29"/>
      <c r="BQ88" s="29"/>
    </row>
    <row r="89" spans="1:69" ht="54" customHeight="1" x14ac:dyDescent="0.2">
      <c r="A89" s="153" t="s">
        <v>834</v>
      </c>
      <c r="B89" s="30" t="s">
        <v>722</v>
      </c>
      <c r="C89" s="30"/>
      <c r="D89" s="30" t="s">
        <v>835</v>
      </c>
      <c r="E89" s="30"/>
      <c r="F89" s="30" t="s">
        <v>59</v>
      </c>
      <c r="G89" s="30" t="s">
        <v>836</v>
      </c>
      <c r="H89" s="289">
        <v>44197</v>
      </c>
      <c r="I89" s="289">
        <v>45444</v>
      </c>
      <c r="J89" s="30" t="s">
        <v>837</v>
      </c>
      <c r="K89" s="30" t="s">
        <v>838</v>
      </c>
      <c r="L89" s="136" t="s">
        <v>839</v>
      </c>
      <c r="M89" s="136" t="s">
        <v>635</v>
      </c>
      <c r="N89" s="30"/>
      <c r="O89" s="136">
        <v>0</v>
      </c>
      <c r="P89" s="187">
        <v>0</v>
      </c>
      <c r="Q89" s="305">
        <v>0</v>
      </c>
      <c r="R89" s="187">
        <v>1</v>
      </c>
      <c r="S89" s="305">
        <v>5000000</v>
      </c>
      <c r="T89" s="187">
        <v>0</v>
      </c>
      <c r="U89" s="305">
        <v>0</v>
      </c>
      <c r="V89" s="187">
        <v>0</v>
      </c>
      <c r="W89" s="306">
        <v>0</v>
      </c>
      <c r="X89" s="32">
        <v>5000000</v>
      </c>
      <c r="Y89" s="30"/>
      <c r="Z89" s="30"/>
      <c r="AA89" s="30"/>
      <c r="AB89" s="30"/>
      <c r="AC89" s="30"/>
      <c r="AD89" s="30"/>
      <c r="AE89" s="30"/>
      <c r="AF89" s="30">
        <v>0</v>
      </c>
      <c r="AG89" s="139">
        <v>0</v>
      </c>
      <c r="AH89" s="30">
        <v>0</v>
      </c>
      <c r="AI89" s="139">
        <v>0</v>
      </c>
      <c r="AJ89" s="30" t="s">
        <v>840</v>
      </c>
      <c r="AK89" s="142"/>
      <c r="AL89" s="307">
        <v>0</v>
      </c>
      <c r="AM89" s="47" t="str">
        <f t="shared" si="48"/>
        <v/>
      </c>
      <c r="AN89" s="59">
        <v>0</v>
      </c>
      <c r="AO89" s="178">
        <v>0</v>
      </c>
      <c r="AP89" s="59" t="s">
        <v>1182</v>
      </c>
      <c r="AQ89" s="59"/>
      <c r="AR89" s="88"/>
      <c r="AS89" s="56"/>
      <c r="AT89" s="56"/>
      <c r="AU89" s="56"/>
      <c r="AV89" s="71"/>
      <c r="AW89" s="71"/>
      <c r="AX89" s="308">
        <v>0</v>
      </c>
      <c r="AY89" s="87">
        <v>0</v>
      </c>
      <c r="AZ89" s="87">
        <v>0</v>
      </c>
      <c r="BA89" s="87"/>
      <c r="BB89" s="89" t="s">
        <v>1419</v>
      </c>
      <c r="BC89" s="89" t="s">
        <v>1420</v>
      </c>
      <c r="BD89" s="89" t="s">
        <v>1421</v>
      </c>
      <c r="BE89" s="141"/>
      <c r="BF89" s="141" t="s">
        <v>841</v>
      </c>
      <c r="BG89" s="141" t="s">
        <v>842</v>
      </c>
      <c r="BH89" s="30" t="s">
        <v>843</v>
      </c>
      <c r="BI89" s="30" t="s">
        <v>844</v>
      </c>
      <c r="BJ89" s="30" t="s">
        <v>845</v>
      </c>
      <c r="BK89" s="30" t="s">
        <v>846</v>
      </c>
      <c r="BL89" s="30" t="s">
        <v>847</v>
      </c>
      <c r="BM89" s="143" t="s">
        <v>848</v>
      </c>
      <c r="BN89" s="153"/>
      <c r="BO89" s="153"/>
      <c r="BP89" s="31"/>
      <c r="BQ89" s="31"/>
    </row>
    <row r="90" spans="1:69" ht="84.75" customHeight="1" x14ac:dyDescent="0.2">
      <c r="A90" s="153" t="s">
        <v>849</v>
      </c>
      <c r="B90" s="30" t="s">
        <v>722</v>
      </c>
      <c r="C90" s="30"/>
      <c r="D90" s="30" t="s">
        <v>850</v>
      </c>
      <c r="E90" s="30"/>
      <c r="F90" s="30" t="s">
        <v>59</v>
      </c>
      <c r="G90" s="30" t="s">
        <v>836</v>
      </c>
      <c r="H90" s="289">
        <v>44197</v>
      </c>
      <c r="I90" s="289">
        <v>45444</v>
      </c>
      <c r="J90" s="30" t="s">
        <v>851</v>
      </c>
      <c r="K90" s="30" t="s">
        <v>838</v>
      </c>
      <c r="L90" s="30" t="s">
        <v>839</v>
      </c>
      <c r="M90" s="136" t="s">
        <v>635</v>
      </c>
      <c r="N90" s="30"/>
      <c r="O90" s="136">
        <v>0</v>
      </c>
      <c r="P90" s="187">
        <v>0.01</v>
      </c>
      <c r="Q90" s="305">
        <v>3600000</v>
      </c>
      <c r="R90" s="187">
        <v>0.01</v>
      </c>
      <c r="S90" s="305">
        <v>3600000</v>
      </c>
      <c r="T90" s="187">
        <v>0.01</v>
      </c>
      <c r="U90" s="305">
        <v>3600000</v>
      </c>
      <c r="V90" s="187">
        <v>0.01</v>
      </c>
      <c r="W90" s="309">
        <v>3600000</v>
      </c>
      <c r="X90" s="224">
        <v>14400000</v>
      </c>
      <c r="Y90" s="30"/>
      <c r="Z90" s="30"/>
      <c r="AA90" s="30"/>
      <c r="AB90" s="30"/>
      <c r="AC90" s="30"/>
      <c r="AD90" s="30"/>
      <c r="AE90" s="30"/>
      <c r="AF90" s="30">
        <v>0</v>
      </c>
      <c r="AG90" s="139">
        <v>0</v>
      </c>
      <c r="AH90" s="30">
        <v>0</v>
      </c>
      <c r="AI90" s="139">
        <v>0</v>
      </c>
      <c r="AJ90" s="30" t="s">
        <v>852</v>
      </c>
      <c r="AK90" s="142" t="s">
        <v>413</v>
      </c>
      <c r="AL90" s="59">
        <v>0</v>
      </c>
      <c r="AM90" s="47">
        <f t="shared" si="48"/>
        <v>0</v>
      </c>
      <c r="AN90" s="59">
        <v>0</v>
      </c>
      <c r="AO90" s="178">
        <v>0</v>
      </c>
      <c r="AP90" s="59" t="s">
        <v>1183</v>
      </c>
      <c r="AQ90" s="59"/>
      <c r="AR90" s="69">
        <v>3600000</v>
      </c>
      <c r="AS90" s="70">
        <v>1</v>
      </c>
      <c r="AT90" s="56">
        <v>0.01</v>
      </c>
      <c r="AU90" s="56">
        <v>1</v>
      </c>
      <c r="AV90" s="71" t="s">
        <v>1422</v>
      </c>
      <c r="AW90" s="71" t="s">
        <v>1423</v>
      </c>
      <c r="AX90" s="308">
        <v>0</v>
      </c>
      <c r="AY90" s="87">
        <v>0</v>
      </c>
      <c r="AZ90" s="87">
        <v>0</v>
      </c>
      <c r="BA90" s="87">
        <v>0</v>
      </c>
      <c r="BB90" s="89" t="s">
        <v>1424</v>
      </c>
      <c r="BC90" s="89" t="s">
        <v>1359</v>
      </c>
      <c r="BD90" s="89" t="s">
        <v>1425</v>
      </c>
      <c r="BE90" s="141"/>
      <c r="BF90" s="141"/>
      <c r="BG90" s="141" t="s">
        <v>842</v>
      </c>
      <c r="BH90" s="30" t="s">
        <v>843</v>
      </c>
      <c r="BI90" s="30" t="s">
        <v>844</v>
      </c>
      <c r="BJ90" s="30" t="s">
        <v>853</v>
      </c>
      <c r="BK90" s="30" t="s">
        <v>854</v>
      </c>
      <c r="BL90" s="30" t="s">
        <v>847</v>
      </c>
      <c r="BM90" s="143" t="s">
        <v>855</v>
      </c>
      <c r="BN90" s="153"/>
      <c r="BO90" s="153"/>
      <c r="BP90" s="31"/>
      <c r="BQ90" s="31"/>
    </row>
    <row r="91" spans="1:69" ht="72" customHeight="1" x14ac:dyDescent="0.2">
      <c r="A91" s="153" t="s">
        <v>856</v>
      </c>
      <c r="B91" s="59" t="s">
        <v>1096</v>
      </c>
      <c r="C91" s="30"/>
      <c r="D91" s="30" t="s">
        <v>858</v>
      </c>
      <c r="E91" s="30"/>
      <c r="F91" s="30" t="s">
        <v>59</v>
      </c>
      <c r="G91" s="30" t="s">
        <v>836</v>
      </c>
      <c r="H91" s="135">
        <v>44197</v>
      </c>
      <c r="I91" s="135">
        <v>45290</v>
      </c>
      <c r="J91" s="30" t="s">
        <v>858</v>
      </c>
      <c r="K91" s="30" t="s">
        <v>859</v>
      </c>
      <c r="L91" s="30" t="s">
        <v>839</v>
      </c>
      <c r="M91" s="136" t="s">
        <v>635</v>
      </c>
      <c r="N91" s="30"/>
      <c r="O91" s="136">
        <v>0</v>
      </c>
      <c r="P91" s="188">
        <v>1</v>
      </c>
      <c r="Q91" s="305">
        <v>15200000</v>
      </c>
      <c r="R91" s="188">
        <v>0</v>
      </c>
      <c r="S91" s="305">
        <v>0</v>
      </c>
      <c r="T91" s="188">
        <v>1</v>
      </c>
      <c r="U91" s="305">
        <v>15200000</v>
      </c>
      <c r="V91" s="242">
        <v>0</v>
      </c>
      <c r="W91" s="310">
        <v>0</v>
      </c>
      <c r="X91" s="30">
        <v>2</v>
      </c>
      <c r="Y91" s="311">
        <f>O91+Q91+S91+U91+W91</f>
        <v>30400000</v>
      </c>
      <c r="Z91" s="30"/>
      <c r="AA91" s="30"/>
      <c r="AB91" s="30"/>
      <c r="AC91" s="30"/>
      <c r="AD91" s="30"/>
      <c r="AE91" s="30"/>
      <c r="AF91" s="30">
        <v>0</v>
      </c>
      <c r="AG91" s="139">
        <v>0</v>
      </c>
      <c r="AH91" s="30">
        <v>0</v>
      </c>
      <c r="AI91" s="139">
        <v>0</v>
      </c>
      <c r="AJ91" s="30" t="s">
        <v>860</v>
      </c>
      <c r="AK91" s="142"/>
      <c r="AL91" s="312">
        <v>0</v>
      </c>
      <c r="AM91" s="47">
        <f t="shared" si="48"/>
        <v>0</v>
      </c>
      <c r="AN91" s="59">
        <v>0</v>
      </c>
      <c r="AO91" s="313">
        <v>0</v>
      </c>
      <c r="AP91" s="59" t="s">
        <v>1184</v>
      </c>
      <c r="AQ91" s="59" t="s">
        <v>1185</v>
      </c>
      <c r="AR91" s="69">
        <v>4792000</v>
      </c>
      <c r="AS91" s="70">
        <v>0.33</v>
      </c>
      <c r="AT91" s="52">
        <v>1</v>
      </c>
      <c r="AU91" s="56">
        <v>1</v>
      </c>
      <c r="AV91" s="71" t="s">
        <v>1426</v>
      </c>
      <c r="AW91" s="71"/>
      <c r="AX91" s="140">
        <v>2000000</v>
      </c>
      <c r="AY91" s="255">
        <v>0.13</v>
      </c>
      <c r="AZ91" s="256">
        <v>0.13</v>
      </c>
      <c r="BA91" s="255">
        <v>0.13</v>
      </c>
      <c r="BB91" s="89" t="s">
        <v>1427</v>
      </c>
      <c r="BC91" s="89" t="s">
        <v>1428</v>
      </c>
      <c r="BD91" s="89" t="s">
        <v>1429</v>
      </c>
      <c r="BE91" s="141" t="s">
        <v>861</v>
      </c>
      <c r="BF91" s="141" t="s">
        <v>862</v>
      </c>
      <c r="BG91" s="141" t="s">
        <v>857</v>
      </c>
      <c r="BH91" s="30" t="s">
        <v>843</v>
      </c>
      <c r="BI91" s="30" t="s">
        <v>844</v>
      </c>
      <c r="BJ91" s="30" t="s">
        <v>863</v>
      </c>
      <c r="BK91" s="30" t="s">
        <v>864</v>
      </c>
      <c r="BL91" s="30" t="s">
        <v>847</v>
      </c>
      <c r="BM91" s="142" t="s">
        <v>865</v>
      </c>
      <c r="BN91" s="153"/>
      <c r="BO91" s="153"/>
      <c r="BP91" s="31"/>
      <c r="BQ91" s="31"/>
    </row>
    <row r="92" spans="1:69" ht="82.5" customHeight="1" x14ac:dyDescent="0.2">
      <c r="A92" s="153" t="s">
        <v>866</v>
      </c>
      <c r="B92" s="30" t="s">
        <v>722</v>
      </c>
      <c r="C92" s="30"/>
      <c r="D92" s="30" t="s">
        <v>867</v>
      </c>
      <c r="E92" s="30"/>
      <c r="F92" s="30" t="s">
        <v>59</v>
      </c>
      <c r="G92" s="30" t="s">
        <v>836</v>
      </c>
      <c r="H92" s="289">
        <v>44197</v>
      </c>
      <c r="I92" s="289">
        <v>45444</v>
      </c>
      <c r="J92" s="30" t="s">
        <v>868</v>
      </c>
      <c r="K92" s="30" t="s">
        <v>869</v>
      </c>
      <c r="L92" s="30" t="s">
        <v>839</v>
      </c>
      <c r="M92" s="136" t="s">
        <v>63</v>
      </c>
      <c r="N92" s="30"/>
      <c r="O92" s="136">
        <v>0</v>
      </c>
      <c r="P92" s="314">
        <v>0</v>
      </c>
      <c r="Q92" s="305">
        <v>2000000</v>
      </c>
      <c r="R92" s="314">
        <v>1</v>
      </c>
      <c r="S92" s="305">
        <v>2000000</v>
      </c>
      <c r="T92" s="314">
        <v>1</v>
      </c>
      <c r="U92" s="305">
        <v>2000000</v>
      </c>
      <c r="V92" s="314">
        <v>1</v>
      </c>
      <c r="W92" s="306">
        <v>2000000</v>
      </c>
      <c r="X92" s="186" t="s">
        <v>870</v>
      </c>
      <c r="Y92" s="30"/>
      <c r="Z92" s="30"/>
      <c r="AA92" s="30"/>
      <c r="AB92" s="30"/>
      <c r="AC92" s="30"/>
      <c r="AD92" s="30"/>
      <c r="AE92" s="30"/>
      <c r="AF92" s="30">
        <v>0</v>
      </c>
      <c r="AG92" s="139">
        <v>0</v>
      </c>
      <c r="AH92" s="30">
        <v>0</v>
      </c>
      <c r="AI92" s="139">
        <v>0</v>
      </c>
      <c r="AJ92" s="30" t="s">
        <v>871</v>
      </c>
      <c r="AK92" s="142" t="s">
        <v>413</v>
      </c>
      <c r="AL92" s="315">
        <v>0</v>
      </c>
      <c r="AM92" s="47">
        <f t="shared" si="48"/>
        <v>0</v>
      </c>
      <c r="AN92" s="59">
        <v>0</v>
      </c>
      <c r="AO92" s="178">
        <v>0</v>
      </c>
      <c r="AP92" s="59" t="s">
        <v>1186</v>
      </c>
      <c r="AQ92" s="59"/>
      <c r="AR92" s="69">
        <v>2000000</v>
      </c>
      <c r="AS92" s="70">
        <v>1</v>
      </c>
      <c r="AT92" s="52">
        <v>1</v>
      </c>
      <c r="AU92" s="56">
        <v>1</v>
      </c>
      <c r="AV92" s="71" t="s">
        <v>1430</v>
      </c>
      <c r="AW92" s="71" t="s">
        <v>1359</v>
      </c>
      <c r="AX92" s="308">
        <v>0</v>
      </c>
      <c r="AY92" s="308">
        <v>0</v>
      </c>
      <c r="AZ92" s="308">
        <v>0</v>
      </c>
      <c r="BA92" s="308">
        <v>0</v>
      </c>
      <c r="BB92" s="89" t="s">
        <v>1424</v>
      </c>
      <c r="BC92" s="162" t="s">
        <v>1359</v>
      </c>
      <c r="BD92" s="89" t="s">
        <v>1431</v>
      </c>
      <c r="BE92" s="141"/>
      <c r="BF92" s="141" t="s">
        <v>862</v>
      </c>
      <c r="BG92" s="141" t="s">
        <v>842</v>
      </c>
      <c r="BH92" s="30" t="s">
        <v>843</v>
      </c>
      <c r="BI92" s="30" t="s">
        <v>844</v>
      </c>
      <c r="BJ92" s="30" t="s">
        <v>872</v>
      </c>
      <c r="BK92" s="30" t="s">
        <v>873</v>
      </c>
      <c r="BL92" s="30">
        <v>3132877964</v>
      </c>
      <c r="BM92" s="143" t="s">
        <v>874</v>
      </c>
      <c r="BN92" s="153"/>
      <c r="BO92" s="153"/>
      <c r="BP92" s="31"/>
      <c r="BQ92" s="31"/>
    </row>
    <row r="93" spans="1:69" ht="95.25" customHeight="1" x14ac:dyDescent="0.2">
      <c r="A93" s="153" t="s">
        <v>875</v>
      </c>
      <c r="B93" s="30" t="s">
        <v>722</v>
      </c>
      <c r="C93" s="30"/>
      <c r="D93" s="30" t="s">
        <v>876</v>
      </c>
      <c r="E93" s="30"/>
      <c r="F93" s="30" t="s">
        <v>59</v>
      </c>
      <c r="G93" s="30" t="s">
        <v>836</v>
      </c>
      <c r="H93" s="289">
        <v>44197</v>
      </c>
      <c r="I93" s="289">
        <v>45444</v>
      </c>
      <c r="J93" s="30" t="s">
        <v>877</v>
      </c>
      <c r="K93" s="30" t="s">
        <v>869</v>
      </c>
      <c r="L93" s="30" t="s">
        <v>839</v>
      </c>
      <c r="M93" s="136" t="s">
        <v>63</v>
      </c>
      <c r="N93" s="30"/>
      <c r="O93" s="136">
        <v>0</v>
      </c>
      <c r="P93" s="314">
        <v>1</v>
      </c>
      <c r="Q93" s="305" t="s">
        <v>878</v>
      </c>
      <c r="R93" s="314">
        <v>1</v>
      </c>
      <c r="S93" s="305" t="s">
        <v>878</v>
      </c>
      <c r="T93" s="314">
        <v>1</v>
      </c>
      <c r="U93" s="305" t="s">
        <v>878</v>
      </c>
      <c r="V93" s="314">
        <v>1</v>
      </c>
      <c r="W93" s="306" t="s">
        <v>878</v>
      </c>
      <c r="X93" s="32" t="s">
        <v>879</v>
      </c>
      <c r="Y93" s="153"/>
      <c r="Z93" s="30"/>
      <c r="AA93" s="30"/>
      <c r="AB93" s="30"/>
      <c r="AC93" s="30"/>
      <c r="AD93" s="30"/>
      <c r="AE93" s="30"/>
      <c r="AF93" s="30">
        <v>0</v>
      </c>
      <c r="AG93" s="139">
        <v>0</v>
      </c>
      <c r="AH93" s="30">
        <v>1</v>
      </c>
      <c r="AI93" s="139">
        <v>1</v>
      </c>
      <c r="AJ93" s="30" t="s">
        <v>880</v>
      </c>
      <c r="AK93" s="142" t="s">
        <v>413</v>
      </c>
      <c r="AL93" s="59">
        <v>4700000</v>
      </c>
      <c r="AM93" s="47" t="str">
        <f t="shared" si="48"/>
        <v/>
      </c>
      <c r="AN93" s="59">
        <v>1</v>
      </c>
      <c r="AO93" s="178">
        <v>1</v>
      </c>
      <c r="AP93" s="52" t="s">
        <v>880</v>
      </c>
      <c r="AQ93" s="59"/>
      <c r="AR93" s="69">
        <v>11100000</v>
      </c>
      <c r="AS93" s="70">
        <v>0.41</v>
      </c>
      <c r="AT93" s="52">
        <v>1</v>
      </c>
      <c r="AU93" s="56">
        <v>0.41</v>
      </c>
      <c r="AV93" s="71" t="s">
        <v>1432</v>
      </c>
      <c r="AW93" s="71" t="s">
        <v>1359</v>
      </c>
      <c r="AX93" s="140">
        <v>2100000</v>
      </c>
      <c r="AY93" s="257">
        <v>0.08</v>
      </c>
      <c r="AZ93" s="308">
        <v>0.6</v>
      </c>
      <c r="BA93" s="257">
        <v>0.61</v>
      </c>
      <c r="BB93" s="89" t="s">
        <v>1433</v>
      </c>
      <c r="BC93" s="89" t="s">
        <v>1434</v>
      </c>
      <c r="BD93" s="89" t="s">
        <v>1435</v>
      </c>
      <c r="BE93" s="141"/>
      <c r="BF93" s="141" t="s">
        <v>862</v>
      </c>
      <c r="BG93" s="141" t="s">
        <v>842</v>
      </c>
      <c r="BH93" s="30" t="s">
        <v>843</v>
      </c>
      <c r="BI93" s="30" t="s">
        <v>844</v>
      </c>
      <c r="BJ93" s="30" t="s">
        <v>872</v>
      </c>
      <c r="BK93" s="30" t="s">
        <v>873</v>
      </c>
      <c r="BL93" s="30">
        <v>3132877964</v>
      </c>
      <c r="BM93" s="143" t="s">
        <v>874</v>
      </c>
      <c r="BN93" s="153"/>
      <c r="BO93" s="153"/>
      <c r="BP93" s="31"/>
      <c r="BQ93" s="31"/>
    </row>
    <row r="94" spans="1:69" ht="84.75" customHeight="1" x14ac:dyDescent="0.2">
      <c r="A94" s="153" t="s">
        <v>881</v>
      </c>
      <c r="B94" s="30" t="s">
        <v>722</v>
      </c>
      <c r="C94" s="30"/>
      <c r="D94" s="30" t="s">
        <v>882</v>
      </c>
      <c r="E94" s="30"/>
      <c r="F94" s="30" t="s">
        <v>59</v>
      </c>
      <c r="G94" s="30" t="s">
        <v>836</v>
      </c>
      <c r="H94" s="135">
        <v>44197</v>
      </c>
      <c r="I94" s="135">
        <v>44197</v>
      </c>
      <c r="J94" s="30" t="s">
        <v>883</v>
      </c>
      <c r="K94" s="30" t="s">
        <v>869</v>
      </c>
      <c r="L94" s="30" t="s">
        <v>839</v>
      </c>
      <c r="M94" s="136" t="s">
        <v>635</v>
      </c>
      <c r="N94" s="30"/>
      <c r="O94" s="30">
        <v>0</v>
      </c>
      <c r="P94" s="30">
        <v>1</v>
      </c>
      <c r="Q94" s="30" t="s">
        <v>884</v>
      </c>
      <c r="R94" s="30">
        <v>0</v>
      </c>
      <c r="S94" s="30">
        <v>0</v>
      </c>
      <c r="T94" s="30">
        <v>0</v>
      </c>
      <c r="U94" s="30">
        <v>0</v>
      </c>
      <c r="V94" s="30">
        <v>0</v>
      </c>
      <c r="W94" s="142">
        <v>0</v>
      </c>
      <c r="X94" s="182">
        <v>5000000</v>
      </c>
      <c r="Y94" s="30"/>
      <c r="Z94" s="30"/>
      <c r="AA94" s="30"/>
      <c r="AB94" s="30"/>
      <c r="AC94" s="30"/>
      <c r="AD94" s="30"/>
      <c r="AE94" s="30"/>
      <c r="AF94" s="30">
        <v>0</v>
      </c>
      <c r="AG94" s="139">
        <v>0</v>
      </c>
      <c r="AH94" s="30">
        <v>0</v>
      </c>
      <c r="AI94" s="139">
        <v>0</v>
      </c>
      <c r="AJ94" s="30" t="s">
        <v>885</v>
      </c>
      <c r="AK94" s="142" t="s">
        <v>413</v>
      </c>
      <c r="AL94" s="315">
        <v>0</v>
      </c>
      <c r="AM94" s="47" t="str">
        <f t="shared" si="48"/>
        <v/>
      </c>
      <c r="AN94" s="59">
        <v>0</v>
      </c>
      <c r="AO94" s="178">
        <v>0.3</v>
      </c>
      <c r="AP94" s="59" t="s">
        <v>1187</v>
      </c>
      <c r="AQ94" s="59"/>
      <c r="AR94" s="52">
        <v>0</v>
      </c>
      <c r="AS94" s="52">
        <v>0</v>
      </c>
      <c r="AT94" s="52">
        <v>0</v>
      </c>
      <c r="AU94" s="52">
        <v>0</v>
      </c>
      <c r="AV94" s="71" t="s">
        <v>1436</v>
      </c>
      <c r="AW94" s="71" t="s">
        <v>1359</v>
      </c>
      <c r="AX94" s="140">
        <v>5000000</v>
      </c>
      <c r="AY94" s="257">
        <v>1</v>
      </c>
      <c r="AZ94" s="308">
        <v>1</v>
      </c>
      <c r="BA94" s="257">
        <v>1</v>
      </c>
      <c r="BB94" s="89" t="s">
        <v>1437</v>
      </c>
      <c r="BC94" s="89" t="s">
        <v>1438</v>
      </c>
      <c r="BD94" s="89" t="s">
        <v>1439</v>
      </c>
      <c r="BE94" s="141"/>
      <c r="BF94" s="141" t="s">
        <v>862</v>
      </c>
      <c r="BG94" s="141" t="s">
        <v>842</v>
      </c>
      <c r="BH94" s="30" t="s">
        <v>843</v>
      </c>
      <c r="BI94" s="30" t="s">
        <v>844</v>
      </c>
      <c r="BJ94" s="30" t="s">
        <v>872</v>
      </c>
      <c r="BK94" s="30" t="s">
        <v>873</v>
      </c>
      <c r="BL94" s="30">
        <v>3132877964</v>
      </c>
      <c r="BM94" s="143" t="s">
        <v>874</v>
      </c>
      <c r="BN94" s="153"/>
      <c r="BO94" s="153"/>
      <c r="BP94" s="31"/>
      <c r="BQ94" s="31"/>
    </row>
    <row r="95" spans="1:69" ht="75" customHeight="1" x14ac:dyDescent="0.2">
      <c r="A95" s="153" t="s">
        <v>886</v>
      </c>
      <c r="B95" s="30" t="s">
        <v>722</v>
      </c>
      <c r="C95" s="30"/>
      <c r="D95" s="30" t="s">
        <v>887</v>
      </c>
      <c r="E95" s="30"/>
      <c r="F95" s="30" t="s">
        <v>59</v>
      </c>
      <c r="G95" s="30" t="s">
        <v>60</v>
      </c>
      <c r="H95" s="135">
        <v>43993</v>
      </c>
      <c r="I95" s="135">
        <v>44115</v>
      </c>
      <c r="J95" s="30" t="s">
        <v>888</v>
      </c>
      <c r="K95" s="30" t="s">
        <v>889</v>
      </c>
      <c r="L95" s="136" t="s">
        <v>890</v>
      </c>
      <c r="M95" s="136" t="s">
        <v>63</v>
      </c>
      <c r="N95" s="136" t="s">
        <v>891</v>
      </c>
      <c r="O95" s="32">
        <v>42100000</v>
      </c>
      <c r="P95" s="136">
        <v>4</v>
      </c>
      <c r="Q95" s="32">
        <v>42100000</v>
      </c>
      <c r="R95" s="136">
        <v>4</v>
      </c>
      <c r="S95" s="32">
        <v>43100000</v>
      </c>
      <c r="T95" s="136">
        <v>4</v>
      </c>
      <c r="U95" s="32"/>
      <c r="V95" s="136">
        <v>4</v>
      </c>
      <c r="W95" s="184"/>
      <c r="X95" s="32"/>
      <c r="Y95" s="30"/>
      <c r="Z95" s="30"/>
      <c r="AA95" s="30"/>
      <c r="AB95" s="30"/>
      <c r="AC95" s="30"/>
      <c r="AD95" s="30"/>
      <c r="AE95" s="30"/>
      <c r="AF95" s="30"/>
      <c r="AG95" s="139">
        <v>0</v>
      </c>
      <c r="AH95" s="30">
        <v>0</v>
      </c>
      <c r="AI95" s="139">
        <v>0</v>
      </c>
      <c r="AJ95" s="30" t="s">
        <v>892</v>
      </c>
      <c r="AK95" s="30"/>
      <c r="AL95" s="316">
        <v>19783680</v>
      </c>
      <c r="AM95" s="47">
        <f t="shared" si="48"/>
        <v>0.46992114014251779</v>
      </c>
      <c r="AN95" s="52">
        <v>0</v>
      </c>
      <c r="AO95" s="56">
        <v>0</v>
      </c>
      <c r="AP95" s="317" t="s">
        <v>1188</v>
      </c>
      <c r="AQ95" s="52"/>
      <c r="AR95" s="52"/>
      <c r="AS95" s="52"/>
      <c r="AT95" s="52"/>
      <c r="AU95" s="52"/>
      <c r="AV95" s="71"/>
      <c r="AW95" s="71"/>
      <c r="AX95" s="308">
        <v>12900000</v>
      </c>
      <c r="AY95" s="257">
        <v>0.31</v>
      </c>
      <c r="AZ95" s="308">
        <v>1</v>
      </c>
      <c r="BA95" s="257">
        <v>0.25</v>
      </c>
      <c r="BB95" s="89" t="s">
        <v>1440</v>
      </c>
      <c r="BC95" s="89"/>
      <c r="BD95" s="89" t="s">
        <v>1441</v>
      </c>
      <c r="BE95" s="141"/>
      <c r="BF95" s="141" t="s">
        <v>893</v>
      </c>
      <c r="BG95" s="141" t="s">
        <v>894</v>
      </c>
      <c r="BH95" s="30" t="s">
        <v>843</v>
      </c>
      <c r="BI95" s="30" t="s">
        <v>895</v>
      </c>
      <c r="BJ95" s="30" t="s">
        <v>896</v>
      </c>
      <c r="BK95" s="30" t="s">
        <v>897</v>
      </c>
      <c r="BL95" s="30" t="s">
        <v>898</v>
      </c>
      <c r="BM95" s="143" t="s">
        <v>899</v>
      </c>
      <c r="BN95" s="153"/>
      <c r="BO95" s="153"/>
      <c r="BP95" s="31"/>
      <c r="BQ95" s="31"/>
    </row>
    <row r="96" spans="1:69" ht="87.75" customHeight="1" x14ac:dyDescent="0.2">
      <c r="A96" s="153" t="s">
        <v>900</v>
      </c>
      <c r="B96" s="30" t="s">
        <v>722</v>
      </c>
      <c r="C96" s="30"/>
      <c r="D96" s="30" t="s">
        <v>901</v>
      </c>
      <c r="E96" s="30"/>
      <c r="F96" s="30" t="s">
        <v>59</v>
      </c>
      <c r="G96" s="30" t="s">
        <v>60</v>
      </c>
      <c r="H96" s="135">
        <v>44348</v>
      </c>
      <c r="I96" s="135">
        <v>45291</v>
      </c>
      <c r="J96" s="30" t="s">
        <v>902</v>
      </c>
      <c r="K96" s="30" t="s">
        <v>903</v>
      </c>
      <c r="L96" s="136" t="s">
        <v>890</v>
      </c>
      <c r="M96" s="136" t="s">
        <v>63</v>
      </c>
      <c r="N96" s="30"/>
      <c r="O96" s="32">
        <v>0</v>
      </c>
      <c r="P96" s="136">
        <v>1</v>
      </c>
      <c r="Q96" s="30">
        <v>0</v>
      </c>
      <c r="R96" s="136"/>
      <c r="S96" s="32">
        <v>0</v>
      </c>
      <c r="T96" s="136">
        <v>1</v>
      </c>
      <c r="U96" s="32">
        <v>0</v>
      </c>
      <c r="V96" s="172"/>
      <c r="W96" s="184">
        <v>0</v>
      </c>
      <c r="X96" s="318">
        <v>1</v>
      </c>
      <c r="Y96" s="30"/>
      <c r="Z96" s="30"/>
      <c r="AA96" s="30"/>
      <c r="AB96" s="30"/>
      <c r="AC96" s="30"/>
      <c r="AD96" s="30"/>
      <c r="AE96" s="30"/>
      <c r="AF96" s="30"/>
      <c r="AG96" s="139">
        <v>0</v>
      </c>
      <c r="AH96" s="30">
        <v>0</v>
      </c>
      <c r="AI96" s="139">
        <v>0</v>
      </c>
      <c r="AJ96" s="30" t="s">
        <v>904</v>
      </c>
      <c r="AK96" s="30"/>
      <c r="AL96" s="319">
        <v>0</v>
      </c>
      <c r="AM96" s="47" t="str">
        <f t="shared" si="48"/>
        <v/>
      </c>
      <c r="AN96" s="52">
        <v>0</v>
      </c>
      <c r="AO96" s="56">
        <v>0</v>
      </c>
      <c r="AP96" s="52" t="s">
        <v>1189</v>
      </c>
      <c r="AQ96" s="52" t="s">
        <v>1190</v>
      </c>
      <c r="AR96" s="52"/>
      <c r="AS96" s="52"/>
      <c r="AT96" s="52"/>
      <c r="AU96" s="52"/>
      <c r="AV96" s="71"/>
      <c r="AW96" s="71"/>
      <c r="AX96" s="308"/>
      <c r="AY96" s="308"/>
      <c r="AZ96" s="308"/>
      <c r="BA96" s="257">
        <v>0.25</v>
      </c>
      <c r="BB96" s="89" t="s">
        <v>1442</v>
      </c>
      <c r="BC96" s="89" t="s">
        <v>1443</v>
      </c>
      <c r="BD96" s="89" t="s">
        <v>1441</v>
      </c>
      <c r="BE96" s="141"/>
      <c r="BF96" s="141" t="s">
        <v>905</v>
      </c>
      <c r="BG96" s="141" t="s">
        <v>894</v>
      </c>
      <c r="BH96" s="30" t="s">
        <v>843</v>
      </c>
      <c r="BI96" s="30" t="s">
        <v>895</v>
      </c>
      <c r="BJ96" s="30" t="s">
        <v>896</v>
      </c>
      <c r="BK96" s="30" t="s">
        <v>897</v>
      </c>
      <c r="BL96" s="30" t="s">
        <v>898</v>
      </c>
      <c r="BM96" s="143" t="s">
        <v>899</v>
      </c>
      <c r="BN96" s="153"/>
      <c r="BO96" s="153"/>
      <c r="BP96" s="31"/>
      <c r="BQ96" s="31"/>
    </row>
    <row r="97" spans="1:69" ht="63.75" customHeight="1" x14ac:dyDescent="0.2">
      <c r="A97" s="153" t="s">
        <v>906</v>
      </c>
      <c r="B97" s="30" t="s">
        <v>722</v>
      </c>
      <c r="C97" s="30"/>
      <c r="D97" s="30" t="s">
        <v>907</v>
      </c>
      <c r="E97" s="30"/>
      <c r="F97" s="30" t="s">
        <v>59</v>
      </c>
      <c r="G97" s="30" t="s">
        <v>908</v>
      </c>
      <c r="H97" s="135">
        <v>44256</v>
      </c>
      <c r="I97" s="135">
        <v>45473</v>
      </c>
      <c r="J97" s="30" t="s">
        <v>909</v>
      </c>
      <c r="K97" s="30" t="s">
        <v>910</v>
      </c>
      <c r="L97" s="30" t="s">
        <v>890</v>
      </c>
      <c r="M97" s="136" t="s">
        <v>911</v>
      </c>
      <c r="N97" s="30">
        <v>0</v>
      </c>
      <c r="O97" s="32"/>
      <c r="P97" s="139">
        <v>1</v>
      </c>
      <c r="Q97" s="32"/>
      <c r="R97" s="139">
        <v>1</v>
      </c>
      <c r="S97" s="32"/>
      <c r="T97" s="139">
        <v>1</v>
      </c>
      <c r="U97" s="32"/>
      <c r="V97" s="139">
        <v>1</v>
      </c>
      <c r="W97" s="184"/>
      <c r="X97" s="32">
        <v>0</v>
      </c>
      <c r="Y97" s="30"/>
      <c r="Z97" s="30"/>
      <c r="AA97" s="30"/>
      <c r="AB97" s="30"/>
      <c r="AC97" s="30"/>
      <c r="AD97" s="30"/>
      <c r="AE97" s="30"/>
      <c r="AF97" s="30"/>
      <c r="AG97" s="139">
        <v>0</v>
      </c>
      <c r="AH97" s="139">
        <v>0</v>
      </c>
      <c r="AI97" s="139">
        <v>0</v>
      </c>
      <c r="AJ97" s="269" t="s">
        <v>912</v>
      </c>
      <c r="AK97" s="269"/>
      <c r="AL97" s="319">
        <v>0</v>
      </c>
      <c r="AM97" s="47" t="str">
        <f t="shared" si="48"/>
        <v/>
      </c>
      <c r="AN97" s="56">
        <v>0</v>
      </c>
      <c r="AO97" s="56">
        <v>0</v>
      </c>
      <c r="AP97" s="52" t="s">
        <v>1191</v>
      </c>
      <c r="AQ97" s="52" t="s">
        <v>1192</v>
      </c>
      <c r="AR97" s="52"/>
      <c r="AS97" s="52"/>
      <c r="AT97" s="52"/>
      <c r="AU97" s="52"/>
      <c r="AV97" s="71"/>
      <c r="AW97" s="71"/>
      <c r="AX97" s="308">
        <v>0</v>
      </c>
      <c r="AY97" s="308">
        <v>0</v>
      </c>
      <c r="AZ97" s="257">
        <v>1</v>
      </c>
      <c r="BA97" s="257">
        <v>1</v>
      </c>
      <c r="BB97" s="89" t="s">
        <v>1444</v>
      </c>
      <c r="BC97" s="89"/>
      <c r="BD97" s="89" t="s">
        <v>1441</v>
      </c>
      <c r="BE97" s="141"/>
      <c r="BF97" s="141" t="s">
        <v>913</v>
      </c>
      <c r="BG97" s="141" t="s">
        <v>894</v>
      </c>
      <c r="BH97" s="30" t="s">
        <v>843</v>
      </c>
      <c r="BI97" s="30" t="s">
        <v>895</v>
      </c>
      <c r="BJ97" s="30" t="s">
        <v>896</v>
      </c>
      <c r="BK97" s="30" t="s">
        <v>897</v>
      </c>
      <c r="BL97" s="30" t="s">
        <v>898</v>
      </c>
      <c r="BM97" s="143" t="s">
        <v>899</v>
      </c>
      <c r="BN97" s="153"/>
      <c r="BO97" s="153"/>
      <c r="BP97" s="31"/>
      <c r="BQ97" s="31"/>
    </row>
    <row r="98" spans="1:69" ht="78" customHeight="1" x14ac:dyDescent="0.2">
      <c r="A98" s="153" t="s">
        <v>914</v>
      </c>
      <c r="B98" s="30" t="s">
        <v>722</v>
      </c>
      <c r="C98" s="30"/>
      <c r="D98" s="30" t="s">
        <v>915</v>
      </c>
      <c r="E98" s="30"/>
      <c r="F98" s="30" t="s">
        <v>59</v>
      </c>
      <c r="G98" s="30" t="s">
        <v>908</v>
      </c>
      <c r="H98" s="135">
        <v>44256</v>
      </c>
      <c r="I98" s="135">
        <v>45473</v>
      </c>
      <c r="J98" s="30" t="s">
        <v>916</v>
      </c>
      <c r="K98" s="30" t="s">
        <v>917</v>
      </c>
      <c r="L98" s="30" t="s">
        <v>890</v>
      </c>
      <c r="M98" s="136" t="s">
        <v>63</v>
      </c>
      <c r="N98" s="30"/>
      <c r="O98" s="30"/>
      <c r="P98" s="139">
        <v>1</v>
      </c>
      <c r="Q98" s="320"/>
      <c r="R98" s="139">
        <v>1</v>
      </c>
      <c r="S98" s="182"/>
      <c r="T98" s="139">
        <v>1</v>
      </c>
      <c r="U98" s="182"/>
      <c r="V98" s="139">
        <v>1</v>
      </c>
      <c r="W98" s="321"/>
      <c r="X98" s="32">
        <v>0</v>
      </c>
      <c r="Y98" s="136"/>
      <c r="Z98" s="30"/>
      <c r="AA98" s="30"/>
      <c r="AB98" s="30"/>
      <c r="AC98" s="30"/>
      <c r="AD98" s="30"/>
      <c r="AE98" s="30"/>
      <c r="AF98" s="30"/>
      <c r="AG98" s="139">
        <v>0</v>
      </c>
      <c r="AH98" s="139">
        <v>0</v>
      </c>
      <c r="AI98" s="139">
        <v>0</v>
      </c>
      <c r="AJ98" s="30"/>
      <c r="AK98" s="30"/>
      <c r="AL98" s="319">
        <v>0</v>
      </c>
      <c r="AM98" s="47" t="str">
        <f t="shared" si="48"/>
        <v/>
      </c>
      <c r="AN98" s="56">
        <v>0</v>
      </c>
      <c r="AO98" s="56">
        <v>0</v>
      </c>
      <c r="AP98" s="52" t="s">
        <v>1193</v>
      </c>
      <c r="AQ98" s="52" t="s">
        <v>1194</v>
      </c>
      <c r="AR98" s="52"/>
      <c r="AS98" s="52"/>
      <c r="AT98" s="52"/>
      <c r="AU98" s="52"/>
      <c r="AV98" s="71"/>
      <c r="AW98" s="71"/>
      <c r="AX98" s="308"/>
      <c r="AY98" s="308"/>
      <c r="AZ98" s="257">
        <v>0</v>
      </c>
      <c r="BA98" s="257">
        <v>0</v>
      </c>
      <c r="BB98" s="89"/>
      <c r="BC98" s="89" t="s">
        <v>1194</v>
      </c>
      <c r="BD98" s="89" t="s">
        <v>1441</v>
      </c>
      <c r="BE98" s="141"/>
      <c r="BF98" s="239" t="s">
        <v>918</v>
      </c>
      <c r="BG98" s="141" t="s">
        <v>919</v>
      </c>
      <c r="BH98" s="30" t="s">
        <v>843</v>
      </c>
      <c r="BI98" s="30" t="s">
        <v>895</v>
      </c>
      <c r="BJ98" s="30" t="s">
        <v>920</v>
      </c>
      <c r="BK98" s="30" t="s">
        <v>921</v>
      </c>
      <c r="BL98" s="30" t="s">
        <v>922</v>
      </c>
      <c r="BM98" s="143" t="s">
        <v>923</v>
      </c>
      <c r="BN98" s="153"/>
      <c r="BO98" s="153"/>
      <c r="BP98" s="31"/>
      <c r="BQ98" s="31"/>
    </row>
    <row r="99" spans="1:69" ht="87.75" customHeight="1" x14ac:dyDescent="0.2">
      <c r="A99" s="153" t="s">
        <v>924</v>
      </c>
      <c r="B99" s="30" t="s">
        <v>57</v>
      </c>
      <c r="C99" s="30"/>
      <c r="D99" s="30" t="s">
        <v>925</v>
      </c>
      <c r="E99" s="30"/>
      <c r="F99" s="30" t="s">
        <v>59</v>
      </c>
      <c r="G99" s="30" t="s">
        <v>60</v>
      </c>
      <c r="H99" s="135">
        <v>44256</v>
      </c>
      <c r="I99" s="135">
        <v>45473</v>
      </c>
      <c r="J99" s="30" t="s">
        <v>926</v>
      </c>
      <c r="K99" s="30" t="s">
        <v>927</v>
      </c>
      <c r="L99" s="30" t="s">
        <v>890</v>
      </c>
      <c r="M99" s="136" t="s">
        <v>63</v>
      </c>
      <c r="N99" s="30" t="s">
        <v>150</v>
      </c>
      <c r="O99" s="32"/>
      <c r="P99" s="30">
        <v>1</v>
      </c>
      <c r="Q99" s="32"/>
      <c r="R99" s="30">
        <v>2</v>
      </c>
      <c r="S99" s="32"/>
      <c r="T99" s="30">
        <v>2</v>
      </c>
      <c r="U99" s="32"/>
      <c r="V99" s="30">
        <v>2</v>
      </c>
      <c r="W99" s="184"/>
      <c r="X99" s="32">
        <v>0</v>
      </c>
      <c r="Y99" s="322"/>
      <c r="Z99" s="30"/>
      <c r="AA99" s="30"/>
      <c r="AB99" s="30"/>
      <c r="AC99" s="30"/>
      <c r="AD99" s="30"/>
      <c r="AE99" s="30"/>
      <c r="AF99" s="30"/>
      <c r="AG99" s="139">
        <v>0</v>
      </c>
      <c r="AH99" s="30">
        <v>0</v>
      </c>
      <c r="AI99" s="139">
        <v>0</v>
      </c>
      <c r="AJ99" s="30" t="s">
        <v>928</v>
      </c>
      <c r="AK99" s="32" t="s">
        <v>929</v>
      </c>
      <c r="AL99" s="319">
        <v>0</v>
      </c>
      <c r="AM99" s="47" t="str">
        <f t="shared" si="48"/>
        <v/>
      </c>
      <c r="AN99" s="52">
        <v>0</v>
      </c>
      <c r="AO99" s="56">
        <v>0</v>
      </c>
      <c r="AP99" s="52"/>
      <c r="AQ99" s="52" t="s">
        <v>1195</v>
      </c>
      <c r="AR99" s="52"/>
      <c r="AS99" s="52"/>
      <c r="AT99" s="52"/>
      <c r="AU99" s="52"/>
      <c r="AV99" s="71"/>
      <c r="AW99" s="71"/>
      <c r="AX99" s="308"/>
      <c r="AY99" s="308"/>
      <c r="AZ99" s="308">
        <v>1</v>
      </c>
      <c r="BA99" s="257">
        <v>1</v>
      </c>
      <c r="BB99" s="89" t="s">
        <v>1445</v>
      </c>
      <c r="BC99" s="89"/>
      <c r="BD99" s="89" t="s">
        <v>1441</v>
      </c>
      <c r="BE99" s="141"/>
      <c r="BF99" s="323" t="s">
        <v>930</v>
      </c>
      <c r="BG99" s="141" t="s">
        <v>894</v>
      </c>
      <c r="BH99" s="30" t="s">
        <v>843</v>
      </c>
      <c r="BI99" s="30" t="s">
        <v>895</v>
      </c>
      <c r="BJ99" s="30" t="s">
        <v>896</v>
      </c>
      <c r="BK99" s="30" t="s">
        <v>897</v>
      </c>
      <c r="BL99" s="30" t="s">
        <v>898</v>
      </c>
      <c r="BM99" s="143" t="s">
        <v>899</v>
      </c>
      <c r="BN99" s="153"/>
      <c r="BO99" s="153"/>
      <c r="BP99" s="31"/>
      <c r="BQ99" s="31"/>
    </row>
    <row r="100" spans="1:69" ht="107.25" customHeight="1" x14ac:dyDescent="0.2">
      <c r="A100" s="153" t="s">
        <v>931</v>
      </c>
      <c r="B100" s="30" t="s">
        <v>722</v>
      </c>
      <c r="C100" s="30"/>
      <c r="D100" s="30" t="s">
        <v>932</v>
      </c>
      <c r="E100" s="30"/>
      <c r="F100" s="30" t="s">
        <v>59</v>
      </c>
      <c r="G100" s="30" t="s">
        <v>60</v>
      </c>
      <c r="H100" s="135">
        <v>44348</v>
      </c>
      <c r="I100" s="135">
        <v>45291</v>
      </c>
      <c r="J100" s="30" t="s">
        <v>933</v>
      </c>
      <c r="K100" s="30" t="s">
        <v>934</v>
      </c>
      <c r="L100" s="30" t="s">
        <v>890</v>
      </c>
      <c r="M100" s="30" t="s">
        <v>911</v>
      </c>
      <c r="N100" s="30"/>
      <c r="O100" s="32"/>
      <c r="P100" s="30"/>
      <c r="Q100" s="32"/>
      <c r="R100" s="30"/>
      <c r="S100" s="32"/>
      <c r="T100" s="30">
        <v>1</v>
      </c>
      <c r="U100" s="32"/>
      <c r="V100" s="142" t="s">
        <v>79</v>
      </c>
      <c r="W100" s="184"/>
      <c r="X100" s="32"/>
      <c r="Y100" s="136"/>
      <c r="Z100" s="30"/>
      <c r="AA100" s="191"/>
      <c r="AB100" s="191"/>
      <c r="AC100" s="191"/>
      <c r="AD100" s="30"/>
      <c r="AE100" s="30"/>
      <c r="AF100" s="30"/>
      <c r="AG100" s="139">
        <v>0</v>
      </c>
      <c r="AH100" s="324">
        <v>0</v>
      </c>
      <c r="AI100" s="139">
        <v>0</v>
      </c>
      <c r="AJ100" s="324" t="s">
        <v>935</v>
      </c>
      <c r="AK100" s="30"/>
      <c r="AL100" s="319">
        <v>0</v>
      </c>
      <c r="AM100" s="47" t="str">
        <f t="shared" si="48"/>
        <v/>
      </c>
      <c r="AN100" s="52"/>
      <c r="AO100" s="56"/>
      <c r="AP100" s="52"/>
      <c r="AQ100" s="52" t="s">
        <v>1196</v>
      </c>
      <c r="AR100" s="52"/>
      <c r="AS100" s="52"/>
      <c r="AT100" s="52"/>
      <c r="AU100" s="52"/>
      <c r="AV100" s="71"/>
      <c r="AW100" s="71"/>
      <c r="AX100" s="308"/>
      <c r="AY100" s="308"/>
      <c r="AZ100" s="308"/>
      <c r="BA100" s="308"/>
      <c r="BB100" s="89"/>
      <c r="BC100" s="89"/>
      <c r="BD100" s="89" t="s">
        <v>1441</v>
      </c>
      <c r="BE100" s="141"/>
      <c r="BF100" s="239"/>
      <c r="BG100" s="141"/>
      <c r="BH100" s="30" t="s">
        <v>843</v>
      </c>
      <c r="BI100" s="30" t="s">
        <v>895</v>
      </c>
      <c r="BJ100" s="191"/>
      <c r="BK100" s="30"/>
      <c r="BL100" s="30"/>
      <c r="BM100" s="142"/>
      <c r="BN100" s="153"/>
      <c r="BO100" s="153"/>
      <c r="BP100" s="31"/>
      <c r="BQ100" s="31"/>
    </row>
    <row r="101" spans="1:69" ht="76.5" customHeight="1" x14ac:dyDescent="0.2">
      <c r="A101" s="153" t="s">
        <v>936</v>
      </c>
      <c r="B101" s="30" t="s">
        <v>722</v>
      </c>
      <c r="C101" s="30"/>
      <c r="D101" s="30" t="s">
        <v>937</v>
      </c>
      <c r="E101" s="30"/>
      <c r="F101" s="30" t="s">
        <v>59</v>
      </c>
      <c r="G101" s="30" t="s">
        <v>60</v>
      </c>
      <c r="H101" s="135">
        <v>44348</v>
      </c>
      <c r="I101" s="135">
        <v>45291</v>
      </c>
      <c r="J101" s="30" t="s">
        <v>938</v>
      </c>
      <c r="K101" s="30" t="s">
        <v>939</v>
      </c>
      <c r="L101" s="30" t="s">
        <v>940</v>
      </c>
      <c r="M101" s="136" t="s">
        <v>63</v>
      </c>
      <c r="N101" s="30"/>
      <c r="O101" s="32"/>
      <c r="P101" s="139">
        <v>0.5</v>
      </c>
      <c r="Q101" s="30">
        <v>477698000</v>
      </c>
      <c r="R101" s="139">
        <v>0.5</v>
      </c>
      <c r="S101" s="32"/>
      <c r="T101" s="139"/>
      <c r="U101" s="32"/>
      <c r="V101" s="145"/>
      <c r="W101" s="184"/>
      <c r="X101" s="139">
        <v>1</v>
      </c>
      <c r="Y101" s="30"/>
      <c r="Z101" s="30"/>
      <c r="AA101" s="30"/>
      <c r="AB101" s="30"/>
      <c r="AC101" s="30"/>
      <c r="AD101" s="30" t="s">
        <v>941</v>
      </c>
      <c r="AE101" s="30" t="s">
        <v>941</v>
      </c>
      <c r="AF101" s="30" t="s">
        <v>941</v>
      </c>
      <c r="AG101" s="139">
        <v>0</v>
      </c>
      <c r="AH101" s="30">
        <v>0</v>
      </c>
      <c r="AI101" s="139">
        <v>0</v>
      </c>
      <c r="AJ101" s="30" t="s">
        <v>942</v>
      </c>
      <c r="AK101" s="32" t="s">
        <v>943</v>
      </c>
      <c r="AL101" s="319">
        <v>0</v>
      </c>
      <c r="AM101" s="47">
        <f t="shared" si="48"/>
        <v>0</v>
      </c>
      <c r="AN101" s="56">
        <v>0</v>
      </c>
      <c r="AO101" s="56">
        <v>0</v>
      </c>
      <c r="AP101" s="52" t="s">
        <v>1197</v>
      </c>
      <c r="AQ101" s="325" t="s">
        <v>1198</v>
      </c>
      <c r="AR101" s="52"/>
      <c r="AS101" s="52"/>
      <c r="AT101" s="52"/>
      <c r="AU101" s="52"/>
      <c r="AV101" s="71"/>
      <c r="AW101" s="71"/>
      <c r="AX101" s="308"/>
      <c r="AY101" s="308"/>
      <c r="AZ101" s="308"/>
      <c r="BA101" s="257">
        <v>0</v>
      </c>
      <c r="BB101" s="89" t="s">
        <v>1442</v>
      </c>
      <c r="BC101" s="89" t="s">
        <v>1446</v>
      </c>
      <c r="BD101" s="89" t="s">
        <v>1441</v>
      </c>
      <c r="BE101" s="141" t="s">
        <v>944</v>
      </c>
      <c r="BF101" s="141" t="s">
        <v>905</v>
      </c>
      <c r="BG101" s="141" t="s">
        <v>894</v>
      </c>
      <c r="BH101" s="30" t="s">
        <v>843</v>
      </c>
      <c r="BI101" s="30" t="s">
        <v>895</v>
      </c>
      <c r="BJ101" s="30" t="s">
        <v>896</v>
      </c>
      <c r="BK101" s="30" t="s">
        <v>897</v>
      </c>
      <c r="BL101" s="30" t="s">
        <v>898</v>
      </c>
      <c r="BM101" s="143" t="s">
        <v>899</v>
      </c>
      <c r="BN101" s="153"/>
      <c r="BO101" s="153"/>
      <c r="BP101" s="31"/>
      <c r="BQ101" s="31"/>
    </row>
    <row r="102" spans="1:69" ht="132" customHeight="1" x14ac:dyDescent="0.2">
      <c r="A102" s="138" t="s">
        <v>945</v>
      </c>
      <c r="B102" s="30" t="s">
        <v>775</v>
      </c>
      <c r="C102" s="30"/>
      <c r="D102" s="30" t="s">
        <v>946</v>
      </c>
      <c r="E102" s="30"/>
      <c r="F102" s="30" t="s">
        <v>511</v>
      </c>
      <c r="G102" s="30" t="s">
        <v>947</v>
      </c>
      <c r="H102" s="135">
        <v>44197</v>
      </c>
      <c r="I102" s="135">
        <v>45473</v>
      </c>
      <c r="J102" s="30" t="s">
        <v>948</v>
      </c>
      <c r="K102" s="30" t="s">
        <v>949</v>
      </c>
      <c r="L102" s="30" t="s">
        <v>950</v>
      </c>
      <c r="M102" s="30" t="s">
        <v>63</v>
      </c>
      <c r="N102" s="139">
        <v>0</v>
      </c>
      <c r="O102" s="30"/>
      <c r="P102" s="139">
        <v>1</v>
      </c>
      <c r="Q102" s="137">
        <v>11800000</v>
      </c>
      <c r="R102" s="139">
        <v>1</v>
      </c>
      <c r="S102" s="137">
        <v>11800000</v>
      </c>
      <c r="T102" s="139">
        <v>1</v>
      </c>
      <c r="U102" s="137">
        <v>11800000</v>
      </c>
      <c r="V102" s="139">
        <v>1</v>
      </c>
      <c r="W102" s="137">
        <v>11800000</v>
      </c>
      <c r="X102" s="139">
        <v>1</v>
      </c>
      <c r="Y102" s="326">
        <f t="shared" ref="Y102:Y109" si="55">+Q102+S102+U102+W102</f>
        <v>47200000</v>
      </c>
      <c r="Z102" s="138"/>
      <c r="AA102" s="138"/>
      <c r="AB102" s="138"/>
      <c r="AC102" s="138"/>
      <c r="AD102" s="138"/>
      <c r="AE102" s="138"/>
      <c r="AF102" s="138">
        <v>0</v>
      </c>
      <c r="AG102" s="34">
        <v>0</v>
      </c>
      <c r="AH102" s="138">
        <v>0</v>
      </c>
      <c r="AI102" s="34">
        <v>0</v>
      </c>
      <c r="AJ102" s="30" t="s">
        <v>951</v>
      </c>
      <c r="AK102" s="30" t="s">
        <v>952</v>
      </c>
      <c r="AL102" s="319">
        <v>0</v>
      </c>
      <c r="AM102" s="47">
        <f t="shared" si="48"/>
        <v>0</v>
      </c>
      <c r="AN102" s="56">
        <v>0</v>
      </c>
      <c r="AO102" s="56">
        <v>0</v>
      </c>
      <c r="AP102" s="181"/>
      <c r="AQ102" s="30" t="s">
        <v>1250</v>
      </c>
      <c r="AR102" s="181"/>
      <c r="AS102" s="181"/>
      <c r="AT102" s="181"/>
      <c r="AU102" s="181"/>
      <c r="AV102" s="181"/>
      <c r="AW102" s="181"/>
      <c r="AX102" s="181"/>
      <c r="AY102" s="181"/>
      <c r="AZ102" s="181"/>
      <c r="BA102" s="181"/>
      <c r="BB102" s="181"/>
      <c r="BC102" s="181"/>
      <c r="BD102" s="181"/>
      <c r="BE102" s="141" t="s">
        <v>953</v>
      </c>
      <c r="BF102" s="141" t="s">
        <v>954</v>
      </c>
      <c r="BG102" s="141" t="s">
        <v>955</v>
      </c>
      <c r="BH102" s="30" t="s">
        <v>956</v>
      </c>
      <c r="BI102" s="30" t="s">
        <v>957</v>
      </c>
      <c r="BJ102" s="30" t="s">
        <v>958</v>
      </c>
      <c r="BK102" s="30" t="s">
        <v>959</v>
      </c>
      <c r="BL102" s="30">
        <v>3172144089</v>
      </c>
      <c r="BM102" s="142" t="s">
        <v>960</v>
      </c>
      <c r="BN102" s="144"/>
      <c r="BO102" s="144"/>
      <c r="BP102" s="29"/>
      <c r="BQ102" s="29"/>
    </row>
    <row r="103" spans="1:69" ht="105.75" customHeight="1" x14ac:dyDescent="0.2">
      <c r="A103" s="138" t="s">
        <v>961</v>
      </c>
      <c r="B103" s="30" t="s">
        <v>775</v>
      </c>
      <c r="C103" s="30"/>
      <c r="D103" s="30" t="s">
        <v>962</v>
      </c>
      <c r="E103" s="30"/>
      <c r="F103" s="30" t="s">
        <v>511</v>
      </c>
      <c r="G103" s="30" t="s">
        <v>947</v>
      </c>
      <c r="H103" s="135">
        <v>44197</v>
      </c>
      <c r="I103" s="135">
        <v>45473</v>
      </c>
      <c r="J103" s="30" t="s">
        <v>963</v>
      </c>
      <c r="K103" s="30" t="s">
        <v>964</v>
      </c>
      <c r="L103" s="30" t="s">
        <v>965</v>
      </c>
      <c r="M103" s="30" t="s">
        <v>63</v>
      </c>
      <c r="N103" s="139">
        <v>0</v>
      </c>
      <c r="O103" s="30"/>
      <c r="P103" s="139">
        <v>1</v>
      </c>
      <c r="Q103" s="137">
        <v>8820000</v>
      </c>
      <c r="R103" s="139">
        <v>1</v>
      </c>
      <c r="S103" s="137">
        <v>8820000</v>
      </c>
      <c r="T103" s="139">
        <v>1</v>
      </c>
      <c r="U103" s="137">
        <v>8820000</v>
      </c>
      <c r="V103" s="139">
        <v>1</v>
      </c>
      <c r="W103" s="137">
        <v>8820000</v>
      </c>
      <c r="X103" s="139">
        <v>1</v>
      </c>
      <c r="Y103" s="326">
        <f t="shared" si="55"/>
        <v>35280000</v>
      </c>
      <c r="Z103" s="138"/>
      <c r="AA103" s="138"/>
      <c r="AB103" s="138"/>
      <c r="AC103" s="138"/>
      <c r="AD103" s="138"/>
      <c r="AE103" s="138"/>
      <c r="AF103" s="138">
        <v>0</v>
      </c>
      <c r="AG103" s="34">
        <v>0</v>
      </c>
      <c r="AH103" s="138">
        <v>0</v>
      </c>
      <c r="AI103" s="34">
        <v>0</v>
      </c>
      <c r="AJ103" s="30" t="s">
        <v>966</v>
      </c>
      <c r="AK103" s="30" t="s">
        <v>952</v>
      </c>
      <c r="AL103" s="319">
        <v>0</v>
      </c>
      <c r="AM103" s="47">
        <f t="shared" si="48"/>
        <v>0</v>
      </c>
      <c r="AN103" s="56">
        <v>0</v>
      </c>
      <c r="AO103" s="56">
        <v>0</v>
      </c>
      <c r="AP103" s="181"/>
      <c r="AQ103" s="181"/>
      <c r="AR103" s="181"/>
      <c r="AS103" s="181"/>
      <c r="AT103" s="181"/>
      <c r="AU103" s="181"/>
      <c r="AV103" s="181"/>
      <c r="AW103" s="181"/>
      <c r="AX103" s="181"/>
      <c r="AY103" s="181"/>
      <c r="AZ103" s="181"/>
      <c r="BA103" s="181"/>
      <c r="BB103" s="181"/>
      <c r="BC103" s="181"/>
      <c r="BD103" s="181"/>
      <c r="BE103" s="141" t="s">
        <v>953</v>
      </c>
      <c r="BF103" s="141" t="s">
        <v>967</v>
      </c>
      <c r="BG103" s="141" t="s">
        <v>968</v>
      </c>
      <c r="BH103" s="30" t="s">
        <v>956</v>
      </c>
      <c r="BI103" s="30" t="s">
        <v>957</v>
      </c>
      <c r="BJ103" s="30" t="s">
        <v>958</v>
      </c>
      <c r="BK103" s="30" t="s">
        <v>959</v>
      </c>
      <c r="BL103" s="30">
        <v>3172144089</v>
      </c>
      <c r="BM103" s="142" t="s">
        <v>960</v>
      </c>
      <c r="BN103" s="144"/>
      <c r="BO103" s="144"/>
      <c r="BP103" s="29"/>
      <c r="BQ103" s="29"/>
    </row>
    <row r="104" spans="1:69" ht="121.5" customHeight="1" x14ac:dyDescent="0.2">
      <c r="A104" s="138" t="s">
        <v>969</v>
      </c>
      <c r="B104" s="30" t="s">
        <v>775</v>
      </c>
      <c r="C104" s="30"/>
      <c r="D104" s="30" t="s">
        <v>970</v>
      </c>
      <c r="E104" s="30"/>
      <c r="F104" s="30" t="s">
        <v>511</v>
      </c>
      <c r="G104" s="30" t="s">
        <v>947</v>
      </c>
      <c r="H104" s="135">
        <v>44197</v>
      </c>
      <c r="I104" s="135">
        <v>45473</v>
      </c>
      <c r="J104" s="30" t="s">
        <v>971</v>
      </c>
      <c r="K104" s="30" t="s">
        <v>972</v>
      </c>
      <c r="L104" s="30" t="s">
        <v>973</v>
      </c>
      <c r="M104" s="30" t="s">
        <v>63</v>
      </c>
      <c r="N104" s="139">
        <v>0</v>
      </c>
      <c r="O104" s="30"/>
      <c r="P104" s="139">
        <v>1</v>
      </c>
      <c r="Q104" s="137">
        <v>2980000</v>
      </c>
      <c r="R104" s="139">
        <v>1</v>
      </c>
      <c r="S104" s="137">
        <v>2570000</v>
      </c>
      <c r="T104" s="139">
        <v>1</v>
      </c>
      <c r="U104" s="137">
        <v>2665000</v>
      </c>
      <c r="V104" s="139">
        <v>1</v>
      </c>
      <c r="W104" s="137">
        <v>2475000</v>
      </c>
      <c r="X104" s="139">
        <v>1</v>
      </c>
      <c r="Y104" s="326">
        <f t="shared" si="55"/>
        <v>10690000</v>
      </c>
      <c r="Z104" s="138"/>
      <c r="AA104" s="138"/>
      <c r="AB104" s="138"/>
      <c r="AC104" s="138"/>
      <c r="AD104" s="138"/>
      <c r="AE104" s="138"/>
      <c r="AF104" s="138">
        <v>0</v>
      </c>
      <c r="AG104" s="34">
        <v>0</v>
      </c>
      <c r="AH104" s="138">
        <v>0</v>
      </c>
      <c r="AI104" s="34">
        <v>0</v>
      </c>
      <c r="AJ104" s="30" t="s">
        <v>951</v>
      </c>
      <c r="AK104" s="30" t="s">
        <v>952</v>
      </c>
      <c r="AL104" s="319">
        <v>0</v>
      </c>
      <c r="AM104" s="47">
        <f t="shared" si="48"/>
        <v>0</v>
      </c>
      <c r="AN104" s="56">
        <v>0</v>
      </c>
      <c r="AO104" s="56">
        <v>0</v>
      </c>
      <c r="AP104" s="181"/>
      <c r="AQ104" s="181"/>
      <c r="AR104" s="181"/>
      <c r="AS104" s="181"/>
      <c r="AT104" s="181"/>
      <c r="AU104" s="181"/>
      <c r="AV104" s="181"/>
      <c r="AW104" s="181"/>
      <c r="AX104" s="181"/>
      <c r="AY104" s="181"/>
      <c r="AZ104" s="181"/>
      <c r="BA104" s="181"/>
      <c r="BB104" s="181"/>
      <c r="BC104" s="181"/>
      <c r="BD104" s="181"/>
      <c r="BE104" s="141" t="s">
        <v>953</v>
      </c>
      <c r="BF104" s="141" t="s">
        <v>974</v>
      </c>
      <c r="BG104" s="141" t="s">
        <v>975</v>
      </c>
      <c r="BH104" s="30" t="s">
        <v>956</v>
      </c>
      <c r="BI104" s="30" t="s">
        <v>957</v>
      </c>
      <c r="BJ104" s="30" t="s">
        <v>976</v>
      </c>
      <c r="BK104" s="30" t="s">
        <v>977</v>
      </c>
      <c r="BL104" s="30">
        <v>3693777</v>
      </c>
      <c r="BM104" s="142" t="s">
        <v>978</v>
      </c>
      <c r="BN104" s="144"/>
      <c r="BO104" s="144"/>
      <c r="BP104" s="29"/>
      <c r="BQ104" s="29"/>
    </row>
    <row r="105" spans="1:69" ht="146.25" customHeight="1" x14ac:dyDescent="0.2">
      <c r="A105" s="138" t="s">
        <v>979</v>
      </c>
      <c r="B105" s="30" t="s">
        <v>775</v>
      </c>
      <c r="C105" s="30"/>
      <c r="D105" s="30" t="s">
        <v>980</v>
      </c>
      <c r="E105" s="30"/>
      <c r="F105" s="30" t="s">
        <v>511</v>
      </c>
      <c r="G105" s="30" t="s">
        <v>947</v>
      </c>
      <c r="H105" s="135">
        <v>44197</v>
      </c>
      <c r="I105" s="135">
        <v>45473</v>
      </c>
      <c r="J105" s="30" t="s">
        <v>981</v>
      </c>
      <c r="K105" s="30" t="s">
        <v>982</v>
      </c>
      <c r="L105" s="30" t="s">
        <v>709</v>
      </c>
      <c r="M105" s="30" t="s">
        <v>63</v>
      </c>
      <c r="N105" s="139">
        <v>0</v>
      </c>
      <c r="O105" s="30"/>
      <c r="P105" s="139">
        <v>1</v>
      </c>
      <c r="Q105" s="137">
        <v>1000000</v>
      </c>
      <c r="R105" s="139">
        <v>1</v>
      </c>
      <c r="S105" s="137">
        <v>1000000</v>
      </c>
      <c r="T105" s="139">
        <v>1</v>
      </c>
      <c r="U105" s="137">
        <v>1000000</v>
      </c>
      <c r="V105" s="139">
        <v>1</v>
      </c>
      <c r="W105" s="137">
        <v>600000</v>
      </c>
      <c r="X105" s="139">
        <v>1</v>
      </c>
      <c r="Y105" s="326">
        <f t="shared" si="55"/>
        <v>3600000</v>
      </c>
      <c r="Z105" s="138"/>
      <c r="AA105" s="138"/>
      <c r="AB105" s="138"/>
      <c r="AC105" s="138"/>
      <c r="AD105" s="138"/>
      <c r="AE105" s="138"/>
      <c r="AF105" s="138">
        <v>0</v>
      </c>
      <c r="AG105" s="34">
        <v>0</v>
      </c>
      <c r="AH105" s="138">
        <v>0</v>
      </c>
      <c r="AI105" s="34">
        <v>0</v>
      </c>
      <c r="AJ105" s="30" t="s">
        <v>983</v>
      </c>
      <c r="AK105" s="30" t="s">
        <v>952</v>
      </c>
      <c r="AL105" s="319">
        <v>0</v>
      </c>
      <c r="AM105" s="47">
        <f t="shared" si="48"/>
        <v>0</v>
      </c>
      <c r="AN105" s="56">
        <v>0</v>
      </c>
      <c r="AO105" s="56">
        <v>0</v>
      </c>
      <c r="AP105" s="181"/>
      <c r="AQ105" s="181"/>
      <c r="AR105" s="181"/>
      <c r="AS105" s="181"/>
      <c r="AT105" s="181"/>
      <c r="AU105" s="181"/>
      <c r="AV105" s="181"/>
      <c r="AW105" s="181"/>
      <c r="AX105" s="181"/>
      <c r="AY105" s="181"/>
      <c r="AZ105" s="181"/>
      <c r="BA105" s="181"/>
      <c r="BB105" s="181"/>
      <c r="BC105" s="181"/>
      <c r="BD105" s="181"/>
      <c r="BE105" s="141" t="s">
        <v>984</v>
      </c>
      <c r="BF105" s="141" t="s">
        <v>985</v>
      </c>
      <c r="BG105" s="141" t="s">
        <v>986</v>
      </c>
      <c r="BH105" s="30" t="s">
        <v>956</v>
      </c>
      <c r="BI105" s="30" t="s">
        <v>957</v>
      </c>
      <c r="BJ105" s="30" t="s">
        <v>987</v>
      </c>
      <c r="BK105" s="30" t="s">
        <v>988</v>
      </c>
      <c r="BL105" s="30"/>
      <c r="BM105" s="142" t="s">
        <v>989</v>
      </c>
      <c r="BN105" s="144"/>
      <c r="BO105" s="144"/>
      <c r="BP105" s="29"/>
      <c r="BQ105" s="29"/>
    </row>
    <row r="106" spans="1:69" ht="159" customHeight="1" x14ac:dyDescent="0.2">
      <c r="A106" s="138" t="s">
        <v>990</v>
      </c>
      <c r="B106" s="30" t="s">
        <v>775</v>
      </c>
      <c r="C106" s="30"/>
      <c r="D106" s="30" t="s">
        <v>991</v>
      </c>
      <c r="E106" s="30"/>
      <c r="F106" s="30" t="s">
        <v>511</v>
      </c>
      <c r="G106" s="30" t="s">
        <v>947</v>
      </c>
      <c r="H106" s="135">
        <v>44197</v>
      </c>
      <c r="I106" s="135">
        <v>45473</v>
      </c>
      <c r="J106" s="30" t="s">
        <v>992</v>
      </c>
      <c r="K106" s="30" t="s">
        <v>993</v>
      </c>
      <c r="L106" s="30" t="s">
        <v>709</v>
      </c>
      <c r="M106" s="30" t="s">
        <v>63</v>
      </c>
      <c r="N106" s="139">
        <v>0</v>
      </c>
      <c r="O106" s="30"/>
      <c r="P106" s="139">
        <v>1</v>
      </c>
      <c r="Q106" s="137">
        <v>7900000</v>
      </c>
      <c r="R106" s="139">
        <v>1</v>
      </c>
      <c r="S106" s="137">
        <v>10800000</v>
      </c>
      <c r="T106" s="139">
        <v>1</v>
      </c>
      <c r="U106" s="137">
        <v>6800000</v>
      </c>
      <c r="V106" s="139">
        <v>1</v>
      </c>
      <c r="W106" s="137">
        <v>6000000</v>
      </c>
      <c r="X106" s="139">
        <v>1</v>
      </c>
      <c r="Y106" s="326">
        <f t="shared" si="55"/>
        <v>31500000</v>
      </c>
      <c r="Z106" s="138"/>
      <c r="AA106" s="138"/>
      <c r="AB106" s="138"/>
      <c r="AC106" s="138"/>
      <c r="AD106" s="138"/>
      <c r="AE106" s="138"/>
      <c r="AF106" s="138">
        <v>0</v>
      </c>
      <c r="AG106" s="34">
        <v>0</v>
      </c>
      <c r="AH106" s="138">
        <v>0</v>
      </c>
      <c r="AI106" s="34">
        <v>0</v>
      </c>
      <c r="AJ106" s="30" t="s">
        <v>951</v>
      </c>
      <c r="AK106" s="30" t="s">
        <v>952</v>
      </c>
      <c r="AL106" s="319">
        <v>0</v>
      </c>
      <c r="AM106" s="47">
        <f t="shared" si="48"/>
        <v>0</v>
      </c>
      <c r="AN106" s="56">
        <v>0</v>
      </c>
      <c r="AO106" s="56">
        <v>0</v>
      </c>
      <c r="AP106" s="181"/>
      <c r="AQ106" s="181"/>
      <c r="AR106" s="181"/>
      <c r="AS106" s="181"/>
      <c r="AT106" s="181"/>
      <c r="AU106" s="181"/>
      <c r="AV106" s="181"/>
      <c r="AW106" s="181"/>
      <c r="AX106" s="181"/>
      <c r="AY106" s="181"/>
      <c r="AZ106" s="181"/>
      <c r="BA106" s="181"/>
      <c r="BB106" s="181"/>
      <c r="BC106" s="181"/>
      <c r="BD106" s="181"/>
      <c r="BE106" s="141" t="s">
        <v>953</v>
      </c>
      <c r="BF106" s="141" t="s">
        <v>994</v>
      </c>
      <c r="BG106" s="141" t="s">
        <v>995</v>
      </c>
      <c r="BH106" s="30" t="s">
        <v>956</v>
      </c>
      <c r="BI106" s="30" t="s">
        <v>957</v>
      </c>
      <c r="BJ106" s="30" t="s">
        <v>996</v>
      </c>
      <c r="BK106" s="30" t="s">
        <v>997</v>
      </c>
      <c r="BL106" s="30">
        <v>3693777</v>
      </c>
      <c r="BM106" s="142" t="s">
        <v>998</v>
      </c>
      <c r="BN106" s="144"/>
      <c r="BO106" s="144"/>
      <c r="BP106" s="29"/>
      <c r="BQ106" s="29"/>
    </row>
    <row r="107" spans="1:69" ht="130.5" customHeight="1" x14ac:dyDescent="0.2">
      <c r="A107" s="138" t="s">
        <v>999</v>
      </c>
      <c r="B107" s="30" t="s">
        <v>775</v>
      </c>
      <c r="C107" s="30"/>
      <c r="D107" s="30" t="s">
        <v>1000</v>
      </c>
      <c r="E107" s="30"/>
      <c r="F107" s="30" t="s">
        <v>511</v>
      </c>
      <c r="G107" s="30" t="s">
        <v>947</v>
      </c>
      <c r="H107" s="135">
        <v>44197</v>
      </c>
      <c r="I107" s="135">
        <v>45473</v>
      </c>
      <c r="J107" s="30" t="s">
        <v>1001</v>
      </c>
      <c r="K107" s="30" t="s">
        <v>1002</v>
      </c>
      <c r="L107" s="30" t="s">
        <v>709</v>
      </c>
      <c r="M107" s="30" t="s">
        <v>63</v>
      </c>
      <c r="N107" s="139">
        <v>0</v>
      </c>
      <c r="O107" s="30"/>
      <c r="P107" s="139">
        <v>1</v>
      </c>
      <c r="Q107" s="137">
        <v>2500000</v>
      </c>
      <c r="R107" s="139">
        <v>1</v>
      </c>
      <c r="S107" s="137">
        <v>2500000</v>
      </c>
      <c r="T107" s="139">
        <v>1</v>
      </c>
      <c r="U107" s="169">
        <v>2500000</v>
      </c>
      <c r="V107" s="139">
        <v>1</v>
      </c>
      <c r="W107" s="137">
        <v>800000</v>
      </c>
      <c r="X107" s="139">
        <v>1</v>
      </c>
      <c r="Y107" s="326">
        <f t="shared" si="55"/>
        <v>8300000</v>
      </c>
      <c r="Z107" s="138"/>
      <c r="AA107" s="138"/>
      <c r="AB107" s="138"/>
      <c r="AC107" s="138"/>
      <c r="AD107" s="138"/>
      <c r="AE107" s="138"/>
      <c r="AF107" s="138">
        <v>0</v>
      </c>
      <c r="AG107" s="34">
        <v>0</v>
      </c>
      <c r="AH107" s="138">
        <v>0</v>
      </c>
      <c r="AI107" s="34">
        <v>0</v>
      </c>
      <c r="AJ107" s="30" t="s">
        <v>951</v>
      </c>
      <c r="AK107" s="30" t="s">
        <v>952</v>
      </c>
      <c r="AL107" s="319">
        <v>0</v>
      </c>
      <c r="AM107" s="47">
        <f t="shared" si="48"/>
        <v>0</v>
      </c>
      <c r="AN107" s="56">
        <v>0</v>
      </c>
      <c r="AO107" s="56">
        <v>0</v>
      </c>
      <c r="AP107" s="181"/>
      <c r="AQ107" s="181"/>
      <c r="AR107" s="181"/>
      <c r="AS107" s="181"/>
      <c r="AT107" s="181"/>
      <c r="AU107" s="181"/>
      <c r="AV107" s="181"/>
      <c r="AW107" s="181"/>
      <c r="AX107" s="181"/>
      <c r="AY107" s="181"/>
      <c r="AZ107" s="181"/>
      <c r="BA107" s="181"/>
      <c r="BB107" s="181"/>
      <c r="BC107" s="181"/>
      <c r="BD107" s="181"/>
      <c r="BE107" s="141" t="s">
        <v>984</v>
      </c>
      <c r="BF107" s="141" t="s">
        <v>1003</v>
      </c>
      <c r="BG107" s="141" t="s">
        <v>1004</v>
      </c>
      <c r="BH107" s="30" t="s">
        <v>956</v>
      </c>
      <c r="BI107" s="30" t="s">
        <v>957</v>
      </c>
      <c r="BJ107" s="30" t="s">
        <v>987</v>
      </c>
      <c r="BK107" s="30" t="s">
        <v>988</v>
      </c>
      <c r="BL107" s="30"/>
      <c r="BM107" s="142" t="s">
        <v>989</v>
      </c>
      <c r="BN107" s="144"/>
      <c r="BO107" s="144"/>
      <c r="BP107" s="29"/>
      <c r="BQ107" s="29"/>
    </row>
    <row r="108" spans="1:69" ht="140.25" customHeight="1" x14ac:dyDescent="0.2">
      <c r="A108" s="138" t="s">
        <v>1005</v>
      </c>
      <c r="B108" s="30" t="s">
        <v>775</v>
      </c>
      <c r="C108" s="30"/>
      <c r="D108" s="30" t="s">
        <v>1006</v>
      </c>
      <c r="E108" s="30"/>
      <c r="F108" s="30" t="s">
        <v>511</v>
      </c>
      <c r="G108" s="30" t="s">
        <v>947</v>
      </c>
      <c r="H108" s="135">
        <v>44197</v>
      </c>
      <c r="I108" s="135">
        <v>45473</v>
      </c>
      <c r="J108" s="30" t="s">
        <v>1007</v>
      </c>
      <c r="K108" s="30" t="s">
        <v>1008</v>
      </c>
      <c r="L108" s="30" t="s">
        <v>709</v>
      </c>
      <c r="M108" s="30" t="s">
        <v>63</v>
      </c>
      <c r="N108" s="139">
        <v>0</v>
      </c>
      <c r="O108" s="30"/>
      <c r="P108" s="139">
        <v>1</v>
      </c>
      <c r="Q108" s="137">
        <v>200000</v>
      </c>
      <c r="R108" s="139">
        <v>1</v>
      </c>
      <c r="S108" s="137">
        <v>200000</v>
      </c>
      <c r="T108" s="139">
        <v>1</v>
      </c>
      <c r="U108" s="137">
        <v>200000</v>
      </c>
      <c r="V108" s="139">
        <v>1</v>
      </c>
      <c r="W108" s="137">
        <v>200000</v>
      </c>
      <c r="X108" s="139">
        <v>1</v>
      </c>
      <c r="Y108" s="326">
        <f t="shared" si="55"/>
        <v>800000</v>
      </c>
      <c r="Z108" s="138"/>
      <c r="AA108" s="138"/>
      <c r="AB108" s="138"/>
      <c r="AC108" s="138"/>
      <c r="AD108" s="138"/>
      <c r="AE108" s="138"/>
      <c r="AF108" s="138">
        <v>0</v>
      </c>
      <c r="AG108" s="34">
        <v>0</v>
      </c>
      <c r="AH108" s="138">
        <v>0</v>
      </c>
      <c r="AI108" s="34">
        <v>0</v>
      </c>
      <c r="AJ108" s="30" t="s">
        <v>951</v>
      </c>
      <c r="AK108" s="30" t="s">
        <v>952</v>
      </c>
      <c r="AL108" s="319">
        <v>0</v>
      </c>
      <c r="AM108" s="47">
        <f t="shared" si="48"/>
        <v>0</v>
      </c>
      <c r="AN108" s="56">
        <v>0</v>
      </c>
      <c r="AO108" s="56">
        <v>0</v>
      </c>
      <c r="AP108" s="181"/>
      <c r="AQ108" s="181"/>
      <c r="AR108" s="181"/>
      <c r="AS108" s="181"/>
      <c r="AT108" s="181"/>
      <c r="AU108" s="181"/>
      <c r="AV108" s="181"/>
      <c r="AW108" s="181"/>
      <c r="AX108" s="181"/>
      <c r="AY108" s="181"/>
      <c r="AZ108" s="181"/>
      <c r="BA108" s="181"/>
      <c r="BB108" s="181"/>
      <c r="BC108" s="181"/>
      <c r="BD108" s="181"/>
      <c r="BE108" s="141" t="s">
        <v>984</v>
      </c>
      <c r="BF108" s="141" t="s">
        <v>1009</v>
      </c>
      <c r="BG108" s="141" t="s">
        <v>1010</v>
      </c>
      <c r="BH108" s="30" t="s">
        <v>956</v>
      </c>
      <c r="BI108" s="30" t="s">
        <v>957</v>
      </c>
      <c r="BJ108" s="30" t="s">
        <v>1011</v>
      </c>
      <c r="BK108" s="30" t="s">
        <v>1012</v>
      </c>
      <c r="BL108" s="30" t="s">
        <v>1013</v>
      </c>
      <c r="BM108" s="142" t="s">
        <v>1014</v>
      </c>
      <c r="BN108" s="144"/>
      <c r="BO108" s="144"/>
      <c r="BP108" s="29"/>
      <c r="BQ108" s="29"/>
    </row>
    <row r="109" spans="1:69" ht="86.25" customHeight="1" x14ac:dyDescent="0.2">
      <c r="A109" s="138" t="s">
        <v>1015</v>
      </c>
      <c r="B109" s="30" t="s">
        <v>775</v>
      </c>
      <c r="C109" s="30"/>
      <c r="D109" s="30" t="s">
        <v>1016</v>
      </c>
      <c r="E109" s="30"/>
      <c r="F109" s="30" t="s">
        <v>511</v>
      </c>
      <c r="G109" s="30" t="s">
        <v>947</v>
      </c>
      <c r="H109" s="135">
        <v>44197</v>
      </c>
      <c r="I109" s="135">
        <v>45473</v>
      </c>
      <c r="J109" s="30" t="s">
        <v>1017</v>
      </c>
      <c r="K109" s="30" t="s">
        <v>1018</v>
      </c>
      <c r="L109" s="30" t="s">
        <v>709</v>
      </c>
      <c r="M109" s="30" t="s">
        <v>63</v>
      </c>
      <c r="N109" s="139">
        <v>0</v>
      </c>
      <c r="O109" s="30"/>
      <c r="P109" s="139">
        <v>1</v>
      </c>
      <c r="Q109" s="137">
        <v>585000</v>
      </c>
      <c r="R109" s="139">
        <v>1</v>
      </c>
      <c r="S109" s="137">
        <v>585000</v>
      </c>
      <c r="T109" s="139">
        <v>1</v>
      </c>
      <c r="U109" s="137">
        <v>585000</v>
      </c>
      <c r="V109" s="139">
        <v>1</v>
      </c>
      <c r="W109" s="137">
        <v>585000</v>
      </c>
      <c r="X109" s="139">
        <v>1</v>
      </c>
      <c r="Y109" s="326">
        <f t="shared" si="55"/>
        <v>2340000</v>
      </c>
      <c r="Z109" s="138"/>
      <c r="AA109" s="138"/>
      <c r="AB109" s="138"/>
      <c r="AC109" s="138"/>
      <c r="AD109" s="138"/>
      <c r="AE109" s="138"/>
      <c r="AF109" s="138">
        <v>0</v>
      </c>
      <c r="AG109" s="34">
        <v>0</v>
      </c>
      <c r="AH109" s="138">
        <v>0</v>
      </c>
      <c r="AI109" s="34">
        <v>0</v>
      </c>
      <c r="AJ109" s="30" t="s">
        <v>951</v>
      </c>
      <c r="AK109" s="30" t="s">
        <v>952</v>
      </c>
      <c r="AL109" s="319">
        <v>0</v>
      </c>
      <c r="AM109" s="47">
        <f t="shared" si="48"/>
        <v>0</v>
      </c>
      <c r="AN109" s="56">
        <v>0</v>
      </c>
      <c r="AO109" s="56">
        <v>0</v>
      </c>
      <c r="AP109" s="181"/>
      <c r="AQ109" s="181"/>
      <c r="AR109" s="181"/>
      <c r="AS109" s="181"/>
      <c r="AT109" s="181"/>
      <c r="AU109" s="181"/>
      <c r="AV109" s="181"/>
      <c r="AW109" s="181"/>
      <c r="AX109" s="181"/>
      <c r="AY109" s="181"/>
      <c r="AZ109" s="181"/>
      <c r="BA109" s="181"/>
      <c r="BB109" s="181"/>
      <c r="BC109" s="181"/>
      <c r="BD109" s="181"/>
      <c r="BE109" s="141" t="s">
        <v>1019</v>
      </c>
      <c r="BF109" s="141" t="s">
        <v>1020</v>
      </c>
      <c r="BG109" s="141" t="s">
        <v>1021</v>
      </c>
      <c r="BH109" s="30" t="s">
        <v>956</v>
      </c>
      <c r="BI109" s="30" t="s">
        <v>957</v>
      </c>
      <c r="BJ109" s="30" t="s">
        <v>1022</v>
      </c>
      <c r="BK109" s="30" t="s">
        <v>1023</v>
      </c>
      <c r="BL109" s="30">
        <v>3693777</v>
      </c>
      <c r="BM109" s="142" t="s">
        <v>1024</v>
      </c>
      <c r="BN109" s="144"/>
      <c r="BO109" s="144"/>
      <c r="BP109" s="29"/>
      <c r="BQ109" s="29"/>
    </row>
    <row r="110" spans="1:69" ht="87" customHeight="1" x14ac:dyDescent="0.2">
      <c r="A110" s="59" t="s">
        <v>1025</v>
      </c>
      <c r="B110" s="59" t="s">
        <v>57</v>
      </c>
      <c r="C110" s="59"/>
      <c r="D110" s="59" t="s">
        <v>1489</v>
      </c>
      <c r="E110" s="59"/>
      <c r="F110" s="59" t="s">
        <v>1026</v>
      </c>
      <c r="G110" s="327" t="s">
        <v>1027</v>
      </c>
      <c r="H110" s="328">
        <v>44211</v>
      </c>
      <c r="I110" s="329">
        <v>45473</v>
      </c>
      <c r="J110" s="59" t="s">
        <v>1028</v>
      </c>
      <c r="K110" s="330" t="s">
        <v>1029</v>
      </c>
      <c r="L110" s="331" t="s">
        <v>839</v>
      </c>
      <c r="M110" s="331" t="s">
        <v>1030</v>
      </c>
      <c r="N110" s="59"/>
      <c r="O110" s="332"/>
      <c r="P110" s="331">
        <v>25</v>
      </c>
      <c r="Q110" s="333">
        <v>13262295</v>
      </c>
      <c r="R110" s="59">
        <v>25</v>
      </c>
      <c r="S110" s="333">
        <v>13262295</v>
      </c>
      <c r="T110" s="59">
        <v>25</v>
      </c>
      <c r="U110" s="333">
        <v>13262295</v>
      </c>
      <c r="V110" s="59">
        <v>100</v>
      </c>
      <c r="W110" s="333">
        <v>13262295</v>
      </c>
      <c r="X110" s="334">
        <v>100</v>
      </c>
      <c r="Y110" s="335">
        <f t="shared" ref="Y110:Y119" si="56">O110+Q110+S110+U110+W110</f>
        <v>53049180</v>
      </c>
      <c r="Z110" s="248"/>
      <c r="AA110" s="178" t="str">
        <f t="shared" ref="AA110:AA119" si="57">IF(O110=0," ",Z110/O110)</f>
        <v xml:space="preserve"> </v>
      </c>
      <c r="AB110" s="59"/>
      <c r="AC110" s="178" t="str">
        <f t="shared" ref="AC110:AC119" si="58">IF(N110=0," ",AB110/N110)</f>
        <v xml:space="preserve"> </v>
      </c>
      <c r="AD110" s="59"/>
      <c r="AE110" s="59"/>
      <c r="AF110" s="336">
        <f>(Q110/25)*AH110</f>
        <v>0</v>
      </c>
      <c r="AG110" s="178">
        <f t="shared" ref="AG110:AG112" si="59">IF(Q110=0," ",AF110/Q110)</f>
        <v>0</v>
      </c>
      <c r="AH110" s="59">
        <v>0</v>
      </c>
      <c r="AI110" s="178">
        <f t="shared" ref="AI110:AI112" si="60">IF(P110=0," ",AH110/P110)</f>
        <v>0</v>
      </c>
      <c r="AJ110" s="59" t="s">
        <v>1031</v>
      </c>
      <c r="AK110" s="59" t="s">
        <v>1032</v>
      </c>
      <c r="AL110" s="88">
        <v>1894614</v>
      </c>
      <c r="AM110" s="47">
        <f t="shared" si="48"/>
        <v>0.14285717517217042</v>
      </c>
      <c r="AN110" s="52">
        <v>7</v>
      </c>
      <c r="AO110" s="56">
        <v>0.28000000000000003</v>
      </c>
      <c r="AP110" s="52" t="s">
        <v>1223</v>
      </c>
      <c r="AQ110" s="52" t="s">
        <v>1224</v>
      </c>
      <c r="AR110" s="106">
        <v>0</v>
      </c>
      <c r="AS110" s="112">
        <f>IF(Q110=0," ",AR110/Q110)</f>
        <v>0</v>
      </c>
      <c r="AT110" s="107">
        <v>7</v>
      </c>
      <c r="AU110" s="112">
        <v>1</v>
      </c>
      <c r="AV110" s="74" t="s">
        <v>1491</v>
      </c>
      <c r="AW110" s="74" t="s">
        <v>1492</v>
      </c>
      <c r="AX110" s="108">
        <v>3713442</v>
      </c>
      <c r="AY110" s="109">
        <v>0.28000000000000003</v>
      </c>
      <c r="AZ110" s="110">
        <v>1</v>
      </c>
      <c r="BA110" s="109">
        <v>1</v>
      </c>
      <c r="BB110" s="337" t="s">
        <v>1493</v>
      </c>
      <c r="BC110" s="337" t="s">
        <v>1494</v>
      </c>
      <c r="BD110" s="175"/>
      <c r="BE110" s="327" t="s">
        <v>1033</v>
      </c>
      <c r="BF110" s="327" t="s">
        <v>1034</v>
      </c>
      <c r="BG110" s="327" t="s">
        <v>1035</v>
      </c>
      <c r="BH110" s="59" t="s">
        <v>1036</v>
      </c>
      <c r="BI110" s="59" t="s">
        <v>1037</v>
      </c>
      <c r="BJ110" s="59" t="s">
        <v>1038</v>
      </c>
      <c r="BK110" s="59" t="s">
        <v>1039</v>
      </c>
      <c r="BL110" s="338" t="s">
        <v>1040</v>
      </c>
      <c r="BM110" s="339" t="s">
        <v>1041</v>
      </c>
      <c r="BN110" s="53"/>
      <c r="BO110" s="53"/>
      <c r="BP110" s="35"/>
      <c r="BQ110" s="35"/>
    </row>
    <row r="111" spans="1:69" ht="69.75" customHeight="1" x14ac:dyDescent="0.2">
      <c r="A111" s="59" t="s">
        <v>1042</v>
      </c>
      <c r="B111" s="59" t="s">
        <v>775</v>
      </c>
      <c r="C111" s="59"/>
      <c r="D111" s="340" t="s">
        <v>1043</v>
      </c>
      <c r="E111" s="59"/>
      <c r="F111" s="59" t="s">
        <v>1026</v>
      </c>
      <c r="G111" s="327" t="s">
        <v>1027</v>
      </c>
      <c r="H111" s="328">
        <v>44211</v>
      </c>
      <c r="I111" s="329">
        <v>45473</v>
      </c>
      <c r="J111" s="59" t="s">
        <v>1044</v>
      </c>
      <c r="K111" s="330" t="s">
        <v>1045</v>
      </c>
      <c r="L111" s="331" t="s">
        <v>839</v>
      </c>
      <c r="M111" s="331" t="s">
        <v>1030</v>
      </c>
      <c r="N111" s="59"/>
      <c r="O111" s="59"/>
      <c r="P111" s="331">
        <v>3</v>
      </c>
      <c r="Q111" s="333">
        <v>2800000</v>
      </c>
      <c r="R111" s="331">
        <v>3</v>
      </c>
      <c r="S111" s="333">
        <v>1400000</v>
      </c>
      <c r="T111" s="59">
        <v>2</v>
      </c>
      <c r="U111" s="333">
        <v>1400000</v>
      </c>
      <c r="V111" s="331">
        <v>2</v>
      </c>
      <c r="W111" s="333">
        <v>1400000</v>
      </c>
      <c r="X111" s="334">
        <v>10</v>
      </c>
      <c r="Y111" s="341">
        <f t="shared" si="56"/>
        <v>7000000</v>
      </c>
      <c r="Z111" s="59"/>
      <c r="AA111" s="178" t="str">
        <f t="shared" si="57"/>
        <v xml:space="preserve"> </v>
      </c>
      <c r="AB111" s="59"/>
      <c r="AC111" s="178" t="str">
        <f t="shared" si="58"/>
        <v xml:space="preserve"> </v>
      </c>
      <c r="AD111" s="59"/>
      <c r="AE111" s="59"/>
      <c r="AF111" s="248"/>
      <c r="AG111" s="178">
        <f t="shared" si="59"/>
        <v>0</v>
      </c>
      <c r="AH111" s="30">
        <v>0</v>
      </c>
      <c r="AI111" s="178">
        <f t="shared" si="60"/>
        <v>0</v>
      </c>
      <c r="AJ111" s="59" t="s">
        <v>1046</v>
      </c>
      <c r="AK111" s="330"/>
      <c r="AL111" s="319">
        <v>0</v>
      </c>
      <c r="AM111" s="47">
        <f t="shared" si="48"/>
        <v>0</v>
      </c>
      <c r="AN111" s="52">
        <v>1</v>
      </c>
      <c r="AO111" s="56">
        <v>0</v>
      </c>
      <c r="AP111" s="52" t="s">
        <v>1225</v>
      </c>
      <c r="AQ111" s="52"/>
      <c r="AR111" s="69">
        <v>2800000</v>
      </c>
      <c r="AS111" s="70">
        <f>IF(Q111=0," ",AR111/Q111)</f>
        <v>1</v>
      </c>
      <c r="AT111" s="107">
        <v>5</v>
      </c>
      <c r="AU111" s="112">
        <f>IF(P111=0," ",AT111/P111)</f>
        <v>1.6666666666666667</v>
      </c>
      <c r="AV111" s="74" t="s">
        <v>1495</v>
      </c>
      <c r="AW111" s="74" t="s">
        <v>150</v>
      </c>
      <c r="AX111" s="69">
        <v>2800000</v>
      </c>
      <c r="AY111" s="70">
        <f>IF(W111=0," ",AX111/W111)</f>
        <v>2</v>
      </c>
      <c r="AZ111" s="107">
        <v>5</v>
      </c>
      <c r="BA111" s="112">
        <f>IF(V111=0," ",AZ111/V111)</f>
        <v>2.5</v>
      </c>
      <c r="BB111" s="337" t="s">
        <v>1496</v>
      </c>
      <c r="BC111" s="175"/>
      <c r="BD111" s="175"/>
      <c r="BE111" s="327" t="s">
        <v>1033</v>
      </c>
      <c r="BF111" s="327" t="s">
        <v>1047</v>
      </c>
      <c r="BG111" s="327" t="s">
        <v>1048</v>
      </c>
      <c r="BH111" s="59" t="s">
        <v>1036</v>
      </c>
      <c r="BI111" s="59" t="s">
        <v>1037</v>
      </c>
      <c r="BJ111" s="59" t="s">
        <v>1038</v>
      </c>
      <c r="BK111" s="59" t="s">
        <v>1039</v>
      </c>
      <c r="BL111" s="338" t="s">
        <v>1040</v>
      </c>
      <c r="BM111" s="339" t="s">
        <v>1041</v>
      </c>
      <c r="BN111" s="53"/>
      <c r="BO111" s="53"/>
      <c r="BP111" s="35"/>
      <c r="BQ111" s="35"/>
    </row>
    <row r="112" spans="1:69" ht="87.75" customHeight="1" x14ac:dyDescent="0.2">
      <c r="A112" s="59" t="s">
        <v>1049</v>
      </c>
      <c r="B112" s="59" t="s">
        <v>57</v>
      </c>
      <c r="C112" s="59"/>
      <c r="D112" s="342" t="s">
        <v>1490</v>
      </c>
      <c r="E112" s="59"/>
      <c r="F112" s="59" t="s">
        <v>1026</v>
      </c>
      <c r="G112" s="327" t="s">
        <v>1027</v>
      </c>
      <c r="H112" s="328">
        <v>44197</v>
      </c>
      <c r="I112" s="329">
        <v>45290</v>
      </c>
      <c r="J112" s="59" t="s">
        <v>1050</v>
      </c>
      <c r="K112" s="330" t="s">
        <v>1051</v>
      </c>
      <c r="L112" s="331" t="s">
        <v>839</v>
      </c>
      <c r="M112" s="331" t="s">
        <v>1030</v>
      </c>
      <c r="N112" s="59"/>
      <c r="O112" s="248"/>
      <c r="P112" s="331">
        <v>25</v>
      </c>
      <c r="Q112" s="333">
        <v>15500000</v>
      </c>
      <c r="R112" s="59">
        <v>25</v>
      </c>
      <c r="S112" s="333">
        <v>15500000</v>
      </c>
      <c r="T112" s="59">
        <v>25</v>
      </c>
      <c r="U112" s="333">
        <v>15500000</v>
      </c>
      <c r="V112" s="343">
        <v>0</v>
      </c>
      <c r="W112" s="344"/>
      <c r="X112" s="334">
        <v>75</v>
      </c>
      <c r="Y112" s="335">
        <f t="shared" si="56"/>
        <v>46500000</v>
      </c>
      <c r="Z112" s="248"/>
      <c r="AA112" s="178" t="str">
        <f t="shared" si="57"/>
        <v xml:space="preserve"> </v>
      </c>
      <c r="AB112" s="59"/>
      <c r="AC112" s="178" t="str">
        <f t="shared" si="58"/>
        <v xml:space="preserve"> </v>
      </c>
      <c r="AD112" s="59"/>
      <c r="AE112" s="59"/>
      <c r="AF112" s="248"/>
      <c r="AG112" s="178">
        <f t="shared" si="59"/>
        <v>0</v>
      </c>
      <c r="AH112" s="30">
        <v>0</v>
      </c>
      <c r="AI112" s="178">
        <f t="shared" si="60"/>
        <v>0</v>
      </c>
      <c r="AJ112" s="59" t="s">
        <v>1052</v>
      </c>
      <c r="AK112" s="59" t="s">
        <v>150</v>
      </c>
      <c r="AL112" s="319">
        <v>0</v>
      </c>
      <c r="AM112" s="47">
        <f t="shared" si="48"/>
        <v>0</v>
      </c>
      <c r="AN112" s="52"/>
      <c r="AO112" s="56">
        <v>0.2</v>
      </c>
      <c r="AP112" s="52" t="s">
        <v>1226</v>
      </c>
      <c r="AQ112" s="52" t="s">
        <v>1227</v>
      </c>
      <c r="AR112" s="69">
        <v>0</v>
      </c>
      <c r="AS112" s="112">
        <f>IF(Q112=0," ",AR112/Q112)</f>
        <v>0</v>
      </c>
      <c r="AT112" s="107"/>
      <c r="AU112" s="112">
        <f>IF(P112=0," ",AT112/P112)</f>
        <v>0</v>
      </c>
      <c r="AV112" s="74" t="s">
        <v>1497</v>
      </c>
      <c r="AW112" s="74" t="s">
        <v>1498</v>
      </c>
      <c r="AX112" s="108">
        <v>0</v>
      </c>
      <c r="AY112" s="109">
        <f t="shared" ref="AY112:AY118" si="61">IF(Q112=0," ",AX112/Q112)</f>
        <v>0</v>
      </c>
      <c r="AZ112" s="345">
        <v>0</v>
      </c>
      <c r="BA112" s="109">
        <f>IF(P112=0," ",AZ112/P112)</f>
        <v>0</v>
      </c>
      <c r="BB112" s="337" t="s">
        <v>1499</v>
      </c>
      <c r="BC112" s="337" t="s">
        <v>1500</v>
      </c>
      <c r="BD112" s="175"/>
      <c r="BE112" s="327" t="s">
        <v>1053</v>
      </c>
      <c r="BF112" s="327" t="s">
        <v>1054</v>
      </c>
      <c r="BG112" s="346" t="s">
        <v>1055</v>
      </c>
      <c r="BH112" s="59" t="s">
        <v>1036</v>
      </c>
      <c r="BI112" s="59" t="s">
        <v>1037</v>
      </c>
      <c r="BJ112" s="59" t="s">
        <v>1038</v>
      </c>
      <c r="BK112" s="59" t="s">
        <v>1039</v>
      </c>
      <c r="BL112" s="338" t="s">
        <v>1040</v>
      </c>
      <c r="BM112" s="339" t="s">
        <v>1041</v>
      </c>
      <c r="BN112" s="53"/>
      <c r="BO112" s="53"/>
      <c r="BP112" s="35"/>
      <c r="BQ112" s="35"/>
    </row>
    <row r="113" spans="1:69" ht="79.5" customHeight="1" x14ac:dyDescent="0.2">
      <c r="A113" s="59" t="s">
        <v>1056</v>
      </c>
      <c r="B113" s="59" t="s">
        <v>775</v>
      </c>
      <c r="C113" s="59"/>
      <c r="D113" s="59" t="s">
        <v>1057</v>
      </c>
      <c r="E113" s="59"/>
      <c r="F113" s="59" t="s">
        <v>1026</v>
      </c>
      <c r="G113" s="327" t="s">
        <v>1027</v>
      </c>
      <c r="H113" s="328">
        <v>43831</v>
      </c>
      <c r="I113" s="329">
        <v>44195</v>
      </c>
      <c r="J113" s="59" t="s">
        <v>1058</v>
      </c>
      <c r="K113" s="330" t="s">
        <v>1059</v>
      </c>
      <c r="L113" s="331" t="s">
        <v>1060</v>
      </c>
      <c r="M113" s="331" t="s">
        <v>596</v>
      </c>
      <c r="N113" s="59">
        <v>1</v>
      </c>
      <c r="O113" s="347">
        <v>4300800</v>
      </c>
      <c r="P113" s="343">
        <v>0</v>
      </c>
      <c r="Q113" s="248"/>
      <c r="R113" s="343" t="s">
        <v>1061</v>
      </c>
      <c r="S113" s="248"/>
      <c r="T113" s="178">
        <v>0</v>
      </c>
      <c r="U113" s="248"/>
      <c r="V113" s="343">
        <v>0</v>
      </c>
      <c r="W113" s="344"/>
      <c r="X113" s="334">
        <v>1</v>
      </c>
      <c r="Y113" s="335">
        <f t="shared" si="56"/>
        <v>4300800</v>
      </c>
      <c r="Z113" s="248">
        <v>4300800</v>
      </c>
      <c r="AA113" s="178">
        <f t="shared" si="57"/>
        <v>1</v>
      </c>
      <c r="AB113" s="59">
        <v>1</v>
      </c>
      <c r="AC113" s="178">
        <f t="shared" si="58"/>
        <v>1</v>
      </c>
      <c r="AD113" s="59"/>
      <c r="AE113" s="59"/>
      <c r="AF113" s="248"/>
      <c r="AG113" s="178" t="str">
        <f>IF(U113=0," ",AF113/U113)</f>
        <v xml:space="preserve"> </v>
      </c>
      <c r="AH113" s="59"/>
      <c r="AI113" s="178" t="str">
        <f>IF(T113=0," ",AH113/T113)</f>
        <v xml:space="preserve"> </v>
      </c>
      <c r="AJ113" s="59" t="s">
        <v>1062</v>
      </c>
      <c r="AK113" s="59"/>
      <c r="AL113" s="60">
        <v>4300800</v>
      </c>
      <c r="AM113" s="47" t="str">
        <f t="shared" si="48"/>
        <v/>
      </c>
      <c r="AN113" s="46">
        <v>1</v>
      </c>
      <c r="AO113" s="47">
        <v>0.33</v>
      </c>
      <c r="AP113" s="52" t="s">
        <v>1228</v>
      </c>
      <c r="AQ113" s="46"/>
      <c r="AR113" s="69">
        <v>4300800</v>
      </c>
      <c r="AS113" s="70">
        <v>1</v>
      </c>
      <c r="AT113" s="107">
        <v>1</v>
      </c>
      <c r="AU113" s="111">
        <v>1</v>
      </c>
      <c r="AV113" s="74" t="s">
        <v>1501</v>
      </c>
      <c r="AW113" s="74" t="s">
        <v>1502</v>
      </c>
      <c r="AX113" s="108">
        <v>4300800</v>
      </c>
      <c r="AY113" s="109" t="str">
        <f t="shared" si="61"/>
        <v xml:space="preserve"> </v>
      </c>
      <c r="AZ113" s="348">
        <v>1</v>
      </c>
      <c r="BA113" s="349">
        <v>1</v>
      </c>
      <c r="BB113" s="337" t="s">
        <v>1503</v>
      </c>
      <c r="BC113" s="350" t="s">
        <v>1502</v>
      </c>
      <c r="BD113" s="175" t="s">
        <v>1504</v>
      </c>
      <c r="BE113" s="327" t="s">
        <v>1053</v>
      </c>
      <c r="BF113" s="327" t="s">
        <v>1063</v>
      </c>
      <c r="BG113" s="327" t="s">
        <v>1064</v>
      </c>
      <c r="BH113" s="59" t="s">
        <v>1036</v>
      </c>
      <c r="BI113" s="59" t="s">
        <v>1037</v>
      </c>
      <c r="BJ113" s="59" t="s">
        <v>1038</v>
      </c>
      <c r="BK113" s="59" t="s">
        <v>1039</v>
      </c>
      <c r="BL113" s="338" t="s">
        <v>1040</v>
      </c>
      <c r="BM113" s="339" t="s">
        <v>1041</v>
      </c>
      <c r="BN113" s="53"/>
      <c r="BO113" s="53"/>
      <c r="BP113" s="35"/>
      <c r="BQ113" s="35"/>
    </row>
    <row r="114" spans="1:69" ht="84.75" customHeight="1" x14ac:dyDescent="0.2">
      <c r="A114" s="59" t="s">
        <v>1065</v>
      </c>
      <c r="B114" s="59" t="s">
        <v>769</v>
      </c>
      <c r="C114" s="59"/>
      <c r="D114" s="340" t="s">
        <v>1066</v>
      </c>
      <c r="E114" s="59"/>
      <c r="F114" s="340" t="s">
        <v>1026</v>
      </c>
      <c r="G114" s="327" t="s">
        <v>1027</v>
      </c>
      <c r="H114" s="135">
        <v>44197</v>
      </c>
      <c r="I114" s="329">
        <v>45473</v>
      </c>
      <c r="J114" s="59" t="s">
        <v>1067</v>
      </c>
      <c r="K114" s="330" t="s">
        <v>1068</v>
      </c>
      <c r="L114" s="331" t="s">
        <v>1060</v>
      </c>
      <c r="M114" s="351" t="s">
        <v>596</v>
      </c>
      <c r="N114" s="59"/>
      <c r="O114" s="248"/>
      <c r="P114" s="331">
        <v>1</v>
      </c>
      <c r="Q114" s="333">
        <v>7000000</v>
      </c>
      <c r="R114" s="331">
        <v>1</v>
      </c>
      <c r="S114" s="333">
        <v>7210000</v>
      </c>
      <c r="T114" s="59">
        <v>1</v>
      </c>
      <c r="U114" s="333">
        <v>7426300</v>
      </c>
      <c r="V114" s="331">
        <v>1</v>
      </c>
      <c r="W114" s="333">
        <v>7649089</v>
      </c>
      <c r="X114" s="334">
        <v>4</v>
      </c>
      <c r="Y114" s="341">
        <f t="shared" si="56"/>
        <v>29285389</v>
      </c>
      <c r="Z114" s="248"/>
      <c r="AA114" s="178" t="str">
        <f t="shared" si="57"/>
        <v xml:space="preserve"> </v>
      </c>
      <c r="AB114" s="59"/>
      <c r="AC114" s="178" t="str">
        <f t="shared" si="58"/>
        <v xml:space="preserve"> </v>
      </c>
      <c r="AD114" s="59"/>
      <c r="AE114" s="59"/>
      <c r="AF114" s="248"/>
      <c r="AG114" s="178">
        <f t="shared" ref="AG114:AG116" si="62">IF(Q114=0," ",AF114/Q114)</f>
        <v>0</v>
      </c>
      <c r="AH114" s="59"/>
      <c r="AI114" s="178">
        <f t="shared" ref="AI114:AI116" si="63">IF(P114=0," ",AH114/P114)</f>
        <v>0</v>
      </c>
      <c r="AJ114" s="59" t="s">
        <v>1069</v>
      </c>
      <c r="AK114" s="59" t="s">
        <v>150</v>
      </c>
      <c r="AL114" s="319">
        <v>0</v>
      </c>
      <c r="AM114" s="47">
        <f t="shared" si="48"/>
        <v>0</v>
      </c>
      <c r="AN114" s="52">
        <v>0</v>
      </c>
      <c r="AO114" s="56">
        <v>0</v>
      </c>
      <c r="AP114" s="52" t="s">
        <v>1229</v>
      </c>
      <c r="AQ114" s="52"/>
      <c r="AR114" s="69">
        <v>7000000</v>
      </c>
      <c r="AS114" s="70">
        <f t="shared" ref="AS114:AS119" si="64">IF(Q114=0," ",AR114/Q114)</f>
        <v>1</v>
      </c>
      <c r="AT114" s="107">
        <v>1</v>
      </c>
      <c r="AU114" s="111">
        <f>IF(P114=0," ",AT114/P114)</f>
        <v>1</v>
      </c>
      <c r="AV114" s="74" t="s">
        <v>1505</v>
      </c>
      <c r="AW114" s="74" t="s">
        <v>1506</v>
      </c>
      <c r="AX114" s="108">
        <v>7000000</v>
      </c>
      <c r="AY114" s="109">
        <f t="shared" si="61"/>
        <v>1</v>
      </c>
      <c r="AZ114" s="345">
        <v>1</v>
      </c>
      <c r="BA114" s="109">
        <f>IF(P114=0," ",AZ114/P114)</f>
        <v>1</v>
      </c>
      <c r="BB114" s="337" t="s">
        <v>1505</v>
      </c>
      <c r="BC114" s="350" t="s">
        <v>941</v>
      </c>
      <c r="BD114" s="175" t="s">
        <v>1507</v>
      </c>
      <c r="BE114" s="141" t="s">
        <v>1070</v>
      </c>
      <c r="BF114" s="327" t="s">
        <v>1071</v>
      </c>
      <c r="BG114" s="141" t="s">
        <v>1072</v>
      </c>
      <c r="BH114" s="59" t="s">
        <v>1036</v>
      </c>
      <c r="BI114" s="30" t="s">
        <v>1037</v>
      </c>
      <c r="BJ114" s="59" t="s">
        <v>1038</v>
      </c>
      <c r="BK114" s="59" t="s">
        <v>1039</v>
      </c>
      <c r="BL114" s="338" t="s">
        <v>1040</v>
      </c>
      <c r="BM114" s="339" t="s">
        <v>1041</v>
      </c>
      <c r="BN114" s="53"/>
      <c r="BO114" s="53"/>
      <c r="BP114" s="35"/>
      <c r="BQ114" s="35"/>
    </row>
    <row r="115" spans="1:69" ht="84.75" customHeight="1" x14ac:dyDescent="0.2">
      <c r="A115" s="59" t="s">
        <v>1073</v>
      </c>
      <c r="B115" s="59" t="s">
        <v>1074</v>
      </c>
      <c r="C115" s="59"/>
      <c r="D115" s="340" t="s">
        <v>1075</v>
      </c>
      <c r="E115" s="59"/>
      <c r="F115" s="340" t="s">
        <v>1026</v>
      </c>
      <c r="G115" s="327" t="s">
        <v>1027</v>
      </c>
      <c r="H115" s="135">
        <v>44197</v>
      </c>
      <c r="I115" s="329">
        <v>45473</v>
      </c>
      <c r="J115" s="59" t="s">
        <v>1076</v>
      </c>
      <c r="K115" s="330" t="s">
        <v>1077</v>
      </c>
      <c r="L115" s="331" t="s">
        <v>1060</v>
      </c>
      <c r="M115" s="331" t="s">
        <v>596</v>
      </c>
      <c r="N115" s="59"/>
      <c r="O115" s="248"/>
      <c r="P115" s="343" t="s">
        <v>821</v>
      </c>
      <c r="Q115" s="347">
        <v>6600000</v>
      </c>
      <c r="R115" s="343" t="s">
        <v>823</v>
      </c>
      <c r="S115" s="347">
        <v>6798000</v>
      </c>
      <c r="T115" s="178" t="s">
        <v>1078</v>
      </c>
      <c r="U115" s="347">
        <v>7001940</v>
      </c>
      <c r="V115" s="343" t="s">
        <v>821</v>
      </c>
      <c r="W115" s="347">
        <v>7211998</v>
      </c>
      <c r="X115" s="335" t="s">
        <v>823</v>
      </c>
      <c r="Y115" s="335">
        <f t="shared" si="56"/>
        <v>27611938</v>
      </c>
      <c r="Z115" s="248"/>
      <c r="AA115" s="178" t="str">
        <f t="shared" si="57"/>
        <v xml:space="preserve"> </v>
      </c>
      <c r="AB115" s="59"/>
      <c r="AC115" s="178" t="str">
        <f t="shared" si="58"/>
        <v xml:space="preserve"> </v>
      </c>
      <c r="AD115" s="59"/>
      <c r="AE115" s="59"/>
      <c r="AF115" s="248"/>
      <c r="AG115" s="178">
        <f t="shared" si="62"/>
        <v>0</v>
      </c>
      <c r="AH115" s="59"/>
      <c r="AI115" s="178"/>
      <c r="AJ115" s="59" t="s">
        <v>1079</v>
      </c>
      <c r="AK115" s="59" t="s">
        <v>150</v>
      </c>
      <c r="AL115" s="319">
        <v>0</v>
      </c>
      <c r="AM115" s="47">
        <f t="shared" si="48"/>
        <v>0</v>
      </c>
      <c r="AN115" s="52">
        <v>0</v>
      </c>
      <c r="AO115" s="56">
        <v>0</v>
      </c>
      <c r="AP115" s="52" t="s">
        <v>1230</v>
      </c>
      <c r="AQ115" s="52"/>
      <c r="AR115" s="69">
        <v>0</v>
      </c>
      <c r="AS115" s="111">
        <f t="shared" si="64"/>
        <v>0</v>
      </c>
      <c r="AT115" s="107"/>
      <c r="AU115" s="111">
        <v>0</v>
      </c>
      <c r="AV115" s="74" t="s">
        <v>1508</v>
      </c>
      <c r="AW115" s="74" t="s">
        <v>1506</v>
      </c>
      <c r="AX115" s="108">
        <v>6600000</v>
      </c>
      <c r="AY115" s="109">
        <f t="shared" si="61"/>
        <v>1</v>
      </c>
      <c r="AZ115" s="345">
        <v>1</v>
      </c>
      <c r="BA115" s="109" t="e">
        <f>IF(P115=0," ",AZ115/P115)</f>
        <v>#VALUE!</v>
      </c>
      <c r="BB115" s="337" t="s">
        <v>1509</v>
      </c>
      <c r="BC115" s="350" t="s">
        <v>1510</v>
      </c>
      <c r="BD115" s="175"/>
      <c r="BE115" s="226" t="s">
        <v>1080</v>
      </c>
      <c r="BF115" s="352" t="s">
        <v>1071</v>
      </c>
      <c r="BG115" s="226" t="s">
        <v>1072</v>
      </c>
      <c r="BH115" s="353" t="s">
        <v>1036</v>
      </c>
      <c r="BI115" s="160" t="s">
        <v>1037</v>
      </c>
      <c r="BJ115" s="353" t="s">
        <v>1038</v>
      </c>
      <c r="BK115" s="353" t="s">
        <v>1039</v>
      </c>
      <c r="BL115" s="354" t="s">
        <v>1040</v>
      </c>
      <c r="BM115" s="355" t="s">
        <v>1041</v>
      </c>
      <c r="BN115" s="53"/>
      <c r="BO115" s="53"/>
      <c r="BP115" s="35"/>
      <c r="BQ115" s="35"/>
    </row>
    <row r="116" spans="1:69" ht="69" customHeight="1" x14ac:dyDescent="0.2">
      <c r="A116" s="59" t="s">
        <v>1081</v>
      </c>
      <c r="B116" s="59" t="s">
        <v>775</v>
      </c>
      <c r="C116" s="59"/>
      <c r="D116" s="59" t="s">
        <v>1082</v>
      </c>
      <c r="E116" s="59"/>
      <c r="F116" s="59" t="s">
        <v>1026</v>
      </c>
      <c r="G116" s="327" t="s">
        <v>1027</v>
      </c>
      <c r="H116" s="328">
        <v>44197</v>
      </c>
      <c r="I116" s="329">
        <v>44561</v>
      </c>
      <c r="J116" s="59" t="s">
        <v>1083</v>
      </c>
      <c r="K116" s="330" t="s">
        <v>1084</v>
      </c>
      <c r="L116" s="331" t="s">
        <v>1060</v>
      </c>
      <c r="M116" s="331" t="s">
        <v>596</v>
      </c>
      <c r="N116" s="59"/>
      <c r="O116" s="248"/>
      <c r="P116" s="59">
        <v>1</v>
      </c>
      <c r="Q116" s="333">
        <v>16000000</v>
      </c>
      <c r="R116" s="178">
        <v>0</v>
      </c>
      <c r="S116" s="248"/>
      <c r="T116" s="178">
        <v>0</v>
      </c>
      <c r="U116" s="248"/>
      <c r="V116" s="178">
        <v>0</v>
      </c>
      <c r="W116" s="248"/>
      <c r="X116" s="59">
        <v>1</v>
      </c>
      <c r="Y116" s="248">
        <f t="shared" si="56"/>
        <v>16000000</v>
      </c>
      <c r="Z116" s="248"/>
      <c r="AA116" s="178" t="str">
        <f t="shared" si="57"/>
        <v xml:space="preserve"> </v>
      </c>
      <c r="AB116" s="59"/>
      <c r="AC116" s="178" t="str">
        <f t="shared" si="58"/>
        <v xml:space="preserve"> </v>
      </c>
      <c r="AD116" s="59"/>
      <c r="AE116" s="59"/>
      <c r="AF116" s="248"/>
      <c r="AG116" s="178">
        <f t="shared" si="62"/>
        <v>0</v>
      </c>
      <c r="AH116" s="59"/>
      <c r="AI116" s="178">
        <f t="shared" si="63"/>
        <v>0</v>
      </c>
      <c r="AJ116" s="59" t="s">
        <v>1085</v>
      </c>
      <c r="AK116" s="59" t="s">
        <v>150</v>
      </c>
      <c r="AL116" s="319">
        <v>0</v>
      </c>
      <c r="AM116" s="47">
        <f t="shared" si="48"/>
        <v>0</v>
      </c>
      <c r="AN116" s="52">
        <v>0</v>
      </c>
      <c r="AO116" s="56">
        <v>0</v>
      </c>
      <c r="AP116" s="61" t="s">
        <v>1231</v>
      </c>
      <c r="AQ116" s="52"/>
      <c r="AR116" s="69">
        <v>0</v>
      </c>
      <c r="AS116" s="111">
        <f t="shared" si="64"/>
        <v>0</v>
      </c>
      <c r="AT116" s="107">
        <v>1</v>
      </c>
      <c r="AU116" s="111">
        <f>IF(P116=0," ",AT116/P116)</f>
        <v>1</v>
      </c>
      <c r="AV116" s="74" t="s">
        <v>1511</v>
      </c>
      <c r="AW116" s="74"/>
      <c r="AX116" s="108">
        <v>0</v>
      </c>
      <c r="AY116" s="109">
        <f t="shared" si="61"/>
        <v>0</v>
      </c>
      <c r="AZ116" s="345">
        <v>0</v>
      </c>
      <c r="BA116" s="109">
        <v>0</v>
      </c>
      <c r="BB116" s="337" t="s">
        <v>1512</v>
      </c>
      <c r="BC116" s="337" t="s">
        <v>1513</v>
      </c>
      <c r="BD116" s="175" t="s">
        <v>1514</v>
      </c>
      <c r="BE116" s="327" t="s">
        <v>1080</v>
      </c>
      <c r="BF116" s="327" t="s">
        <v>1086</v>
      </c>
      <c r="BG116" s="327" t="s">
        <v>1087</v>
      </c>
      <c r="BH116" s="59" t="s">
        <v>1036</v>
      </c>
      <c r="BI116" s="59" t="s">
        <v>1037</v>
      </c>
      <c r="BJ116" s="59" t="s">
        <v>1038</v>
      </c>
      <c r="BK116" s="59" t="s">
        <v>1039</v>
      </c>
      <c r="BL116" s="59" t="s">
        <v>1040</v>
      </c>
      <c r="BM116" s="339" t="s">
        <v>1041</v>
      </c>
      <c r="BN116" s="53"/>
      <c r="BO116" s="53"/>
      <c r="BP116" s="35"/>
      <c r="BQ116" s="35"/>
    </row>
    <row r="117" spans="1:69" ht="100.5" customHeight="1" x14ac:dyDescent="0.2">
      <c r="A117" s="59" t="s">
        <v>1088</v>
      </c>
      <c r="B117" s="59" t="s">
        <v>1074</v>
      </c>
      <c r="C117" s="59"/>
      <c r="D117" s="59" t="s">
        <v>1089</v>
      </c>
      <c r="E117" s="59"/>
      <c r="F117" s="59" t="s">
        <v>1026</v>
      </c>
      <c r="G117" s="327" t="s">
        <v>1027</v>
      </c>
      <c r="H117" s="328">
        <v>44197</v>
      </c>
      <c r="I117" s="329">
        <v>45473</v>
      </c>
      <c r="J117" s="59" t="s">
        <v>1090</v>
      </c>
      <c r="K117" s="330" t="s">
        <v>1091</v>
      </c>
      <c r="L117" s="331" t="s">
        <v>839</v>
      </c>
      <c r="M117" s="331" t="s">
        <v>1030</v>
      </c>
      <c r="N117" s="59"/>
      <c r="O117" s="332"/>
      <c r="P117" s="331">
        <v>3</v>
      </c>
      <c r="Q117" s="356">
        <v>1075950</v>
      </c>
      <c r="R117" s="331">
        <v>3</v>
      </c>
      <c r="S117" s="356">
        <v>1075950</v>
      </c>
      <c r="T117" s="331">
        <v>2</v>
      </c>
      <c r="U117" s="356">
        <v>1075950</v>
      </c>
      <c r="V117" s="331">
        <v>2</v>
      </c>
      <c r="W117" s="356">
        <v>1075950</v>
      </c>
      <c r="X117" s="334">
        <v>10</v>
      </c>
      <c r="Y117" s="341">
        <f t="shared" si="56"/>
        <v>4303800</v>
      </c>
      <c r="Z117" s="248"/>
      <c r="AA117" s="178" t="str">
        <f t="shared" si="57"/>
        <v xml:space="preserve"> </v>
      </c>
      <c r="AB117" s="59"/>
      <c r="AC117" s="178" t="str">
        <f t="shared" si="58"/>
        <v xml:space="preserve"> </v>
      </c>
      <c r="AD117" s="59"/>
      <c r="AE117" s="59"/>
      <c r="AF117" s="59"/>
      <c r="AG117" s="178">
        <f>IF(P117=0," ",AE117/P117)</f>
        <v>0</v>
      </c>
      <c r="AH117" s="30"/>
      <c r="AI117" s="139" t="str">
        <f t="shared" ref="AI117:AI118" si="65">IF(O117=0," ",AH117/O117)</f>
        <v xml:space="preserve"> </v>
      </c>
      <c r="AJ117" s="59" t="s">
        <v>1092</v>
      </c>
      <c r="AK117" s="59" t="s">
        <v>150</v>
      </c>
      <c r="AL117" s="319">
        <v>0</v>
      </c>
      <c r="AM117" s="47">
        <f t="shared" si="48"/>
        <v>0</v>
      </c>
      <c r="AN117" s="357">
        <v>0</v>
      </c>
      <c r="AO117" s="62">
        <v>0</v>
      </c>
      <c r="AP117" s="52" t="s">
        <v>1232</v>
      </c>
      <c r="AQ117" s="52"/>
      <c r="AR117" s="69">
        <v>7173000</v>
      </c>
      <c r="AS117" s="70">
        <f t="shared" si="64"/>
        <v>6.666666666666667</v>
      </c>
      <c r="AT117" s="107">
        <v>20</v>
      </c>
      <c r="AU117" s="111">
        <f>IF(P117=0," ",AT117/P117)</f>
        <v>6.666666666666667</v>
      </c>
      <c r="AV117" s="71" t="s">
        <v>1515</v>
      </c>
      <c r="AW117" s="71" t="s">
        <v>1506</v>
      </c>
      <c r="AX117" s="69">
        <v>7173000</v>
      </c>
      <c r="AY117" s="70">
        <f t="shared" ref="AY117" si="66">IF(W117=0," ",AX117/W117)</f>
        <v>6.666666666666667</v>
      </c>
      <c r="AZ117" s="107">
        <v>20</v>
      </c>
      <c r="BA117" s="111">
        <v>6.67</v>
      </c>
      <c r="BB117" s="337" t="s">
        <v>1516</v>
      </c>
      <c r="BC117" s="175"/>
      <c r="BD117" s="175" t="s">
        <v>1517</v>
      </c>
      <c r="BE117" s="327" t="s">
        <v>1080</v>
      </c>
      <c r="BF117" s="327" t="s">
        <v>1093</v>
      </c>
      <c r="BG117" s="327" t="s">
        <v>1094</v>
      </c>
      <c r="BH117" s="59" t="s">
        <v>1036</v>
      </c>
      <c r="BI117" s="59" t="s">
        <v>1037</v>
      </c>
      <c r="BJ117" s="59" t="s">
        <v>1038</v>
      </c>
      <c r="BK117" s="59" t="s">
        <v>1039</v>
      </c>
      <c r="BL117" s="59" t="s">
        <v>1040</v>
      </c>
      <c r="BM117" s="339" t="s">
        <v>1041</v>
      </c>
      <c r="BN117" s="53"/>
      <c r="BO117" s="53"/>
      <c r="BP117" s="35"/>
      <c r="BQ117" s="35"/>
    </row>
    <row r="118" spans="1:69" ht="409.5" x14ac:dyDescent="0.2">
      <c r="A118" s="59" t="s">
        <v>1095</v>
      </c>
      <c r="B118" s="59" t="s">
        <v>1096</v>
      </c>
      <c r="C118" s="59"/>
      <c r="D118" s="59" t="s">
        <v>1097</v>
      </c>
      <c r="E118" s="59"/>
      <c r="F118" s="59" t="s">
        <v>1026</v>
      </c>
      <c r="G118" s="327" t="s">
        <v>1027</v>
      </c>
      <c r="H118" s="328">
        <v>44197</v>
      </c>
      <c r="I118" s="329">
        <v>45473</v>
      </c>
      <c r="J118" s="59" t="s">
        <v>1098</v>
      </c>
      <c r="K118" s="330" t="s">
        <v>1099</v>
      </c>
      <c r="L118" s="331" t="s">
        <v>839</v>
      </c>
      <c r="M118" s="331" t="s">
        <v>1030</v>
      </c>
      <c r="N118" s="59"/>
      <c r="O118" s="248"/>
      <c r="P118" s="343" t="s">
        <v>821</v>
      </c>
      <c r="Q118" s="347">
        <v>2000000</v>
      </c>
      <c r="R118" s="343" t="s">
        <v>823</v>
      </c>
      <c r="S118" s="347">
        <v>2060000</v>
      </c>
      <c r="T118" s="343" t="s">
        <v>823</v>
      </c>
      <c r="U118" s="347">
        <v>2121800</v>
      </c>
      <c r="V118" s="343" t="s">
        <v>821</v>
      </c>
      <c r="W118" s="347">
        <v>2185454</v>
      </c>
      <c r="X118" s="335" t="s">
        <v>823</v>
      </c>
      <c r="Y118" s="335">
        <f t="shared" si="56"/>
        <v>8367254</v>
      </c>
      <c r="Z118" s="248"/>
      <c r="AA118" s="178" t="str">
        <f t="shared" si="57"/>
        <v xml:space="preserve"> </v>
      </c>
      <c r="AB118" s="59"/>
      <c r="AC118" s="178" t="str">
        <f t="shared" si="58"/>
        <v xml:space="preserve"> </v>
      </c>
      <c r="AD118" s="59"/>
      <c r="AE118" s="59"/>
      <c r="AF118" s="59"/>
      <c r="AG118" s="178">
        <f t="shared" ref="AG118:AG119" si="67">IF(Q118=0," ",AF118/Q118)</f>
        <v>0</v>
      </c>
      <c r="AH118" s="30"/>
      <c r="AI118" s="139" t="str">
        <f t="shared" si="65"/>
        <v xml:space="preserve"> </v>
      </c>
      <c r="AJ118" s="59" t="s">
        <v>1100</v>
      </c>
      <c r="AK118" s="59" t="s">
        <v>150</v>
      </c>
      <c r="AL118" s="319">
        <v>0</v>
      </c>
      <c r="AM118" s="47">
        <f t="shared" si="48"/>
        <v>0</v>
      </c>
      <c r="AN118" s="52">
        <v>0</v>
      </c>
      <c r="AO118" s="56">
        <v>0</v>
      </c>
      <c r="AP118" s="52" t="s">
        <v>1233</v>
      </c>
      <c r="AQ118" s="52"/>
      <c r="AR118" s="106">
        <v>0</v>
      </c>
      <c r="AS118" s="111">
        <f t="shared" si="64"/>
        <v>0</v>
      </c>
      <c r="AT118" s="107">
        <v>0</v>
      </c>
      <c r="AU118" s="111">
        <v>0</v>
      </c>
      <c r="AV118" s="71" t="s">
        <v>1518</v>
      </c>
      <c r="AW118" s="74"/>
      <c r="AX118" s="108">
        <v>230000</v>
      </c>
      <c r="AY118" s="109">
        <f t="shared" si="61"/>
        <v>0.115</v>
      </c>
      <c r="AZ118" s="358">
        <v>1</v>
      </c>
      <c r="BA118" s="109">
        <v>1</v>
      </c>
      <c r="BB118" s="337" t="s">
        <v>1519</v>
      </c>
      <c r="BC118" s="175"/>
      <c r="BD118" s="175" t="s">
        <v>1517</v>
      </c>
      <c r="BE118" s="359" t="s">
        <v>1101</v>
      </c>
      <c r="BF118" s="359" t="s">
        <v>1093</v>
      </c>
      <c r="BG118" s="359" t="s">
        <v>1102</v>
      </c>
      <c r="BH118" s="331" t="s">
        <v>1036</v>
      </c>
      <c r="BI118" s="331" t="s">
        <v>1037</v>
      </c>
      <c r="BJ118" s="331" t="s">
        <v>1038</v>
      </c>
      <c r="BK118" s="331" t="s">
        <v>1039</v>
      </c>
      <c r="BL118" s="334" t="s">
        <v>1040</v>
      </c>
      <c r="BM118" s="360" t="s">
        <v>1041</v>
      </c>
      <c r="BN118" s="53"/>
      <c r="BO118" s="53"/>
      <c r="BP118" s="35"/>
      <c r="BQ118" s="35"/>
    </row>
    <row r="119" spans="1:69" ht="409.5" x14ac:dyDescent="0.2">
      <c r="A119" s="59" t="s">
        <v>1103</v>
      </c>
      <c r="B119" s="59" t="s">
        <v>775</v>
      </c>
      <c r="C119" s="59"/>
      <c r="D119" s="340" t="s">
        <v>1104</v>
      </c>
      <c r="E119" s="59"/>
      <c r="F119" s="340" t="s">
        <v>1026</v>
      </c>
      <c r="G119" s="327" t="s">
        <v>1027</v>
      </c>
      <c r="H119" s="135">
        <v>44197</v>
      </c>
      <c r="I119" s="329">
        <v>45473</v>
      </c>
      <c r="J119" s="59" t="s">
        <v>1105</v>
      </c>
      <c r="K119" s="330" t="s">
        <v>1106</v>
      </c>
      <c r="L119" s="331" t="s">
        <v>839</v>
      </c>
      <c r="M119" s="331" t="s">
        <v>596</v>
      </c>
      <c r="N119" s="59"/>
      <c r="O119" s="248"/>
      <c r="P119" s="331">
        <v>1</v>
      </c>
      <c r="Q119" s="333">
        <v>53774897</v>
      </c>
      <c r="R119" s="331">
        <v>1</v>
      </c>
      <c r="S119" s="333">
        <v>53388144</v>
      </c>
      <c r="T119" s="331">
        <v>1</v>
      </c>
      <c r="U119" s="333">
        <v>57049788</v>
      </c>
      <c r="V119" s="331">
        <v>1</v>
      </c>
      <c r="W119" s="333">
        <v>32051608</v>
      </c>
      <c r="X119" s="334">
        <v>1</v>
      </c>
      <c r="Y119" s="341">
        <f t="shared" si="56"/>
        <v>196264437</v>
      </c>
      <c r="Z119" s="248"/>
      <c r="AA119" s="178" t="str">
        <f t="shared" si="57"/>
        <v xml:space="preserve"> </v>
      </c>
      <c r="AB119" s="59"/>
      <c r="AC119" s="178" t="str">
        <f t="shared" si="58"/>
        <v xml:space="preserve"> </v>
      </c>
      <c r="AD119" s="59"/>
      <c r="AE119" s="59"/>
      <c r="AF119" s="248">
        <v>2310000</v>
      </c>
      <c r="AG119" s="178">
        <f t="shared" si="67"/>
        <v>4.2956846574713103E-2</v>
      </c>
      <c r="AH119" s="59">
        <v>1</v>
      </c>
      <c r="AI119" s="178">
        <f>IF(P119=0," ",AH119/P119)</f>
        <v>1</v>
      </c>
      <c r="AJ119" s="59" t="s">
        <v>1107</v>
      </c>
      <c r="AK119" s="59" t="s">
        <v>150</v>
      </c>
      <c r="AL119" s="57">
        <v>14850000</v>
      </c>
      <c r="AM119" s="56">
        <v>0.28000000000000003</v>
      </c>
      <c r="AN119" s="52">
        <v>1</v>
      </c>
      <c r="AO119" s="56">
        <v>1</v>
      </c>
      <c r="AP119" s="52" t="s">
        <v>1234</v>
      </c>
      <c r="AQ119" s="52"/>
      <c r="AR119" s="69">
        <v>14850000</v>
      </c>
      <c r="AS119" s="70">
        <f t="shared" si="64"/>
        <v>0.27615115655172712</v>
      </c>
      <c r="AT119" s="107">
        <v>1</v>
      </c>
      <c r="AU119" s="111">
        <f>IF(P119=0," ",AT119/P119)</f>
        <v>1</v>
      </c>
      <c r="AV119" s="74" t="s">
        <v>1520</v>
      </c>
      <c r="AW119" s="74" t="s">
        <v>150</v>
      </c>
      <c r="AX119" s="69">
        <v>14850000</v>
      </c>
      <c r="AY119" s="70">
        <f t="shared" ref="AY119" si="68">IF(W119=0," ",AX119/W119)</f>
        <v>0.46331528826884444</v>
      </c>
      <c r="AZ119" s="107">
        <v>1</v>
      </c>
      <c r="BA119" s="111">
        <f>IF(V119=0," ",AZ119/V119)</f>
        <v>1</v>
      </c>
      <c r="BB119" s="337" t="s">
        <v>1520</v>
      </c>
      <c r="BC119" s="175"/>
      <c r="BD119" s="175"/>
      <c r="BE119" s="141" t="s">
        <v>1101</v>
      </c>
      <c r="BF119" s="327" t="s">
        <v>1108</v>
      </c>
      <c r="BG119" s="141" t="s">
        <v>1048</v>
      </c>
      <c r="BH119" s="59" t="s">
        <v>1036</v>
      </c>
      <c r="BI119" s="59" t="s">
        <v>1037</v>
      </c>
      <c r="BJ119" s="30" t="s">
        <v>1038</v>
      </c>
      <c r="BK119" s="30" t="s">
        <v>1039</v>
      </c>
      <c r="BL119" s="142" t="s">
        <v>1040</v>
      </c>
      <c r="BM119" s="143" t="s">
        <v>1041</v>
      </c>
      <c r="BN119" s="53"/>
      <c r="BO119" s="53"/>
      <c r="BP119" s="35"/>
      <c r="BQ119" s="35"/>
    </row>
    <row r="120" spans="1:69" ht="15.75" customHeight="1" x14ac:dyDescent="0.25">
      <c r="A120" s="361"/>
      <c r="B120" s="361"/>
      <c r="C120" s="361"/>
      <c r="D120" s="361"/>
      <c r="E120" s="362"/>
      <c r="F120" s="361"/>
      <c r="G120" s="361"/>
      <c r="H120" s="361"/>
      <c r="I120" s="361"/>
      <c r="J120" s="363"/>
      <c r="K120" s="363"/>
      <c r="L120" s="364"/>
      <c r="M120" s="365"/>
      <c r="N120" s="365"/>
      <c r="O120" s="365"/>
      <c r="P120" s="365"/>
      <c r="Q120" s="365"/>
      <c r="R120" s="365"/>
      <c r="S120" s="365"/>
      <c r="T120" s="361"/>
      <c r="U120" s="365"/>
      <c r="V120" s="365"/>
      <c r="W120" s="365"/>
      <c r="X120" s="365"/>
      <c r="Y120" s="366"/>
      <c r="Z120" s="361"/>
      <c r="AA120" s="361"/>
      <c r="AB120" s="361"/>
      <c r="AC120" s="361"/>
      <c r="AD120" s="361"/>
      <c r="AE120" s="361"/>
      <c r="AF120" s="367"/>
      <c r="AG120" s="367"/>
      <c r="AH120" s="367"/>
      <c r="AI120" s="368"/>
      <c r="AJ120" s="369"/>
      <c r="AK120" s="369"/>
      <c r="AL120" s="370"/>
      <c r="AM120" s="370"/>
      <c r="AN120" s="370"/>
      <c r="AO120" s="370"/>
      <c r="AP120" s="370"/>
      <c r="AQ120" s="370"/>
      <c r="AR120" s="370"/>
      <c r="AS120" s="370"/>
      <c r="AT120" s="370"/>
      <c r="AU120" s="370"/>
      <c r="AV120" s="370"/>
      <c r="AW120" s="370"/>
      <c r="AX120" s="370"/>
      <c r="AY120" s="370"/>
      <c r="AZ120" s="370"/>
      <c r="BA120" s="370"/>
      <c r="BB120" s="370"/>
      <c r="BC120" s="370"/>
      <c r="BD120" s="370"/>
      <c r="BE120" s="370"/>
      <c r="BF120" s="370"/>
      <c r="BG120" s="370"/>
      <c r="BH120" s="361"/>
      <c r="BI120" s="361"/>
      <c r="BJ120" s="361"/>
      <c r="BK120" s="361"/>
      <c r="BL120" s="361"/>
      <c r="BM120" s="361"/>
      <c r="BN120" s="361"/>
      <c r="BO120" s="361"/>
    </row>
    <row r="121" spans="1:69" ht="15.75" customHeight="1" x14ac:dyDescent="0.25">
      <c r="A121" s="361"/>
      <c r="B121" s="361"/>
      <c r="C121" s="361"/>
      <c r="D121" s="361"/>
      <c r="E121" s="362"/>
      <c r="F121" s="361"/>
      <c r="G121" s="361"/>
      <c r="H121" s="361"/>
      <c r="I121" s="361"/>
      <c r="J121" s="363"/>
      <c r="K121" s="363"/>
      <c r="L121" s="364"/>
      <c r="M121" s="365"/>
      <c r="N121" s="365"/>
      <c r="O121" s="365"/>
      <c r="P121" s="365"/>
      <c r="Q121" s="365"/>
      <c r="R121" s="365"/>
      <c r="S121" s="365"/>
      <c r="T121" s="361"/>
      <c r="U121" s="365"/>
      <c r="V121" s="365"/>
      <c r="W121" s="365"/>
      <c r="X121" s="365"/>
      <c r="Y121" s="365"/>
      <c r="Z121" s="361"/>
      <c r="AA121" s="361"/>
      <c r="AB121" s="361"/>
      <c r="AC121" s="361"/>
      <c r="AD121" s="361"/>
      <c r="AE121" s="361"/>
      <c r="AF121" s="367"/>
      <c r="AG121" s="367"/>
      <c r="AH121" s="367"/>
      <c r="AI121" s="367"/>
      <c r="AJ121" s="369"/>
      <c r="AK121" s="369"/>
      <c r="AL121" s="370"/>
      <c r="AM121" s="370"/>
      <c r="AN121" s="370"/>
      <c r="AO121" s="370"/>
      <c r="AP121" s="370"/>
      <c r="AQ121" s="370"/>
      <c r="AR121" s="370"/>
      <c r="AS121" s="370"/>
      <c r="AT121" s="370"/>
      <c r="AU121" s="370"/>
      <c r="AV121" s="370"/>
      <c r="AW121" s="370"/>
      <c r="AX121" s="370"/>
      <c r="AY121" s="370"/>
      <c r="AZ121" s="370"/>
      <c r="BA121" s="370"/>
      <c r="BB121" s="370"/>
      <c r="BC121" s="370"/>
      <c r="BD121" s="370"/>
      <c r="BE121" s="370"/>
      <c r="BF121" s="370"/>
      <c r="BG121" s="370"/>
      <c r="BH121" s="361"/>
      <c r="BI121" s="361"/>
      <c r="BJ121" s="361"/>
      <c r="BK121" s="361"/>
      <c r="BL121" s="361"/>
      <c r="BM121" s="361"/>
      <c r="BN121" s="361"/>
      <c r="BO121" s="361"/>
    </row>
    <row r="122" spans="1:69" ht="15.75" customHeight="1" x14ac:dyDescent="0.25">
      <c r="A122" s="361"/>
      <c r="B122" s="361"/>
      <c r="C122" s="361"/>
      <c r="D122" s="361"/>
      <c r="E122" s="362"/>
      <c r="F122" s="361"/>
      <c r="G122" s="361"/>
      <c r="H122" s="361"/>
      <c r="I122" s="361"/>
      <c r="J122" s="363"/>
      <c r="K122" s="363"/>
      <c r="L122" s="364"/>
      <c r="M122" s="365"/>
      <c r="N122" s="365"/>
      <c r="O122" s="365"/>
      <c r="P122" s="365"/>
      <c r="Q122" s="365"/>
      <c r="R122" s="365"/>
      <c r="S122" s="365"/>
      <c r="T122" s="361"/>
      <c r="U122" s="365"/>
      <c r="V122" s="365"/>
      <c r="W122" s="365"/>
      <c r="X122" s="365"/>
      <c r="Y122" s="365"/>
      <c r="Z122" s="361"/>
      <c r="AA122" s="361"/>
      <c r="AB122" s="361"/>
      <c r="AC122" s="361"/>
      <c r="AD122" s="361"/>
      <c r="AE122" s="361"/>
      <c r="AF122" s="367"/>
      <c r="AG122" s="367"/>
      <c r="AH122" s="367"/>
      <c r="AI122" s="367"/>
      <c r="AJ122" s="369"/>
      <c r="AK122" s="369"/>
      <c r="AL122" s="370"/>
      <c r="AM122" s="370"/>
      <c r="AN122" s="370"/>
      <c r="AO122" s="370"/>
      <c r="AP122" s="370"/>
      <c r="AQ122" s="370"/>
      <c r="AR122" s="370"/>
      <c r="AS122" s="370"/>
      <c r="AT122" s="370"/>
      <c r="AU122" s="370"/>
      <c r="AV122" s="370"/>
      <c r="AW122" s="370"/>
      <c r="AX122" s="370"/>
      <c r="AY122" s="370"/>
      <c r="AZ122" s="370"/>
      <c r="BA122" s="370"/>
      <c r="BB122" s="370"/>
      <c r="BC122" s="370"/>
      <c r="BD122" s="370"/>
      <c r="BE122" s="370"/>
      <c r="BF122" s="370"/>
      <c r="BG122" s="370"/>
      <c r="BH122" s="361"/>
      <c r="BI122" s="361"/>
      <c r="BJ122" s="361"/>
      <c r="BK122" s="361"/>
      <c r="BL122" s="361"/>
      <c r="BM122" s="361"/>
      <c r="BN122" s="361"/>
      <c r="BO122" s="361"/>
    </row>
    <row r="123" spans="1:69" ht="15.75" customHeight="1" x14ac:dyDescent="0.25">
      <c r="A123" s="361"/>
      <c r="B123" s="361"/>
      <c r="C123" s="361"/>
      <c r="D123" s="361"/>
      <c r="E123" s="362"/>
      <c r="F123" s="361"/>
      <c r="G123" s="361"/>
      <c r="H123" s="361"/>
      <c r="I123" s="361"/>
      <c r="J123" s="363"/>
      <c r="K123" s="363"/>
      <c r="L123" s="364"/>
      <c r="M123" s="365"/>
      <c r="N123" s="365"/>
      <c r="O123" s="365"/>
      <c r="P123" s="365"/>
      <c r="Q123" s="365"/>
      <c r="R123" s="365"/>
      <c r="S123" s="365"/>
      <c r="T123" s="361"/>
      <c r="U123" s="365"/>
      <c r="V123" s="365"/>
      <c r="W123" s="365"/>
      <c r="X123" s="365"/>
      <c r="Y123" s="365"/>
      <c r="Z123" s="361"/>
      <c r="AA123" s="361"/>
      <c r="AB123" s="361"/>
      <c r="AC123" s="361"/>
      <c r="AD123" s="361"/>
      <c r="AE123" s="361"/>
      <c r="AF123" s="367"/>
      <c r="AG123" s="367"/>
      <c r="AH123" s="367"/>
      <c r="AI123" s="367"/>
      <c r="AJ123" s="369"/>
      <c r="AK123" s="369"/>
      <c r="AL123" s="370"/>
      <c r="AM123" s="370"/>
      <c r="AN123" s="370"/>
      <c r="AO123" s="370"/>
      <c r="AP123" s="370"/>
      <c r="AQ123" s="370"/>
      <c r="AR123" s="370"/>
      <c r="AS123" s="370"/>
      <c r="AT123" s="370"/>
      <c r="AU123" s="370"/>
      <c r="AV123" s="370"/>
      <c r="AW123" s="370"/>
      <c r="AX123" s="370"/>
      <c r="AY123" s="370"/>
      <c r="AZ123" s="370"/>
      <c r="BA123" s="370"/>
      <c r="BB123" s="370"/>
      <c r="BC123" s="370"/>
      <c r="BD123" s="370"/>
      <c r="BE123" s="370"/>
      <c r="BF123" s="370"/>
      <c r="BG123" s="370"/>
      <c r="BH123" s="361"/>
      <c r="BI123" s="361"/>
      <c r="BJ123" s="361"/>
      <c r="BK123" s="361"/>
      <c r="BL123" s="361"/>
      <c r="BM123" s="361"/>
      <c r="BN123" s="361"/>
      <c r="BO123" s="361"/>
    </row>
    <row r="124" spans="1:69" ht="15.75" customHeight="1" x14ac:dyDescent="0.25">
      <c r="A124" s="361"/>
      <c r="B124" s="361"/>
      <c r="C124" s="361"/>
      <c r="D124" s="361"/>
      <c r="E124" s="362"/>
      <c r="F124" s="361"/>
      <c r="G124" s="361"/>
      <c r="H124" s="361"/>
      <c r="I124" s="361"/>
      <c r="J124" s="363"/>
      <c r="K124" s="363"/>
      <c r="L124" s="364"/>
      <c r="M124" s="365"/>
      <c r="N124" s="365"/>
      <c r="O124" s="365"/>
      <c r="P124" s="365"/>
      <c r="Q124" s="365"/>
      <c r="R124" s="365"/>
      <c r="S124" s="365"/>
      <c r="T124" s="361"/>
      <c r="U124" s="365"/>
      <c r="V124" s="365"/>
      <c r="W124" s="365"/>
      <c r="X124" s="365"/>
      <c r="Y124" s="365"/>
      <c r="Z124" s="361"/>
      <c r="AA124" s="361"/>
      <c r="AB124" s="361"/>
      <c r="AC124" s="361"/>
      <c r="AD124" s="361"/>
      <c r="AE124" s="361"/>
      <c r="AF124" s="367"/>
      <c r="AG124" s="367"/>
      <c r="AH124" s="367"/>
      <c r="AI124" s="367"/>
      <c r="AJ124" s="369"/>
      <c r="AK124" s="369"/>
      <c r="AL124" s="370"/>
      <c r="AM124" s="370"/>
      <c r="AN124" s="370"/>
      <c r="AO124" s="370"/>
      <c r="AP124" s="370"/>
      <c r="AQ124" s="370"/>
      <c r="AR124" s="370"/>
      <c r="AS124" s="370"/>
      <c r="AT124" s="370"/>
      <c r="AU124" s="370"/>
      <c r="AV124" s="370"/>
      <c r="AW124" s="370"/>
      <c r="AX124" s="370"/>
      <c r="AY124" s="370"/>
      <c r="AZ124" s="370"/>
      <c r="BA124" s="370"/>
      <c r="BB124" s="370"/>
      <c r="BC124" s="370"/>
      <c r="BD124" s="370"/>
      <c r="BE124" s="370"/>
      <c r="BF124" s="370"/>
      <c r="BG124" s="370"/>
      <c r="BH124" s="361"/>
      <c r="BI124" s="361"/>
      <c r="BJ124" s="361"/>
      <c r="BK124" s="361"/>
      <c r="BL124" s="361"/>
      <c r="BM124" s="361"/>
      <c r="BN124" s="361"/>
      <c r="BO124" s="361"/>
    </row>
    <row r="125" spans="1:69" ht="15.75" customHeight="1" x14ac:dyDescent="0.25">
      <c r="A125" s="361"/>
      <c r="B125" s="361"/>
      <c r="C125" s="361"/>
      <c r="D125" s="361"/>
      <c r="E125" s="362"/>
      <c r="F125" s="361"/>
      <c r="G125" s="361"/>
      <c r="H125" s="361"/>
      <c r="I125" s="361"/>
      <c r="J125" s="363"/>
      <c r="K125" s="363"/>
      <c r="L125" s="364"/>
      <c r="M125" s="365"/>
      <c r="N125" s="365"/>
      <c r="O125" s="365"/>
      <c r="P125" s="365"/>
      <c r="Q125" s="365"/>
      <c r="R125" s="365"/>
      <c r="S125" s="365"/>
      <c r="T125" s="361"/>
      <c r="U125" s="365"/>
      <c r="V125" s="365"/>
      <c r="W125" s="365"/>
      <c r="X125" s="365"/>
      <c r="Y125" s="365"/>
      <c r="Z125" s="361"/>
      <c r="AA125" s="361"/>
      <c r="AB125" s="361"/>
      <c r="AC125" s="361"/>
      <c r="AD125" s="361"/>
      <c r="AE125" s="361"/>
      <c r="AF125" s="367"/>
      <c r="AG125" s="367"/>
      <c r="AH125" s="367"/>
      <c r="AI125" s="367"/>
      <c r="AJ125" s="369"/>
      <c r="AK125" s="369"/>
      <c r="AL125" s="370"/>
      <c r="AM125" s="370"/>
      <c r="AN125" s="370"/>
      <c r="AO125" s="370"/>
      <c r="AP125" s="370"/>
      <c r="AQ125" s="370"/>
      <c r="AR125" s="370"/>
      <c r="AS125" s="370"/>
      <c r="AT125" s="370"/>
      <c r="AU125" s="370"/>
      <c r="AV125" s="370"/>
      <c r="AW125" s="370"/>
      <c r="AX125" s="370"/>
      <c r="AY125" s="370"/>
      <c r="AZ125" s="370"/>
      <c r="BA125" s="370"/>
      <c r="BB125" s="370"/>
      <c r="BC125" s="370"/>
      <c r="BD125" s="370"/>
      <c r="BE125" s="370"/>
      <c r="BF125" s="370"/>
      <c r="BG125" s="370"/>
      <c r="BH125" s="361"/>
      <c r="BI125" s="361"/>
      <c r="BJ125" s="361"/>
      <c r="BK125" s="361"/>
      <c r="BL125" s="361"/>
      <c r="BM125" s="361"/>
      <c r="BN125" s="361"/>
      <c r="BO125" s="361"/>
    </row>
    <row r="126" spans="1:69" ht="15.75" customHeight="1" x14ac:dyDescent="0.25">
      <c r="A126" s="361"/>
      <c r="B126" s="361"/>
      <c r="C126" s="361"/>
      <c r="D126" s="361"/>
      <c r="E126" s="362"/>
      <c r="F126" s="361"/>
      <c r="G126" s="361"/>
      <c r="H126" s="361"/>
      <c r="I126" s="361"/>
      <c r="J126" s="363"/>
      <c r="K126" s="363"/>
      <c r="L126" s="364"/>
      <c r="M126" s="365"/>
      <c r="N126" s="365"/>
      <c r="O126" s="365"/>
      <c r="P126" s="365"/>
      <c r="Q126" s="365"/>
      <c r="R126" s="365"/>
      <c r="S126" s="365"/>
      <c r="T126" s="361"/>
      <c r="U126" s="365"/>
      <c r="V126" s="365"/>
      <c r="W126" s="365"/>
      <c r="X126" s="365"/>
      <c r="Y126" s="365"/>
      <c r="Z126" s="361"/>
      <c r="AA126" s="361"/>
      <c r="AB126" s="361"/>
      <c r="AC126" s="361"/>
      <c r="AD126" s="361"/>
      <c r="AE126" s="361"/>
      <c r="AF126" s="367"/>
      <c r="AG126" s="367"/>
      <c r="AH126" s="367"/>
      <c r="AI126" s="367"/>
      <c r="AJ126" s="369"/>
      <c r="AK126" s="369"/>
      <c r="AL126" s="370"/>
      <c r="AM126" s="370"/>
      <c r="AN126" s="370"/>
      <c r="AO126" s="370"/>
      <c r="AP126" s="370"/>
      <c r="AQ126" s="370"/>
      <c r="AR126" s="370"/>
      <c r="AS126" s="370"/>
      <c r="AT126" s="370"/>
      <c r="AU126" s="370"/>
      <c r="AV126" s="370"/>
      <c r="AW126" s="370"/>
      <c r="AX126" s="370"/>
      <c r="AY126" s="370"/>
      <c r="AZ126" s="370"/>
      <c r="BA126" s="370"/>
      <c r="BB126" s="370"/>
      <c r="BC126" s="370"/>
      <c r="BD126" s="370"/>
      <c r="BE126" s="370"/>
      <c r="BF126" s="370"/>
      <c r="BG126" s="370"/>
      <c r="BH126" s="361"/>
      <c r="BI126" s="361"/>
      <c r="BJ126" s="361"/>
      <c r="BK126" s="361"/>
      <c r="BL126" s="361"/>
      <c r="BM126" s="361"/>
      <c r="BN126" s="361"/>
      <c r="BO126" s="361"/>
    </row>
    <row r="127" spans="1:69" ht="15.75" customHeight="1" x14ac:dyDescent="0.25">
      <c r="A127" s="361"/>
      <c r="B127" s="361"/>
      <c r="C127" s="361"/>
      <c r="D127" s="361"/>
      <c r="E127" s="362"/>
      <c r="F127" s="361"/>
      <c r="G127" s="361"/>
      <c r="H127" s="361"/>
      <c r="I127" s="361"/>
      <c r="J127" s="363"/>
      <c r="K127" s="363"/>
      <c r="L127" s="364"/>
      <c r="M127" s="365"/>
      <c r="N127" s="365"/>
      <c r="O127" s="365"/>
      <c r="P127" s="365"/>
      <c r="Q127" s="365"/>
      <c r="R127" s="365"/>
      <c r="S127" s="365"/>
      <c r="T127" s="361"/>
      <c r="U127" s="365"/>
      <c r="V127" s="365"/>
      <c r="W127" s="365"/>
      <c r="X127" s="365"/>
      <c r="Y127" s="365"/>
      <c r="Z127" s="361"/>
      <c r="AA127" s="361"/>
      <c r="AB127" s="361"/>
      <c r="AC127" s="361"/>
      <c r="AD127" s="361"/>
      <c r="AE127" s="361"/>
      <c r="AF127" s="367"/>
      <c r="AG127" s="367"/>
      <c r="AH127" s="367"/>
      <c r="AI127" s="367"/>
      <c r="AJ127" s="369"/>
      <c r="AK127" s="369"/>
      <c r="AL127" s="370"/>
      <c r="AM127" s="370"/>
      <c r="AN127" s="370"/>
      <c r="AO127" s="370"/>
      <c r="AP127" s="370"/>
      <c r="AQ127" s="370"/>
      <c r="AR127" s="370"/>
      <c r="AS127" s="370"/>
      <c r="AT127" s="370"/>
      <c r="AU127" s="370"/>
      <c r="AV127" s="370"/>
      <c r="AW127" s="370"/>
      <c r="AX127" s="370"/>
      <c r="AY127" s="370"/>
      <c r="AZ127" s="370"/>
      <c r="BA127" s="370"/>
      <c r="BB127" s="370"/>
      <c r="BC127" s="370"/>
      <c r="BD127" s="370"/>
      <c r="BE127" s="370"/>
      <c r="BF127" s="370"/>
      <c r="BG127" s="370"/>
      <c r="BH127" s="361"/>
      <c r="BI127" s="361"/>
      <c r="BJ127" s="361"/>
      <c r="BK127" s="361"/>
      <c r="BL127" s="361"/>
      <c r="BM127" s="370"/>
      <c r="BN127" s="361"/>
      <c r="BO127" s="361"/>
    </row>
    <row r="128" spans="1:69" ht="15.75" customHeight="1" x14ac:dyDescent="0.25">
      <c r="A128" s="361"/>
      <c r="B128" s="361"/>
      <c r="C128" s="361"/>
      <c r="D128" s="361"/>
      <c r="E128" s="362"/>
      <c r="F128" s="361"/>
      <c r="G128" s="361"/>
      <c r="H128" s="361"/>
      <c r="I128" s="361"/>
      <c r="J128" s="363"/>
      <c r="K128" s="363"/>
      <c r="L128" s="364"/>
      <c r="M128" s="365"/>
      <c r="N128" s="365"/>
      <c r="O128" s="365"/>
      <c r="P128" s="365"/>
      <c r="Q128" s="365"/>
      <c r="R128" s="365"/>
      <c r="S128" s="365"/>
      <c r="T128" s="361"/>
      <c r="U128" s="365"/>
      <c r="V128" s="365"/>
      <c r="W128" s="365"/>
      <c r="X128" s="365"/>
      <c r="Y128" s="365"/>
      <c r="Z128" s="361"/>
      <c r="AA128" s="361"/>
      <c r="AB128" s="361"/>
      <c r="AC128" s="361"/>
      <c r="AD128" s="361"/>
      <c r="AE128" s="361"/>
      <c r="AF128" s="367"/>
      <c r="AG128" s="367"/>
      <c r="AH128" s="367"/>
      <c r="AI128" s="367"/>
      <c r="AJ128" s="369"/>
      <c r="AK128" s="369"/>
      <c r="AL128" s="370"/>
      <c r="AM128" s="370"/>
      <c r="AN128" s="370"/>
      <c r="AO128" s="370"/>
      <c r="AP128" s="370"/>
      <c r="AQ128" s="370"/>
      <c r="AR128" s="370"/>
      <c r="AS128" s="370"/>
      <c r="AT128" s="370"/>
      <c r="AU128" s="370"/>
      <c r="AV128" s="370"/>
      <c r="AW128" s="370"/>
      <c r="AX128" s="370"/>
      <c r="AY128" s="370"/>
      <c r="AZ128" s="370"/>
      <c r="BA128" s="370"/>
      <c r="BB128" s="370"/>
      <c r="BC128" s="370"/>
      <c r="BD128" s="370"/>
      <c r="BE128" s="370"/>
      <c r="BF128" s="370"/>
      <c r="BG128" s="370"/>
      <c r="BH128" s="361"/>
      <c r="BI128" s="361"/>
      <c r="BJ128" s="361"/>
      <c r="BK128" s="361"/>
      <c r="BL128" s="361"/>
      <c r="BM128" s="361"/>
      <c r="BN128" s="361"/>
      <c r="BO128" s="361"/>
    </row>
    <row r="129" spans="1:67" ht="15.75" customHeight="1" x14ac:dyDescent="0.25">
      <c r="A129" s="361"/>
      <c r="B129" s="361"/>
      <c r="C129" s="361"/>
      <c r="D129" s="361"/>
      <c r="E129" s="362"/>
      <c r="F129" s="361"/>
      <c r="G129" s="361"/>
      <c r="H129" s="361"/>
      <c r="I129" s="361"/>
      <c r="J129" s="363"/>
      <c r="K129" s="363"/>
      <c r="L129" s="364"/>
      <c r="M129" s="365"/>
      <c r="N129" s="365"/>
      <c r="O129" s="365"/>
      <c r="P129" s="365"/>
      <c r="Q129" s="365"/>
      <c r="R129" s="365"/>
      <c r="S129" s="365"/>
      <c r="T129" s="361"/>
      <c r="U129" s="365"/>
      <c r="V129" s="365"/>
      <c r="W129" s="365"/>
      <c r="X129" s="365"/>
      <c r="Y129" s="365"/>
      <c r="Z129" s="361"/>
      <c r="AA129" s="361"/>
      <c r="AB129" s="361"/>
      <c r="AC129" s="361"/>
      <c r="AD129" s="361"/>
      <c r="AE129" s="361"/>
      <c r="AF129" s="367"/>
      <c r="AG129" s="367"/>
      <c r="AH129" s="367"/>
      <c r="AI129" s="367"/>
      <c r="AJ129" s="369"/>
      <c r="AK129" s="369"/>
      <c r="AL129" s="370"/>
      <c r="AM129" s="370"/>
      <c r="AN129" s="370"/>
      <c r="AO129" s="370"/>
      <c r="AP129" s="370"/>
      <c r="AQ129" s="370"/>
      <c r="AR129" s="370"/>
      <c r="AS129" s="370"/>
      <c r="AT129" s="370"/>
      <c r="AU129" s="370"/>
      <c r="AV129" s="370"/>
      <c r="AW129" s="370"/>
      <c r="AX129" s="370"/>
      <c r="AY129" s="370"/>
      <c r="AZ129" s="370"/>
      <c r="BA129" s="370"/>
      <c r="BB129" s="370"/>
      <c r="BC129" s="370"/>
      <c r="BD129" s="370"/>
      <c r="BE129" s="370"/>
      <c r="BF129" s="370"/>
      <c r="BG129" s="370"/>
      <c r="BH129" s="361"/>
      <c r="BI129" s="361"/>
      <c r="BJ129" s="361"/>
      <c r="BK129" s="361"/>
      <c r="BL129" s="361"/>
      <c r="BM129" s="361"/>
      <c r="BN129" s="361"/>
      <c r="BO129" s="361"/>
    </row>
    <row r="130" spans="1:67" ht="15.75" customHeight="1" x14ac:dyDescent="0.25">
      <c r="A130" s="361"/>
      <c r="B130" s="361"/>
      <c r="C130" s="361"/>
      <c r="D130" s="361"/>
      <c r="E130" s="362"/>
      <c r="F130" s="361"/>
      <c r="G130" s="361"/>
      <c r="H130" s="361"/>
      <c r="I130" s="361"/>
      <c r="J130" s="363"/>
      <c r="K130" s="363"/>
      <c r="L130" s="364"/>
      <c r="M130" s="365"/>
      <c r="N130" s="365"/>
      <c r="O130" s="365"/>
      <c r="P130" s="365"/>
      <c r="Q130" s="365"/>
      <c r="R130" s="365"/>
      <c r="S130" s="365"/>
      <c r="T130" s="361"/>
      <c r="U130" s="365"/>
      <c r="V130" s="365"/>
      <c r="W130" s="365"/>
      <c r="X130" s="365"/>
      <c r="Y130" s="365"/>
      <c r="Z130" s="361"/>
      <c r="AA130" s="361"/>
      <c r="AB130" s="361"/>
      <c r="AC130" s="361"/>
      <c r="AD130" s="361"/>
      <c r="AE130" s="361"/>
      <c r="AF130" s="367"/>
      <c r="AG130" s="367"/>
      <c r="AH130" s="367"/>
      <c r="AI130" s="367"/>
      <c r="AJ130" s="369"/>
      <c r="AK130" s="369"/>
      <c r="AL130" s="370"/>
      <c r="AM130" s="370"/>
      <c r="AN130" s="370"/>
      <c r="AO130" s="370"/>
      <c r="AP130" s="370"/>
      <c r="AQ130" s="370"/>
      <c r="AR130" s="370"/>
      <c r="AS130" s="370"/>
      <c r="AT130" s="370"/>
      <c r="AU130" s="370"/>
      <c r="AV130" s="370"/>
      <c r="AW130" s="370"/>
      <c r="AX130" s="370"/>
      <c r="AY130" s="370"/>
      <c r="AZ130" s="370"/>
      <c r="BA130" s="370"/>
      <c r="BB130" s="370"/>
      <c r="BC130" s="370"/>
      <c r="BD130" s="370"/>
      <c r="BE130" s="370"/>
      <c r="BF130" s="370"/>
      <c r="BG130" s="370"/>
      <c r="BH130" s="361"/>
      <c r="BI130" s="361"/>
      <c r="BJ130" s="361"/>
      <c r="BK130" s="361"/>
      <c r="BL130" s="361"/>
      <c r="BM130" s="361"/>
      <c r="BN130" s="361"/>
      <c r="BO130" s="361"/>
    </row>
    <row r="131" spans="1:67" ht="15.75" customHeight="1" x14ac:dyDescent="0.25">
      <c r="A131" s="361"/>
      <c r="B131" s="361"/>
      <c r="C131" s="361"/>
      <c r="D131" s="361"/>
      <c r="E131" s="362"/>
      <c r="F131" s="361"/>
      <c r="G131" s="361"/>
      <c r="H131" s="361"/>
      <c r="I131" s="361"/>
      <c r="J131" s="363"/>
      <c r="K131" s="363"/>
      <c r="L131" s="364"/>
      <c r="M131" s="365"/>
      <c r="N131" s="365"/>
      <c r="O131" s="365"/>
      <c r="P131" s="365"/>
      <c r="Q131" s="365"/>
      <c r="R131" s="365"/>
      <c r="S131" s="365"/>
      <c r="T131" s="361"/>
      <c r="U131" s="365"/>
      <c r="V131" s="365"/>
      <c r="W131" s="365"/>
      <c r="X131" s="365"/>
      <c r="Y131" s="365"/>
      <c r="Z131" s="361"/>
      <c r="AA131" s="361"/>
      <c r="AB131" s="361"/>
      <c r="AC131" s="361"/>
      <c r="AD131" s="361"/>
      <c r="AE131" s="361"/>
      <c r="AF131" s="367"/>
      <c r="AG131" s="367"/>
      <c r="AH131" s="367"/>
      <c r="AI131" s="367"/>
      <c r="AJ131" s="369"/>
      <c r="AK131" s="369"/>
      <c r="AL131" s="370"/>
      <c r="AM131" s="370"/>
      <c r="AN131" s="370"/>
      <c r="AO131" s="370"/>
      <c r="AP131" s="370"/>
      <c r="AQ131" s="370"/>
      <c r="AR131" s="370"/>
      <c r="AS131" s="370"/>
      <c r="AT131" s="370"/>
      <c r="AU131" s="370"/>
      <c r="AV131" s="370"/>
      <c r="AW131" s="370"/>
      <c r="AX131" s="370"/>
      <c r="AY131" s="370"/>
      <c r="AZ131" s="370"/>
      <c r="BA131" s="370"/>
      <c r="BB131" s="370"/>
      <c r="BC131" s="370"/>
      <c r="BD131" s="370"/>
      <c r="BE131" s="370"/>
      <c r="BF131" s="370"/>
      <c r="BG131" s="370"/>
      <c r="BH131" s="361"/>
      <c r="BI131" s="361"/>
      <c r="BJ131" s="361"/>
      <c r="BK131" s="361"/>
      <c r="BL131" s="361"/>
      <c r="BM131" s="361"/>
      <c r="BN131" s="361"/>
      <c r="BO131" s="361"/>
    </row>
    <row r="132" spans="1:67" ht="15.75" customHeight="1" x14ac:dyDescent="0.25">
      <c r="A132" s="361"/>
      <c r="B132" s="361"/>
      <c r="C132" s="361"/>
      <c r="D132" s="361"/>
      <c r="E132" s="362"/>
      <c r="F132" s="361"/>
      <c r="G132" s="361"/>
      <c r="H132" s="361"/>
      <c r="I132" s="361"/>
      <c r="J132" s="363"/>
      <c r="K132" s="363"/>
      <c r="L132" s="364"/>
      <c r="M132" s="365"/>
      <c r="N132" s="365"/>
      <c r="O132" s="365"/>
      <c r="P132" s="365"/>
      <c r="Q132" s="365"/>
      <c r="R132" s="365"/>
      <c r="S132" s="365"/>
      <c r="T132" s="361"/>
      <c r="U132" s="365"/>
      <c r="V132" s="365"/>
      <c r="W132" s="365"/>
      <c r="X132" s="365"/>
      <c r="Y132" s="365"/>
      <c r="Z132" s="361"/>
      <c r="AA132" s="361"/>
      <c r="AB132" s="361"/>
      <c r="AC132" s="361"/>
      <c r="AD132" s="361"/>
      <c r="AE132" s="361"/>
      <c r="AF132" s="367"/>
      <c r="AG132" s="367"/>
      <c r="AH132" s="367"/>
      <c r="AI132" s="367"/>
      <c r="AJ132" s="369"/>
      <c r="AK132" s="369"/>
      <c r="AL132" s="370"/>
      <c r="AM132" s="370"/>
      <c r="AN132" s="370"/>
      <c r="AO132" s="370"/>
      <c r="AP132" s="370"/>
      <c r="AQ132" s="370"/>
      <c r="AR132" s="370"/>
      <c r="AS132" s="370"/>
      <c r="AT132" s="370"/>
      <c r="AU132" s="370"/>
      <c r="AV132" s="370"/>
      <c r="AW132" s="370"/>
      <c r="AX132" s="370"/>
      <c r="AY132" s="370"/>
      <c r="AZ132" s="370"/>
      <c r="BA132" s="370"/>
      <c r="BB132" s="370"/>
      <c r="BC132" s="370"/>
      <c r="BD132" s="370"/>
      <c r="BE132" s="370"/>
      <c r="BF132" s="370"/>
      <c r="BG132" s="370"/>
      <c r="BH132" s="361"/>
      <c r="BI132" s="361"/>
      <c r="BJ132" s="361"/>
      <c r="BK132" s="361"/>
      <c r="BL132" s="361"/>
      <c r="BM132" s="361"/>
      <c r="BN132" s="361"/>
      <c r="BO132" s="361"/>
    </row>
    <row r="133" spans="1:67" ht="15.75" customHeight="1" x14ac:dyDescent="0.25">
      <c r="A133" s="361"/>
      <c r="B133" s="361"/>
      <c r="C133" s="361"/>
      <c r="D133" s="361"/>
      <c r="E133" s="362"/>
      <c r="F133" s="361"/>
      <c r="G133" s="361"/>
      <c r="H133" s="361"/>
      <c r="I133" s="361"/>
      <c r="J133" s="363"/>
      <c r="K133" s="363"/>
      <c r="L133" s="364"/>
      <c r="M133" s="365"/>
      <c r="N133" s="365"/>
      <c r="O133" s="365"/>
      <c r="P133" s="365"/>
      <c r="Q133" s="365"/>
      <c r="R133" s="365"/>
      <c r="S133" s="365"/>
      <c r="T133" s="361"/>
      <c r="U133" s="365"/>
      <c r="V133" s="365"/>
      <c r="W133" s="365"/>
      <c r="X133" s="365"/>
      <c r="Y133" s="365"/>
      <c r="Z133" s="361"/>
      <c r="AA133" s="361"/>
      <c r="AB133" s="361"/>
      <c r="AC133" s="361"/>
      <c r="AD133" s="361"/>
      <c r="AE133" s="361"/>
      <c r="AF133" s="367"/>
      <c r="AG133" s="367"/>
      <c r="AH133" s="367"/>
      <c r="AI133" s="367"/>
      <c r="AJ133" s="369"/>
      <c r="AK133" s="369"/>
      <c r="AL133" s="370"/>
      <c r="AM133" s="370"/>
      <c r="AN133" s="370"/>
      <c r="AO133" s="370"/>
      <c r="AP133" s="370"/>
      <c r="AQ133" s="370"/>
      <c r="AR133" s="370"/>
      <c r="AS133" s="370"/>
      <c r="AT133" s="370"/>
      <c r="AU133" s="370"/>
      <c r="AV133" s="370"/>
      <c r="AW133" s="370"/>
      <c r="AX133" s="370"/>
      <c r="AY133" s="370"/>
      <c r="AZ133" s="370"/>
      <c r="BA133" s="370"/>
      <c r="BB133" s="370"/>
      <c r="BC133" s="370"/>
      <c r="BD133" s="370"/>
      <c r="BE133" s="370"/>
      <c r="BF133" s="370"/>
      <c r="BG133" s="370"/>
      <c r="BH133" s="361"/>
      <c r="BI133" s="361"/>
      <c r="BJ133" s="361"/>
      <c r="BK133" s="361"/>
      <c r="BL133" s="361"/>
      <c r="BM133" s="361"/>
      <c r="BN133" s="361"/>
      <c r="BO133" s="361"/>
    </row>
    <row r="134" spans="1:67" ht="15.75" customHeight="1" x14ac:dyDescent="0.25">
      <c r="A134" s="361"/>
      <c r="B134" s="361"/>
      <c r="C134" s="361"/>
      <c r="D134" s="361"/>
      <c r="E134" s="362"/>
      <c r="F134" s="361"/>
      <c r="G134" s="361"/>
      <c r="H134" s="361"/>
      <c r="I134" s="361"/>
      <c r="J134" s="363"/>
      <c r="K134" s="363"/>
      <c r="L134" s="364"/>
      <c r="M134" s="365"/>
      <c r="N134" s="365"/>
      <c r="O134" s="365"/>
      <c r="P134" s="365"/>
      <c r="Q134" s="365"/>
      <c r="R134" s="365"/>
      <c r="S134" s="365"/>
      <c r="T134" s="361"/>
      <c r="U134" s="365"/>
      <c r="V134" s="365"/>
      <c r="W134" s="365"/>
      <c r="X134" s="365"/>
      <c r="Y134" s="365"/>
      <c r="Z134" s="361"/>
      <c r="AA134" s="361"/>
      <c r="AB134" s="361"/>
      <c r="AC134" s="361"/>
      <c r="AD134" s="361"/>
      <c r="AE134" s="361"/>
      <c r="AF134" s="367"/>
      <c r="AG134" s="367"/>
      <c r="AH134" s="367"/>
      <c r="AI134" s="367"/>
      <c r="AJ134" s="369"/>
      <c r="AK134" s="369"/>
      <c r="AL134" s="370"/>
      <c r="AM134" s="370"/>
      <c r="AN134" s="370"/>
      <c r="AO134" s="370"/>
      <c r="AP134" s="370"/>
      <c r="AQ134" s="370"/>
      <c r="AR134" s="370"/>
      <c r="AS134" s="370"/>
      <c r="AT134" s="370"/>
      <c r="AU134" s="370"/>
      <c r="AV134" s="370"/>
      <c r="AW134" s="370"/>
      <c r="AX134" s="370"/>
      <c r="AY134" s="370"/>
      <c r="AZ134" s="370"/>
      <c r="BA134" s="370"/>
      <c r="BB134" s="370"/>
      <c r="BC134" s="370"/>
      <c r="BD134" s="370"/>
      <c r="BE134" s="370"/>
      <c r="BF134" s="370"/>
      <c r="BG134" s="370"/>
      <c r="BH134" s="361"/>
      <c r="BI134" s="361"/>
      <c r="BJ134" s="361"/>
      <c r="BK134" s="361"/>
      <c r="BL134" s="361"/>
      <c r="BM134" s="361"/>
      <c r="BN134" s="361"/>
      <c r="BO134" s="361"/>
    </row>
    <row r="135" spans="1:67" ht="15.75" customHeight="1" x14ac:dyDescent="0.25">
      <c r="A135" s="361"/>
      <c r="B135" s="361"/>
      <c r="C135" s="361"/>
      <c r="D135" s="361"/>
      <c r="E135" s="362"/>
      <c r="F135" s="361"/>
      <c r="G135" s="361"/>
      <c r="H135" s="361"/>
      <c r="I135" s="361"/>
      <c r="J135" s="363"/>
      <c r="K135" s="363"/>
      <c r="L135" s="364"/>
      <c r="M135" s="365"/>
      <c r="N135" s="365"/>
      <c r="O135" s="365"/>
      <c r="P135" s="365"/>
      <c r="Q135" s="365"/>
      <c r="R135" s="365"/>
      <c r="S135" s="365"/>
      <c r="T135" s="361"/>
      <c r="U135" s="365"/>
      <c r="V135" s="365"/>
      <c r="W135" s="365"/>
      <c r="X135" s="365"/>
      <c r="Y135" s="365"/>
      <c r="Z135" s="361"/>
      <c r="AA135" s="361"/>
      <c r="AB135" s="361"/>
      <c r="AC135" s="361"/>
      <c r="AD135" s="361"/>
      <c r="AE135" s="361"/>
      <c r="AF135" s="367"/>
      <c r="AG135" s="367"/>
      <c r="AH135" s="367"/>
      <c r="AI135" s="367"/>
      <c r="AJ135" s="369"/>
      <c r="AK135" s="369"/>
      <c r="AL135" s="370"/>
      <c r="AM135" s="370"/>
      <c r="AN135" s="370"/>
      <c r="AO135" s="370"/>
      <c r="AP135" s="370"/>
      <c r="AQ135" s="370"/>
      <c r="AR135" s="370"/>
      <c r="AS135" s="370"/>
      <c r="AT135" s="370"/>
      <c r="AU135" s="370"/>
      <c r="AV135" s="370"/>
      <c r="AW135" s="370"/>
      <c r="AX135" s="370"/>
      <c r="AY135" s="370"/>
      <c r="AZ135" s="370"/>
      <c r="BA135" s="370"/>
      <c r="BB135" s="370"/>
      <c r="BC135" s="370"/>
      <c r="BD135" s="370"/>
      <c r="BE135" s="370"/>
      <c r="BF135" s="370"/>
      <c r="BG135" s="370"/>
      <c r="BH135" s="361"/>
      <c r="BI135" s="361"/>
      <c r="BJ135" s="361"/>
      <c r="BK135" s="361"/>
      <c r="BL135" s="361"/>
      <c r="BM135" s="361"/>
      <c r="BN135" s="361"/>
      <c r="BO135" s="361"/>
    </row>
    <row r="136" spans="1:67" ht="15.75" customHeight="1" x14ac:dyDescent="0.25">
      <c r="A136" s="361"/>
      <c r="B136" s="361"/>
      <c r="C136" s="361"/>
      <c r="D136" s="361"/>
      <c r="E136" s="362"/>
      <c r="F136" s="361"/>
      <c r="G136" s="361"/>
      <c r="H136" s="361"/>
      <c r="I136" s="361"/>
      <c r="J136" s="363"/>
      <c r="K136" s="363"/>
      <c r="L136" s="364"/>
      <c r="M136" s="365"/>
      <c r="N136" s="365"/>
      <c r="O136" s="365"/>
      <c r="P136" s="365"/>
      <c r="Q136" s="365"/>
      <c r="R136" s="365"/>
      <c r="S136" s="365"/>
      <c r="T136" s="361"/>
      <c r="U136" s="365"/>
      <c r="V136" s="365"/>
      <c r="W136" s="365"/>
      <c r="X136" s="365"/>
      <c r="Y136" s="365"/>
      <c r="Z136" s="361"/>
      <c r="AA136" s="361"/>
      <c r="AB136" s="361"/>
      <c r="AC136" s="361"/>
      <c r="AD136" s="361"/>
      <c r="AE136" s="361"/>
      <c r="AF136" s="367"/>
      <c r="AG136" s="367"/>
      <c r="AH136" s="367"/>
      <c r="AI136" s="367"/>
      <c r="AJ136" s="369"/>
      <c r="AK136" s="369"/>
      <c r="AL136" s="370"/>
      <c r="AM136" s="370"/>
      <c r="AN136" s="370"/>
      <c r="AO136" s="370"/>
      <c r="AP136" s="370"/>
      <c r="AQ136" s="370"/>
      <c r="AR136" s="370"/>
      <c r="AS136" s="370"/>
      <c r="AT136" s="370"/>
      <c r="AU136" s="370"/>
      <c r="AV136" s="370"/>
      <c r="AW136" s="370"/>
      <c r="AX136" s="370"/>
      <c r="AY136" s="370"/>
      <c r="AZ136" s="370"/>
      <c r="BA136" s="370"/>
      <c r="BB136" s="370"/>
      <c r="BC136" s="370"/>
      <c r="BD136" s="370"/>
      <c r="BE136" s="370"/>
      <c r="BF136" s="370"/>
      <c r="BG136" s="370"/>
      <c r="BH136" s="361"/>
      <c r="BI136" s="361"/>
      <c r="BJ136" s="361"/>
      <c r="BK136" s="361"/>
      <c r="BL136" s="361"/>
      <c r="BM136" s="361"/>
      <c r="BN136" s="361"/>
      <c r="BO136" s="361"/>
    </row>
    <row r="137" spans="1:67" ht="15.75" customHeight="1" x14ac:dyDescent="0.25">
      <c r="A137" s="361"/>
      <c r="B137" s="361"/>
      <c r="C137" s="361"/>
      <c r="D137" s="361"/>
      <c r="E137" s="362"/>
      <c r="F137" s="361"/>
      <c r="G137" s="361"/>
      <c r="H137" s="361"/>
      <c r="I137" s="361"/>
      <c r="J137" s="363"/>
      <c r="K137" s="363"/>
      <c r="L137" s="364"/>
      <c r="M137" s="365"/>
      <c r="N137" s="365"/>
      <c r="O137" s="365"/>
      <c r="P137" s="365"/>
      <c r="Q137" s="365"/>
      <c r="R137" s="365"/>
      <c r="S137" s="365"/>
      <c r="T137" s="361"/>
      <c r="U137" s="365"/>
      <c r="V137" s="365"/>
      <c r="W137" s="365"/>
      <c r="X137" s="365"/>
      <c r="Y137" s="365"/>
      <c r="Z137" s="361"/>
      <c r="AA137" s="361"/>
      <c r="AB137" s="361"/>
      <c r="AC137" s="361"/>
      <c r="AD137" s="361"/>
      <c r="AE137" s="361"/>
      <c r="AF137" s="367"/>
      <c r="AG137" s="367"/>
      <c r="AH137" s="367"/>
      <c r="AI137" s="367"/>
      <c r="AJ137" s="369"/>
      <c r="AK137" s="369"/>
      <c r="AL137" s="370"/>
      <c r="AM137" s="370"/>
      <c r="AN137" s="370"/>
      <c r="AO137" s="370"/>
      <c r="AP137" s="370"/>
      <c r="AQ137" s="370"/>
      <c r="AR137" s="370"/>
      <c r="AS137" s="370"/>
      <c r="AT137" s="370"/>
      <c r="AU137" s="370"/>
      <c r="AV137" s="370"/>
      <c r="AW137" s="370"/>
      <c r="AX137" s="370"/>
      <c r="AY137" s="370"/>
      <c r="AZ137" s="370"/>
      <c r="BA137" s="370"/>
      <c r="BB137" s="370"/>
      <c r="BC137" s="370"/>
      <c r="BD137" s="370"/>
      <c r="BE137" s="370"/>
      <c r="BF137" s="370"/>
      <c r="BG137" s="370"/>
      <c r="BH137" s="361"/>
      <c r="BI137" s="361"/>
      <c r="BJ137" s="361"/>
      <c r="BK137" s="361"/>
      <c r="BL137" s="361"/>
      <c r="BM137" s="361"/>
      <c r="BN137" s="361"/>
      <c r="BO137" s="361"/>
    </row>
    <row r="138" spans="1:67" ht="15.75" customHeight="1" x14ac:dyDescent="0.25">
      <c r="A138" s="361"/>
      <c r="B138" s="361"/>
      <c r="C138" s="361"/>
      <c r="D138" s="361"/>
      <c r="E138" s="362"/>
      <c r="F138" s="361"/>
      <c r="G138" s="361"/>
      <c r="H138" s="361"/>
      <c r="I138" s="361"/>
      <c r="J138" s="363"/>
      <c r="K138" s="363"/>
      <c r="L138" s="364"/>
      <c r="M138" s="365"/>
      <c r="N138" s="365"/>
      <c r="O138" s="365"/>
      <c r="P138" s="365"/>
      <c r="Q138" s="365"/>
      <c r="R138" s="365"/>
      <c r="S138" s="365"/>
      <c r="T138" s="361"/>
      <c r="U138" s="365"/>
      <c r="V138" s="365"/>
      <c r="W138" s="365"/>
      <c r="X138" s="365"/>
      <c r="Y138" s="365"/>
      <c r="Z138" s="361"/>
      <c r="AA138" s="361"/>
      <c r="AB138" s="361"/>
      <c r="AC138" s="361"/>
      <c r="AD138" s="361"/>
      <c r="AE138" s="361"/>
      <c r="AF138" s="367"/>
      <c r="AG138" s="367"/>
      <c r="AH138" s="367"/>
      <c r="AI138" s="367"/>
      <c r="AJ138" s="369"/>
      <c r="AK138" s="369"/>
      <c r="AL138" s="370"/>
      <c r="AM138" s="370"/>
      <c r="AN138" s="370"/>
      <c r="AO138" s="370"/>
      <c r="AP138" s="370"/>
      <c r="AQ138" s="370"/>
      <c r="AR138" s="370"/>
      <c r="AS138" s="370"/>
      <c r="AT138" s="370"/>
      <c r="AU138" s="370"/>
      <c r="AV138" s="370"/>
      <c r="AW138" s="370"/>
      <c r="AX138" s="370"/>
      <c r="AY138" s="370"/>
      <c r="AZ138" s="370"/>
      <c r="BA138" s="370"/>
      <c r="BB138" s="370"/>
      <c r="BC138" s="370"/>
      <c r="BD138" s="370"/>
      <c r="BE138" s="370"/>
      <c r="BF138" s="370"/>
      <c r="BG138" s="370"/>
      <c r="BH138" s="361"/>
      <c r="BI138" s="361"/>
      <c r="BJ138" s="361"/>
      <c r="BK138" s="361"/>
      <c r="BL138" s="361"/>
      <c r="BM138" s="361"/>
      <c r="BN138" s="361"/>
      <c r="BO138" s="361"/>
    </row>
    <row r="139" spans="1:67" ht="15.75" customHeight="1" x14ac:dyDescent="0.25">
      <c r="A139" s="361"/>
      <c r="B139" s="361"/>
      <c r="C139" s="361"/>
      <c r="D139" s="361"/>
      <c r="E139" s="362"/>
      <c r="F139" s="361"/>
      <c r="G139" s="361"/>
      <c r="H139" s="361"/>
      <c r="I139" s="361"/>
      <c r="J139" s="363"/>
      <c r="K139" s="363"/>
      <c r="L139" s="364"/>
      <c r="M139" s="365"/>
      <c r="N139" s="365"/>
      <c r="O139" s="365"/>
      <c r="P139" s="365"/>
      <c r="Q139" s="365"/>
      <c r="R139" s="365"/>
      <c r="S139" s="365"/>
      <c r="T139" s="361"/>
      <c r="U139" s="365"/>
      <c r="V139" s="365"/>
      <c r="W139" s="365"/>
      <c r="X139" s="365"/>
      <c r="Y139" s="365"/>
      <c r="Z139" s="361"/>
      <c r="AA139" s="361"/>
      <c r="AB139" s="361"/>
      <c r="AC139" s="361"/>
      <c r="AD139" s="361"/>
      <c r="AE139" s="361"/>
      <c r="AF139" s="367"/>
      <c r="AG139" s="367"/>
      <c r="AH139" s="367"/>
      <c r="AI139" s="367"/>
      <c r="AJ139" s="369"/>
      <c r="AK139" s="369"/>
      <c r="AL139" s="370"/>
      <c r="AM139" s="370"/>
      <c r="AN139" s="370"/>
      <c r="AO139" s="370"/>
      <c r="AP139" s="370"/>
      <c r="AQ139" s="370"/>
      <c r="AR139" s="370"/>
      <c r="AS139" s="370"/>
      <c r="AT139" s="370"/>
      <c r="AU139" s="370"/>
      <c r="AV139" s="370"/>
      <c r="AW139" s="370"/>
      <c r="AX139" s="370"/>
      <c r="AY139" s="370"/>
      <c r="AZ139" s="370"/>
      <c r="BA139" s="370"/>
      <c r="BB139" s="370"/>
      <c r="BC139" s="370"/>
      <c r="BD139" s="370"/>
      <c r="BE139" s="370"/>
      <c r="BF139" s="370"/>
      <c r="BG139" s="370"/>
      <c r="BH139" s="361"/>
      <c r="BI139" s="361"/>
      <c r="BJ139" s="361"/>
      <c r="BK139" s="361"/>
      <c r="BL139" s="361"/>
      <c r="BM139" s="361"/>
      <c r="BN139" s="361"/>
      <c r="BO139" s="361"/>
    </row>
    <row r="140" spans="1:67" ht="15.75" customHeight="1" x14ac:dyDescent="0.25">
      <c r="A140" s="361"/>
      <c r="B140" s="361"/>
      <c r="C140" s="361"/>
      <c r="D140" s="361"/>
      <c r="E140" s="362"/>
      <c r="F140" s="361"/>
      <c r="G140" s="361"/>
      <c r="H140" s="361"/>
      <c r="I140" s="361"/>
      <c r="J140" s="363"/>
      <c r="K140" s="363"/>
      <c r="L140" s="364"/>
      <c r="M140" s="365"/>
      <c r="N140" s="365"/>
      <c r="O140" s="365"/>
      <c r="P140" s="365"/>
      <c r="Q140" s="365"/>
      <c r="R140" s="365"/>
      <c r="S140" s="365"/>
      <c r="T140" s="361"/>
      <c r="U140" s="365"/>
      <c r="V140" s="365"/>
      <c r="W140" s="365"/>
      <c r="X140" s="365"/>
      <c r="Y140" s="365"/>
      <c r="Z140" s="361"/>
      <c r="AA140" s="361"/>
      <c r="AB140" s="361"/>
      <c r="AC140" s="361"/>
      <c r="AD140" s="361"/>
      <c r="AE140" s="361"/>
      <c r="AF140" s="367"/>
      <c r="AG140" s="367"/>
      <c r="AH140" s="367"/>
      <c r="AI140" s="367"/>
      <c r="AJ140" s="369"/>
      <c r="AK140" s="369"/>
      <c r="AL140" s="370"/>
      <c r="AM140" s="370"/>
      <c r="AN140" s="370"/>
      <c r="AO140" s="370"/>
      <c r="AP140" s="370"/>
      <c r="AQ140" s="370"/>
      <c r="AR140" s="370"/>
      <c r="AS140" s="370"/>
      <c r="AT140" s="370"/>
      <c r="AU140" s="370"/>
      <c r="AV140" s="370"/>
      <c r="AW140" s="370"/>
      <c r="AX140" s="370"/>
      <c r="AY140" s="370"/>
      <c r="AZ140" s="370"/>
      <c r="BA140" s="370"/>
      <c r="BB140" s="370"/>
      <c r="BC140" s="370"/>
      <c r="BD140" s="370"/>
      <c r="BE140" s="370"/>
      <c r="BF140" s="370"/>
      <c r="BG140" s="370"/>
      <c r="BH140" s="361"/>
      <c r="BI140" s="361"/>
      <c r="BJ140" s="361"/>
      <c r="BK140" s="361"/>
      <c r="BL140" s="361"/>
      <c r="BM140" s="361"/>
      <c r="BN140" s="361"/>
      <c r="BO140" s="361"/>
    </row>
    <row r="141" spans="1:67" ht="15.75" customHeight="1" x14ac:dyDescent="0.25">
      <c r="A141" s="361"/>
      <c r="B141" s="361"/>
      <c r="C141" s="361"/>
      <c r="D141" s="361"/>
      <c r="E141" s="362"/>
      <c r="F141" s="361"/>
      <c r="G141" s="361"/>
      <c r="H141" s="361"/>
      <c r="I141" s="361"/>
      <c r="J141" s="363"/>
      <c r="K141" s="363"/>
      <c r="L141" s="364"/>
      <c r="M141" s="365"/>
      <c r="N141" s="365"/>
      <c r="O141" s="365"/>
      <c r="P141" s="365"/>
      <c r="Q141" s="365"/>
      <c r="R141" s="365"/>
      <c r="S141" s="365"/>
      <c r="T141" s="361"/>
      <c r="U141" s="365"/>
      <c r="V141" s="365"/>
      <c r="W141" s="365"/>
      <c r="X141" s="365"/>
      <c r="Y141" s="365"/>
      <c r="Z141" s="361"/>
      <c r="AA141" s="361"/>
      <c r="AB141" s="361"/>
      <c r="AC141" s="361"/>
      <c r="AD141" s="361"/>
      <c r="AE141" s="361"/>
      <c r="AF141" s="367"/>
      <c r="AG141" s="367"/>
      <c r="AH141" s="367"/>
      <c r="AI141" s="367"/>
      <c r="AJ141" s="369"/>
      <c r="AK141" s="369"/>
      <c r="AL141" s="370"/>
      <c r="AM141" s="370"/>
      <c r="AN141" s="370"/>
      <c r="AO141" s="370"/>
      <c r="AP141" s="370"/>
      <c r="AQ141" s="370"/>
      <c r="AR141" s="370"/>
      <c r="AS141" s="370"/>
      <c r="AT141" s="370"/>
      <c r="AU141" s="370"/>
      <c r="AV141" s="370"/>
      <c r="AW141" s="370"/>
      <c r="AX141" s="370"/>
      <c r="AY141" s="370"/>
      <c r="AZ141" s="370"/>
      <c r="BA141" s="370"/>
      <c r="BB141" s="370"/>
      <c r="BC141" s="370"/>
      <c r="BD141" s="370"/>
      <c r="BE141" s="370"/>
      <c r="BF141" s="370"/>
      <c r="BG141" s="370"/>
      <c r="BH141" s="361"/>
      <c r="BI141" s="361"/>
      <c r="BJ141" s="361"/>
      <c r="BK141" s="361"/>
      <c r="BL141" s="361"/>
      <c r="BM141" s="361"/>
      <c r="BN141" s="361"/>
      <c r="BO141" s="361"/>
    </row>
    <row r="142" spans="1:67" ht="15.75" customHeight="1" x14ac:dyDescent="0.25">
      <c r="A142" s="361"/>
      <c r="B142" s="361"/>
      <c r="C142" s="361"/>
      <c r="D142" s="361"/>
      <c r="E142" s="362"/>
      <c r="F142" s="361"/>
      <c r="G142" s="361"/>
      <c r="H142" s="361"/>
      <c r="I142" s="361"/>
      <c r="J142" s="363"/>
      <c r="K142" s="363"/>
      <c r="L142" s="364"/>
      <c r="M142" s="365"/>
      <c r="N142" s="365"/>
      <c r="O142" s="365"/>
      <c r="P142" s="365"/>
      <c r="Q142" s="365"/>
      <c r="R142" s="365"/>
      <c r="S142" s="365"/>
      <c r="T142" s="361"/>
      <c r="U142" s="365"/>
      <c r="V142" s="365"/>
      <c r="W142" s="365"/>
      <c r="X142" s="365"/>
      <c r="Y142" s="365"/>
      <c r="Z142" s="361"/>
      <c r="AA142" s="361"/>
      <c r="AB142" s="361"/>
      <c r="AC142" s="361"/>
      <c r="AD142" s="361"/>
      <c r="AE142" s="361"/>
      <c r="AF142" s="367"/>
      <c r="AG142" s="367"/>
      <c r="AH142" s="367"/>
      <c r="AI142" s="367"/>
      <c r="AJ142" s="369"/>
      <c r="AK142" s="369"/>
      <c r="AL142" s="370"/>
      <c r="AM142" s="370"/>
      <c r="AN142" s="370"/>
      <c r="AO142" s="370"/>
      <c r="AP142" s="370"/>
      <c r="AQ142" s="370"/>
      <c r="AR142" s="370"/>
      <c r="AS142" s="370"/>
      <c r="AT142" s="370"/>
      <c r="AU142" s="370"/>
      <c r="AV142" s="370"/>
      <c r="AW142" s="370"/>
      <c r="AX142" s="370"/>
      <c r="AY142" s="370"/>
      <c r="AZ142" s="370"/>
      <c r="BA142" s="370"/>
      <c r="BB142" s="370"/>
      <c r="BC142" s="370"/>
      <c r="BD142" s="370"/>
      <c r="BE142" s="370"/>
      <c r="BF142" s="370"/>
      <c r="BG142" s="370"/>
      <c r="BH142" s="361"/>
      <c r="BI142" s="361"/>
      <c r="BJ142" s="361"/>
      <c r="BK142" s="361"/>
      <c r="BL142" s="361"/>
      <c r="BM142" s="361"/>
      <c r="BN142" s="361"/>
      <c r="BO142" s="361"/>
    </row>
    <row r="143" spans="1:67" ht="15.75" customHeight="1" x14ac:dyDescent="0.25">
      <c r="A143" s="361"/>
      <c r="B143" s="361"/>
      <c r="C143" s="361"/>
      <c r="D143" s="361"/>
      <c r="E143" s="362"/>
      <c r="F143" s="361"/>
      <c r="G143" s="361"/>
      <c r="H143" s="361"/>
      <c r="I143" s="361"/>
      <c r="J143" s="363"/>
      <c r="K143" s="363"/>
      <c r="L143" s="364"/>
      <c r="M143" s="365"/>
      <c r="N143" s="365"/>
      <c r="O143" s="365"/>
      <c r="P143" s="365"/>
      <c r="Q143" s="365"/>
      <c r="R143" s="365"/>
      <c r="S143" s="365"/>
      <c r="T143" s="361"/>
      <c r="U143" s="365"/>
      <c r="V143" s="365"/>
      <c r="W143" s="365"/>
      <c r="X143" s="365"/>
      <c r="Y143" s="365"/>
      <c r="Z143" s="361"/>
      <c r="AA143" s="361"/>
      <c r="AB143" s="361"/>
      <c r="AC143" s="361"/>
      <c r="AD143" s="361"/>
      <c r="AE143" s="361"/>
      <c r="AF143" s="367"/>
      <c r="AG143" s="367"/>
      <c r="AH143" s="367"/>
      <c r="AI143" s="367"/>
      <c r="AJ143" s="369"/>
      <c r="AK143" s="369"/>
      <c r="AL143" s="370"/>
      <c r="AM143" s="370"/>
      <c r="AN143" s="370"/>
      <c r="AO143" s="370"/>
      <c r="AP143" s="370"/>
      <c r="AQ143" s="370"/>
      <c r="AR143" s="370"/>
      <c r="AS143" s="370"/>
      <c r="AT143" s="370"/>
      <c r="AU143" s="370"/>
      <c r="AV143" s="370"/>
      <c r="AW143" s="370"/>
      <c r="AX143" s="370"/>
      <c r="AY143" s="370"/>
      <c r="AZ143" s="370"/>
      <c r="BA143" s="370"/>
      <c r="BB143" s="370"/>
      <c r="BC143" s="370"/>
      <c r="BD143" s="370"/>
      <c r="BE143" s="370"/>
      <c r="BF143" s="370"/>
      <c r="BG143" s="370"/>
      <c r="BH143" s="361"/>
      <c r="BI143" s="361"/>
      <c r="BJ143" s="361"/>
      <c r="BK143" s="361"/>
      <c r="BL143" s="361"/>
      <c r="BM143" s="361"/>
      <c r="BN143" s="361"/>
      <c r="BO143" s="361"/>
    </row>
    <row r="144" spans="1:67" ht="15.75" customHeight="1" x14ac:dyDescent="0.25">
      <c r="A144" s="361"/>
      <c r="B144" s="361"/>
      <c r="C144" s="361"/>
      <c r="D144" s="361"/>
      <c r="E144" s="362"/>
      <c r="F144" s="361"/>
      <c r="G144" s="361"/>
      <c r="H144" s="361"/>
      <c r="I144" s="361"/>
      <c r="J144" s="363"/>
      <c r="K144" s="363"/>
      <c r="L144" s="364"/>
      <c r="M144" s="365"/>
      <c r="N144" s="365"/>
      <c r="O144" s="365"/>
      <c r="P144" s="365"/>
      <c r="Q144" s="365"/>
      <c r="R144" s="365"/>
      <c r="S144" s="365"/>
      <c r="T144" s="361"/>
      <c r="U144" s="365"/>
      <c r="V144" s="365"/>
      <c r="W144" s="365"/>
      <c r="X144" s="365"/>
      <c r="Y144" s="365"/>
      <c r="Z144" s="361"/>
      <c r="AA144" s="361"/>
      <c r="AB144" s="361"/>
      <c r="AC144" s="361"/>
      <c r="AD144" s="361"/>
      <c r="AE144" s="361"/>
      <c r="AF144" s="367"/>
      <c r="AG144" s="367"/>
      <c r="AH144" s="367"/>
      <c r="AI144" s="367"/>
      <c r="AJ144" s="369"/>
      <c r="AK144" s="369"/>
      <c r="AL144" s="370"/>
      <c r="AM144" s="370"/>
      <c r="AN144" s="370"/>
      <c r="AO144" s="370"/>
      <c r="AP144" s="370"/>
      <c r="AQ144" s="370"/>
      <c r="AR144" s="370"/>
      <c r="AS144" s="370"/>
      <c r="AT144" s="370"/>
      <c r="AU144" s="370"/>
      <c r="AV144" s="370"/>
      <c r="AW144" s="370"/>
      <c r="AX144" s="370"/>
      <c r="AY144" s="370"/>
      <c r="AZ144" s="370"/>
      <c r="BA144" s="370"/>
      <c r="BB144" s="370"/>
      <c r="BC144" s="370"/>
      <c r="BD144" s="370"/>
      <c r="BE144" s="370"/>
      <c r="BF144" s="370"/>
      <c r="BG144" s="370"/>
      <c r="BH144" s="361"/>
      <c r="BI144" s="361"/>
      <c r="BJ144" s="361"/>
      <c r="BK144" s="361"/>
      <c r="BL144" s="361"/>
      <c r="BM144" s="361"/>
      <c r="BN144" s="361"/>
      <c r="BO144" s="361"/>
    </row>
    <row r="145" spans="1:67" ht="15.75" customHeight="1" x14ac:dyDescent="0.25">
      <c r="A145" s="361"/>
      <c r="B145" s="361"/>
      <c r="C145" s="361"/>
      <c r="D145" s="361"/>
      <c r="E145" s="362"/>
      <c r="F145" s="361"/>
      <c r="G145" s="361"/>
      <c r="H145" s="361"/>
      <c r="I145" s="361"/>
      <c r="J145" s="363"/>
      <c r="K145" s="363"/>
      <c r="L145" s="364"/>
      <c r="M145" s="365"/>
      <c r="N145" s="365"/>
      <c r="O145" s="365"/>
      <c r="P145" s="365"/>
      <c r="Q145" s="365"/>
      <c r="R145" s="365"/>
      <c r="S145" s="365"/>
      <c r="T145" s="361"/>
      <c r="U145" s="365"/>
      <c r="V145" s="365"/>
      <c r="W145" s="365"/>
      <c r="X145" s="365"/>
      <c r="Y145" s="365"/>
      <c r="Z145" s="361"/>
      <c r="AA145" s="361"/>
      <c r="AB145" s="361"/>
      <c r="AC145" s="361"/>
      <c r="AD145" s="361"/>
      <c r="AE145" s="361"/>
      <c r="AF145" s="367"/>
      <c r="AG145" s="367"/>
      <c r="AH145" s="367"/>
      <c r="AI145" s="367"/>
      <c r="AJ145" s="369"/>
      <c r="AK145" s="369"/>
      <c r="AL145" s="370"/>
      <c r="AM145" s="370"/>
      <c r="AN145" s="370"/>
      <c r="AO145" s="370"/>
      <c r="AP145" s="370"/>
      <c r="AQ145" s="370"/>
      <c r="AR145" s="370"/>
      <c r="AS145" s="370"/>
      <c r="AT145" s="370"/>
      <c r="AU145" s="370"/>
      <c r="AV145" s="370"/>
      <c r="AW145" s="370"/>
      <c r="AX145" s="370"/>
      <c r="AY145" s="370"/>
      <c r="AZ145" s="370"/>
      <c r="BA145" s="370"/>
      <c r="BB145" s="370"/>
      <c r="BC145" s="370"/>
      <c r="BD145" s="370"/>
      <c r="BE145" s="370"/>
      <c r="BF145" s="370"/>
      <c r="BG145" s="370"/>
      <c r="BH145" s="361"/>
      <c r="BI145" s="361"/>
      <c r="BJ145" s="361"/>
      <c r="BK145" s="361"/>
      <c r="BL145" s="361"/>
      <c r="BM145" s="361"/>
      <c r="BN145" s="361"/>
      <c r="BO145" s="361"/>
    </row>
    <row r="146" spans="1:67" ht="15.75" customHeight="1" x14ac:dyDescent="0.25">
      <c r="A146" s="361"/>
      <c r="B146" s="361"/>
      <c r="C146" s="361"/>
      <c r="D146" s="361"/>
      <c r="E146" s="362"/>
      <c r="F146" s="361"/>
      <c r="G146" s="361"/>
      <c r="H146" s="361"/>
      <c r="I146" s="361"/>
      <c r="J146" s="363"/>
      <c r="K146" s="363"/>
      <c r="L146" s="364"/>
      <c r="M146" s="365"/>
      <c r="N146" s="365"/>
      <c r="O146" s="365"/>
      <c r="P146" s="365"/>
      <c r="Q146" s="365"/>
      <c r="R146" s="365"/>
      <c r="S146" s="365"/>
      <c r="T146" s="361"/>
      <c r="U146" s="365"/>
      <c r="V146" s="365"/>
      <c r="W146" s="365"/>
      <c r="X146" s="365"/>
      <c r="Y146" s="365"/>
      <c r="Z146" s="361"/>
      <c r="AA146" s="361"/>
      <c r="AB146" s="361"/>
      <c r="AC146" s="361"/>
      <c r="AD146" s="361"/>
      <c r="AE146" s="361"/>
      <c r="AF146" s="367"/>
      <c r="AG146" s="367"/>
      <c r="AH146" s="367"/>
      <c r="AI146" s="367"/>
      <c r="AJ146" s="369"/>
      <c r="AK146" s="369"/>
      <c r="AL146" s="370"/>
      <c r="AM146" s="370"/>
      <c r="AN146" s="370"/>
      <c r="AO146" s="370"/>
      <c r="AP146" s="370"/>
      <c r="AQ146" s="370"/>
      <c r="AR146" s="370"/>
      <c r="AS146" s="370"/>
      <c r="AT146" s="370"/>
      <c r="AU146" s="370"/>
      <c r="AV146" s="370"/>
      <c r="AW146" s="370"/>
      <c r="AX146" s="370"/>
      <c r="AY146" s="370"/>
      <c r="AZ146" s="370"/>
      <c r="BA146" s="370"/>
      <c r="BB146" s="370"/>
      <c r="BC146" s="370"/>
      <c r="BD146" s="370"/>
      <c r="BE146" s="370"/>
      <c r="BF146" s="370"/>
      <c r="BG146" s="370"/>
      <c r="BH146" s="361"/>
      <c r="BI146" s="361"/>
      <c r="BJ146" s="361"/>
      <c r="BK146" s="361"/>
      <c r="BL146" s="361"/>
      <c r="BM146" s="361"/>
      <c r="BN146" s="361"/>
      <c r="BO146" s="361"/>
    </row>
    <row r="147" spans="1:67" ht="15.75" customHeight="1" x14ac:dyDescent="0.25">
      <c r="A147" s="361"/>
      <c r="B147" s="361"/>
      <c r="C147" s="361"/>
      <c r="D147" s="361"/>
      <c r="E147" s="362"/>
      <c r="F147" s="361"/>
      <c r="G147" s="361"/>
      <c r="H147" s="361"/>
      <c r="I147" s="361"/>
      <c r="J147" s="363"/>
      <c r="K147" s="363"/>
      <c r="L147" s="364"/>
      <c r="M147" s="365"/>
      <c r="N147" s="365"/>
      <c r="O147" s="365"/>
      <c r="P147" s="365"/>
      <c r="Q147" s="365"/>
      <c r="R147" s="365"/>
      <c r="S147" s="365"/>
      <c r="T147" s="361"/>
      <c r="U147" s="365"/>
      <c r="V147" s="365"/>
      <c r="W147" s="365"/>
      <c r="X147" s="365"/>
      <c r="Y147" s="365"/>
      <c r="Z147" s="361"/>
      <c r="AA147" s="361"/>
      <c r="AB147" s="361"/>
      <c r="AC147" s="361"/>
      <c r="AD147" s="361"/>
      <c r="AE147" s="361"/>
      <c r="AF147" s="367"/>
      <c r="AG147" s="367"/>
      <c r="AH147" s="367"/>
      <c r="AI147" s="367"/>
      <c r="AJ147" s="369"/>
      <c r="AK147" s="369"/>
      <c r="AL147" s="370"/>
      <c r="AM147" s="370"/>
      <c r="AN147" s="370"/>
      <c r="AO147" s="370"/>
      <c r="AP147" s="370"/>
      <c r="AQ147" s="370"/>
      <c r="AR147" s="370"/>
      <c r="AS147" s="370"/>
      <c r="AT147" s="370"/>
      <c r="AU147" s="370"/>
      <c r="AV147" s="370"/>
      <c r="AW147" s="370"/>
      <c r="AX147" s="370"/>
      <c r="AY147" s="370"/>
      <c r="AZ147" s="370"/>
      <c r="BA147" s="370"/>
      <c r="BB147" s="370"/>
      <c r="BC147" s="370"/>
      <c r="BD147" s="370"/>
      <c r="BE147" s="370"/>
      <c r="BF147" s="370"/>
      <c r="BG147" s="370"/>
      <c r="BH147" s="361"/>
      <c r="BI147" s="361"/>
      <c r="BJ147" s="361"/>
      <c r="BK147" s="361"/>
      <c r="BL147" s="361"/>
      <c r="BM147" s="361"/>
      <c r="BN147" s="361"/>
      <c r="BO147" s="361"/>
    </row>
    <row r="148" spans="1:67" ht="15.75" customHeight="1" x14ac:dyDescent="0.25">
      <c r="A148" s="361"/>
      <c r="B148" s="361"/>
      <c r="C148" s="361"/>
      <c r="D148" s="361"/>
      <c r="E148" s="362"/>
      <c r="F148" s="361"/>
      <c r="G148" s="361"/>
      <c r="H148" s="361"/>
      <c r="I148" s="361"/>
      <c r="J148" s="363"/>
      <c r="K148" s="363"/>
      <c r="L148" s="364"/>
      <c r="M148" s="365"/>
      <c r="N148" s="365"/>
      <c r="O148" s="365"/>
      <c r="P148" s="365"/>
      <c r="Q148" s="365"/>
      <c r="R148" s="365"/>
      <c r="S148" s="365"/>
      <c r="T148" s="361"/>
      <c r="U148" s="365"/>
      <c r="V148" s="365"/>
      <c r="W148" s="365"/>
      <c r="X148" s="365"/>
      <c r="Y148" s="365"/>
      <c r="Z148" s="361"/>
      <c r="AA148" s="361"/>
      <c r="AB148" s="361"/>
      <c r="AC148" s="361"/>
      <c r="AD148" s="361"/>
      <c r="AE148" s="361"/>
      <c r="AF148" s="367"/>
      <c r="AG148" s="367"/>
      <c r="AH148" s="367"/>
      <c r="AI148" s="367"/>
      <c r="AJ148" s="369"/>
      <c r="AK148" s="369"/>
      <c r="AL148" s="370"/>
      <c r="AM148" s="370"/>
      <c r="AN148" s="370"/>
      <c r="AO148" s="370"/>
      <c r="AP148" s="370"/>
      <c r="AQ148" s="370"/>
      <c r="AR148" s="370"/>
      <c r="AS148" s="370"/>
      <c r="AT148" s="370"/>
      <c r="AU148" s="370"/>
      <c r="AV148" s="370"/>
      <c r="AW148" s="370"/>
      <c r="AX148" s="370"/>
      <c r="AY148" s="370"/>
      <c r="AZ148" s="370"/>
      <c r="BA148" s="370"/>
      <c r="BB148" s="370"/>
      <c r="BC148" s="370"/>
      <c r="BD148" s="370"/>
      <c r="BE148" s="370"/>
      <c r="BF148" s="370"/>
      <c r="BG148" s="370"/>
      <c r="BH148" s="361"/>
      <c r="BI148" s="361"/>
      <c r="BJ148" s="361"/>
      <c r="BK148" s="361"/>
      <c r="BL148" s="361"/>
      <c r="BM148" s="361"/>
      <c r="BN148" s="361"/>
      <c r="BO148" s="361"/>
    </row>
    <row r="149" spans="1:67" ht="15.75" customHeight="1" x14ac:dyDescent="0.25">
      <c r="A149" s="361"/>
      <c r="B149" s="361"/>
      <c r="C149" s="361"/>
      <c r="D149" s="361"/>
      <c r="E149" s="362"/>
      <c r="F149" s="361"/>
      <c r="G149" s="361"/>
      <c r="H149" s="361"/>
      <c r="I149" s="361"/>
      <c r="J149" s="363"/>
      <c r="K149" s="363"/>
      <c r="L149" s="364"/>
      <c r="M149" s="365"/>
      <c r="N149" s="365"/>
      <c r="O149" s="365"/>
      <c r="P149" s="365"/>
      <c r="Q149" s="365"/>
      <c r="R149" s="365"/>
      <c r="S149" s="365"/>
      <c r="T149" s="361"/>
      <c r="U149" s="365"/>
      <c r="V149" s="365"/>
      <c r="W149" s="365"/>
      <c r="X149" s="365"/>
      <c r="Y149" s="365"/>
      <c r="Z149" s="361"/>
      <c r="AA149" s="361"/>
      <c r="AB149" s="361"/>
      <c r="AC149" s="361"/>
      <c r="AD149" s="361"/>
      <c r="AE149" s="361"/>
      <c r="AF149" s="367"/>
      <c r="AG149" s="367"/>
      <c r="AH149" s="367"/>
      <c r="AI149" s="367"/>
      <c r="AJ149" s="369"/>
      <c r="AK149" s="369"/>
      <c r="AL149" s="370"/>
      <c r="AM149" s="370"/>
      <c r="AN149" s="370"/>
      <c r="AO149" s="370"/>
      <c r="AP149" s="370"/>
      <c r="AQ149" s="370"/>
      <c r="AR149" s="370"/>
      <c r="AS149" s="370"/>
      <c r="AT149" s="370"/>
      <c r="AU149" s="370"/>
      <c r="AV149" s="370"/>
      <c r="AW149" s="370"/>
      <c r="AX149" s="370"/>
      <c r="AY149" s="370"/>
      <c r="AZ149" s="370"/>
      <c r="BA149" s="370"/>
      <c r="BB149" s="370"/>
      <c r="BC149" s="370"/>
      <c r="BD149" s="370"/>
      <c r="BE149" s="370"/>
      <c r="BF149" s="370"/>
      <c r="BG149" s="370"/>
      <c r="BH149" s="361"/>
      <c r="BI149" s="361"/>
      <c r="BJ149" s="361"/>
      <c r="BK149" s="361"/>
      <c r="BL149" s="361"/>
      <c r="BM149" s="361"/>
      <c r="BN149" s="361"/>
      <c r="BO149" s="361"/>
    </row>
    <row r="150" spans="1:67" ht="15.75" customHeight="1" x14ac:dyDescent="0.25">
      <c r="A150" s="361"/>
      <c r="B150" s="361"/>
      <c r="C150" s="361"/>
      <c r="D150" s="361"/>
      <c r="E150" s="362"/>
      <c r="F150" s="361"/>
      <c r="G150" s="361"/>
      <c r="H150" s="361"/>
      <c r="I150" s="361"/>
      <c r="J150" s="363"/>
      <c r="K150" s="363"/>
      <c r="L150" s="364"/>
      <c r="M150" s="365"/>
      <c r="N150" s="365"/>
      <c r="O150" s="365"/>
      <c r="P150" s="365"/>
      <c r="Q150" s="365"/>
      <c r="R150" s="365"/>
      <c r="S150" s="365"/>
      <c r="T150" s="361"/>
      <c r="U150" s="365"/>
      <c r="V150" s="365"/>
      <c r="W150" s="365"/>
      <c r="X150" s="365"/>
      <c r="Y150" s="365"/>
      <c r="Z150" s="361"/>
      <c r="AA150" s="361"/>
      <c r="AB150" s="361"/>
      <c r="AC150" s="361"/>
      <c r="AD150" s="361"/>
      <c r="AE150" s="361"/>
      <c r="AF150" s="367"/>
      <c r="AG150" s="367"/>
      <c r="AH150" s="367"/>
      <c r="AI150" s="367"/>
      <c r="AJ150" s="369"/>
      <c r="AK150" s="369"/>
      <c r="AL150" s="370"/>
      <c r="AM150" s="370"/>
      <c r="AN150" s="370"/>
      <c r="AO150" s="370"/>
      <c r="AP150" s="370"/>
      <c r="AQ150" s="370"/>
      <c r="AR150" s="370"/>
      <c r="AS150" s="370"/>
      <c r="AT150" s="370"/>
      <c r="AU150" s="370"/>
      <c r="AV150" s="370"/>
      <c r="AW150" s="370"/>
      <c r="AX150" s="370"/>
      <c r="AY150" s="370"/>
      <c r="AZ150" s="370"/>
      <c r="BA150" s="370"/>
      <c r="BB150" s="370"/>
      <c r="BC150" s="370"/>
      <c r="BD150" s="370"/>
      <c r="BE150" s="370"/>
      <c r="BF150" s="370"/>
      <c r="BG150" s="370"/>
      <c r="BH150" s="361"/>
      <c r="BI150" s="361"/>
      <c r="BJ150" s="361"/>
      <c r="BK150" s="361"/>
      <c r="BL150" s="361"/>
      <c r="BM150" s="361"/>
      <c r="BN150" s="361"/>
      <c r="BO150" s="361"/>
    </row>
    <row r="151" spans="1:67" ht="15.75" customHeight="1" x14ac:dyDescent="0.25">
      <c r="A151" s="361"/>
      <c r="B151" s="361"/>
      <c r="C151" s="361"/>
      <c r="D151" s="361"/>
      <c r="E151" s="362"/>
      <c r="F151" s="361"/>
      <c r="G151" s="361"/>
      <c r="H151" s="361"/>
      <c r="I151" s="361"/>
      <c r="J151" s="363"/>
      <c r="K151" s="363"/>
      <c r="L151" s="364"/>
      <c r="M151" s="365"/>
      <c r="N151" s="365"/>
      <c r="O151" s="365"/>
      <c r="P151" s="365"/>
      <c r="Q151" s="365"/>
      <c r="R151" s="365"/>
      <c r="S151" s="365"/>
      <c r="T151" s="361"/>
      <c r="U151" s="365"/>
      <c r="V151" s="365"/>
      <c r="W151" s="365"/>
      <c r="X151" s="365"/>
      <c r="Y151" s="365"/>
      <c r="Z151" s="361"/>
      <c r="AA151" s="361"/>
      <c r="AB151" s="361"/>
      <c r="AC151" s="361"/>
      <c r="AD151" s="361"/>
      <c r="AE151" s="361"/>
      <c r="AF151" s="367"/>
      <c r="AG151" s="367"/>
      <c r="AH151" s="367"/>
      <c r="AI151" s="367"/>
      <c r="AJ151" s="369"/>
      <c r="AK151" s="369"/>
      <c r="AL151" s="370"/>
      <c r="AM151" s="370"/>
      <c r="AN151" s="370"/>
      <c r="AO151" s="370"/>
      <c r="AP151" s="370"/>
      <c r="AQ151" s="370"/>
      <c r="AR151" s="370"/>
      <c r="AS151" s="370"/>
      <c r="AT151" s="370"/>
      <c r="AU151" s="370"/>
      <c r="AV151" s="370"/>
      <c r="AW151" s="370"/>
      <c r="AX151" s="370"/>
      <c r="AY151" s="370"/>
      <c r="AZ151" s="370"/>
      <c r="BA151" s="370"/>
      <c r="BB151" s="370"/>
      <c r="BC151" s="370"/>
      <c r="BD151" s="370"/>
      <c r="BE151" s="370"/>
      <c r="BF151" s="370"/>
      <c r="BG151" s="370"/>
      <c r="BH151" s="361"/>
      <c r="BI151" s="361"/>
      <c r="BJ151" s="361"/>
      <c r="BK151" s="361"/>
      <c r="BL151" s="361"/>
      <c r="BM151" s="361"/>
      <c r="BN151" s="361"/>
      <c r="BO151" s="361"/>
    </row>
    <row r="152" spans="1:67" ht="15.75" customHeight="1" x14ac:dyDescent="0.25">
      <c r="A152" s="361"/>
      <c r="B152" s="361"/>
      <c r="C152" s="361"/>
      <c r="D152" s="361"/>
      <c r="E152" s="362"/>
      <c r="F152" s="361"/>
      <c r="G152" s="361"/>
      <c r="H152" s="361"/>
      <c r="I152" s="361"/>
      <c r="J152" s="363"/>
      <c r="K152" s="363"/>
      <c r="L152" s="364"/>
      <c r="M152" s="365"/>
      <c r="N152" s="365"/>
      <c r="O152" s="365"/>
      <c r="P152" s="365"/>
      <c r="Q152" s="365"/>
      <c r="R152" s="365"/>
      <c r="S152" s="365"/>
      <c r="T152" s="361"/>
      <c r="U152" s="365"/>
      <c r="V152" s="365"/>
      <c r="W152" s="365"/>
      <c r="X152" s="365"/>
      <c r="Y152" s="365"/>
      <c r="Z152" s="361"/>
      <c r="AA152" s="361"/>
      <c r="AB152" s="361"/>
      <c r="AC152" s="361"/>
      <c r="AD152" s="361"/>
      <c r="AE152" s="361"/>
      <c r="AF152" s="367"/>
      <c r="AG152" s="367"/>
      <c r="AH152" s="367"/>
      <c r="AI152" s="367"/>
      <c r="AJ152" s="369"/>
      <c r="AK152" s="369"/>
      <c r="AL152" s="370"/>
      <c r="AM152" s="370"/>
      <c r="AN152" s="370"/>
      <c r="AO152" s="370"/>
      <c r="AP152" s="370"/>
      <c r="AQ152" s="370"/>
      <c r="AR152" s="370"/>
      <c r="AS152" s="370"/>
      <c r="AT152" s="370"/>
      <c r="AU152" s="370"/>
      <c r="AV152" s="370"/>
      <c r="AW152" s="370"/>
      <c r="AX152" s="370"/>
      <c r="AY152" s="370"/>
      <c r="AZ152" s="370"/>
      <c r="BA152" s="370"/>
      <c r="BB152" s="370"/>
      <c r="BC152" s="370"/>
      <c r="BD152" s="370"/>
      <c r="BE152" s="370"/>
      <c r="BF152" s="370"/>
      <c r="BG152" s="370"/>
      <c r="BH152" s="361"/>
      <c r="BI152" s="361"/>
      <c r="BJ152" s="361"/>
      <c r="BK152" s="361"/>
      <c r="BL152" s="361"/>
      <c r="BM152" s="361"/>
      <c r="BN152" s="361"/>
      <c r="BO152" s="361"/>
    </row>
    <row r="153" spans="1:67" ht="15.75" customHeight="1" x14ac:dyDescent="0.25">
      <c r="A153" s="361"/>
      <c r="B153" s="361"/>
      <c r="C153" s="361"/>
      <c r="D153" s="361"/>
      <c r="E153" s="362"/>
      <c r="F153" s="361"/>
      <c r="G153" s="361"/>
      <c r="H153" s="361"/>
      <c r="I153" s="361"/>
      <c r="J153" s="363"/>
      <c r="K153" s="363"/>
      <c r="L153" s="364"/>
      <c r="M153" s="365"/>
      <c r="N153" s="365"/>
      <c r="O153" s="365"/>
      <c r="P153" s="365"/>
      <c r="Q153" s="365"/>
      <c r="R153" s="365"/>
      <c r="S153" s="365"/>
      <c r="T153" s="361"/>
      <c r="U153" s="365"/>
      <c r="V153" s="365"/>
      <c r="W153" s="365"/>
      <c r="X153" s="365"/>
      <c r="Y153" s="365"/>
      <c r="Z153" s="361"/>
      <c r="AA153" s="361"/>
      <c r="AB153" s="361"/>
      <c r="AC153" s="361"/>
      <c r="AD153" s="361"/>
      <c r="AE153" s="361"/>
      <c r="AF153" s="367"/>
      <c r="AG153" s="367"/>
      <c r="AH153" s="367"/>
      <c r="AI153" s="367"/>
      <c r="AJ153" s="369"/>
      <c r="AK153" s="369"/>
      <c r="AL153" s="370"/>
      <c r="AM153" s="370"/>
      <c r="AN153" s="370"/>
      <c r="AO153" s="370"/>
      <c r="AP153" s="370"/>
      <c r="AQ153" s="370"/>
      <c r="AR153" s="370"/>
      <c r="AS153" s="370"/>
      <c r="AT153" s="370"/>
      <c r="AU153" s="370"/>
      <c r="AV153" s="370"/>
      <c r="AW153" s="370"/>
      <c r="AX153" s="370"/>
      <c r="AY153" s="370"/>
      <c r="AZ153" s="370"/>
      <c r="BA153" s="370"/>
      <c r="BB153" s="370"/>
      <c r="BC153" s="370"/>
      <c r="BD153" s="370"/>
      <c r="BE153" s="370"/>
      <c r="BF153" s="370"/>
      <c r="BG153" s="370"/>
      <c r="BH153" s="361"/>
      <c r="BI153" s="361"/>
      <c r="BJ153" s="361"/>
      <c r="BK153" s="361"/>
      <c r="BL153" s="361"/>
      <c r="BM153" s="361"/>
      <c r="BN153" s="361"/>
      <c r="BO153" s="361"/>
    </row>
    <row r="154" spans="1:67" ht="15.75" customHeight="1" x14ac:dyDescent="0.25">
      <c r="A154" s="361"/>
      <c r="B154" s="361"/>
      <c r="C154" s="361"/>
      <c r="D154" s="361"/>
      <c r="E154" s="362"/>
      <c r="F154" s="361"/>
      <c r="G154" s="361"/>
      <c r="H154" s="361"/>
      <c r="I154" s="361"/>
      <c r="J154" s="363"/>
      <c r="K154" s="363"/>
      <c r="L154" s="364"/>
      <c r="M154" s="365"/>
      <c r="N154" s="365"/>
      <c r="O154" s="365"/>
      <c r="P154" s="365"/>
      <c r="Q154" s="365"/>
      <c r="R154" s="365"/>
      <c r="S154" s="365"/>
      <c r="T154" s="361"/>
      <c r="U154" s="365"/>
      <c r="V154" s="365"/>
      <c r="W154" s="365"/>
      <c r="X154" s="365"/>
      <c r="Y154" s="365"/>
      <c r="Z154" s="361"/>
      <c r="AA154" s="361"/>
      <c r="AB154" s="361"/>
      <c r="AC154" s="361"/>
      <c r="AD154" s="361"/>
      <c r="AE154" s="361"/>
      <c r="AF154" s="367"/>
      <c r="AG154" s="367"/>
      <c r="AH154" s="367"/>
      <c r="AI154" s="367"/>
      <c r="AJ154" s="369"/>
      <c r="AK154" s="369"/>
      <c r="AL154" s="370"/>
      <c r="AM154" s="370"/>
      <c r="AN154" s="370"/>
      <c r="AO154" s="370"/>
      <c r="AP154" s="370"/>
      <c r="AQ154" s="370"/>
      <c r="AR154" s="370"/>
      <c r="AS154" s="370"/>
      <c r="AT154" s="370"/>
      <c r="AU154" s="370"/>
      <c r="AV154" s="370"/>
      <c r="AW154" s="370"/>
      <c r="AX154" s="370"/>
      <c r="AY154" s="370"/>
      <c r="AZ154" s="370"/>
      <c r="BA154" s="370"/>
      <c r="BB154" s="370"/>
      <c r="BC154" s="370"/>
      <c r="BD154" s="370"/>
      <c r="BE154" s="370"/>
      <c r="BF154" s="370"/>
      <c r="BG154" s="370"/>
      <c r="BH154" s="361"/>
      <c r="BI154" s="361"/>
      <c r="BJ154" s="361"/>
      <c r="BK154" s="361"/>
      <c r="BL154" s="361"/>
      <c r="BM154" s="361"/>
      <c r="BN154" s="361"/>
      <c r="BO154" s="361"/>
    </row>
    <row r="155" spans="1:67" ht="15.75" customHeight="1" x14ac:dyDescent="0.25">
      <c r="A155" s="361"/>
      <c r="B155" s="361"/>
      <c r="C155" s="361"/>
      <c r="D155" s="361"/>
      <c r="E155" s="362"/>
      <c r="F155" s="361"/>
      <c r="G155" s="361"/>
      <c r="H155" s="361"/>
      <c r="I155" s="361"/>
      <c r="J155" s="363"/>
      <c r="K155" s="363"/>
      <c r="L155" s="364"/>
      <c r="M155" s="365"/>
      <c r="N155" s="365"/>
      <c r="O155" s="365"/>
      <c r="P155" s="365"/>
      <c r="Q155" s="365"/>
      <c r="R155" s="365"/>
      <c r="S155" s="365"/>
      <c r="T155" s="361"/>
      <c r="U155" s="365"/>
      <c r="V155" s="365"/>
      <c r="W155" s="365"/>
      <c r="X155" s="365"/>
      <c r="Y155" s="365"/>
      <c r="Z155" s="361"/>
      <c r="AA155" s="361"/>
      <c r="AB155" s="361"/>
      <c r="AC155" s="361"/>
      <c r="AD155" s="361"/>
      <c r="AE155" s="361"/>
      <c r="AF155" s="367"/>
      <c r="AG155" s="367"/>
      <c r="AH155" s="367"/>
      <c r="AI155" s="367"/>
      <c r="AJ155" s="369"/>
      <c r="AK155" s="369"/>
      <c r="AL155" s="370"/>
      <c r="AM155" s="370"/>
      <c r="AN155" s="370"/>
      <c r="AO155" s="370"/>
      <c r="AP155" s="370"/>
      <c r="AQ155" s="370"/>
      <c r="AR155" s="370"/>
      <c r="AS155" s="370"/>
      <c r="AT155" s="370"/>
      <c r="AU155" s="370"/>
      <c r="AV155" s="370"/>
      <c r="AW155" s="370"/>
      <c r="AX155" s="370"/>
      <c r="AY155" s="370"/>
      <c r="AZ155" s="370"/>
      <c r="BA155" s="370"/>
      <c r="BB155" s="370"/>
      <c r="BC155" s="370"/>
      <c r="BD155" s="370"/>
      <c r="BE155" s="370"/>
      <c r="BF155" s="370"/>
      <c r="BG155" s="370"/>
      <c r="BH155" s="361"/>
      <c r="BI155" s="361"/>
      <c r="BJ155" s="361"/>
      <c r="BK155" s="361"/>
      <c r="BL155" s="361"/>
      <c r="BM155" s="361"/>
      <c r="BN155" s="361"/>
      <c r="BO155" s="361"/>
    </row>
    <row r="156" spans="1:67" ht="15.75" customHeight="1" x14ac:dyDescent="0.25">
      <c r="A156" s="361"/>
      <c r="B156" s="361"/>
      <c r="C156" s="361"/>
      <c r="D156" s="361"/>
      <c r="E156" s="362"/>
      <c r="F156" s="361"/>
      <c r="G156" s="361"/>
      <c r="H156" s="361"/>
      <c r="I156" s="361"/>
      <c r="J156" s="363"/>
      <c r="K156" s="363"/>
      <c r="L156" s="364"/>
      <c r="M156" s="365"/>
      <c r="N156" s="365"/>
      <c r="O156" s="365"/>
      <c r="P156" s="365"/>
      <c r="Q156" s="365"/>
      <c r="R156" s="365"/>
      <c r="S156" s="365"/>
      <c r="T156" s="361"/>
      <c r="U156" s="365"/>
      <c r="V156" s="365"/>
      <c r="W156" s="365"/>
      <c r="X156" s="365"/>
      <c r="Y156" s="365"/>
      <c r="Z156" s="361"/>
      <c r="AA156" s="361"/>
      <c r="AB156" s="361"/>
      <c r="AC156" s="361"/>
      <c r="AD156" s="361"/>
      <c r="AE156" s="361"/>
      <c r="AF156" s="367"/>
      <c r="AG156" s="367"/>
      <c r="AH156" s="367"/>
      <c r="AI156" s="367"/>
      <c r="AJ156" s="369"/>
      <c r="AK156" s="369"/>
      <c r="AL156" s="370"/>
      <c r="AM156" s="370"/>
      <c r="AN156" s="370"/>
      <c r="AO156" s="370"/>
      <c r="AP156" s="370"/>
      <c r="AQ156" s="370"/>
      <c r="AR156" s="370"/>
      <c r="AS156" s="370"/>
      <c r="AT156" s="370"/>
      <c r="AU156" s="370"/>
      <c r="AV156" s="370"/>
      <c r="AW156" s="370"/>
      <c r="AX156" s="370"/>
      <c r="AY156" s="370"/>
      <c r="AZ156" s="370"/>
      <c r="BA156" s="370"/>
      <c r="BB156" s="370"/>
      <c r="BC156" s="370"/>
      <c r="BD156" s="370"/>
      <c r="BE156" s="370"/>
      <c r="BF156" s="370"/>
      <c r="BG156" s="370"/>
      <c r="BH156" s="361"/>
      <c r="BI156" s="361"/>
      <c r="BJ156" s="361"/>
      <c r="BK156" s="361"/>
      <c r="BL156" s="361"/>
      <c r="BM156" s="361"/>
      <c r="BN156" s="361"/>
      <c r="BO156" s="361"/>
    </row>
    <row r="157" spans="1:67" ht="15.75" customHeight="1" x14ac:dyDescent="0.25">
      <c r="A157" s="361"/>
      <c r="B157" s="361"/>
      <c r="C157" s="361"/>
      <c r="D157" s="361"/>
      <c r="E157" s="362"/>
      <c r="F157" s="361"/>
      <c r="G157" s="361"/>
      <c r="H157" s="361"/>
      <c r="I157" s="361"/>
      <c r="J157" s="363"/>
      <c r="K157" s="363"/>
      <c r="L157" s="364"/>
      <c r="M157" s="365"/>
      <c r="N157" s="365"/>
      <c r="O157" s="365"/>
      <c r="P157" s="365"/>
      <c r="Q157" s="365"/>
      <c r="R157" s="365"/>
      <c r="S157" s="365"/>
      <c r="T157" s="361"/>
      <c r="U157" s="365"/>
      <c r="V157" s="365"/>
      <c r="W157" s="365"/>
      <c r="X157" s="365"/>
      <c r="Y157" s="365"/>
      <c r="Z157" s="361"/>
      <c r="AA157" s="361"/>
      <c r="AB157" s="361"/>
      <c r="AC157" s="361"/>
      <c r="AD157" s="361"/>
      <c r="AE157" s="361"/>
      <c r="AF157" s="367"/>
      <c r="AG157" s="367"/>
      <c r="AH157" s="367"/>
      <c r="AI157" s="367"/>
      <c r="AJ157" s="369"/>
      <c r="AK157" s="369"/>
      <c r="AL157" s="370"/>
      <c r="AM157" s="370"/>
      <c r="AN157" s="370"/>
      <c r="AO157" s="370"/>
      <c r="AP157" s="370"/>
      <c r="AQ157" s="370"/>
      <c r="AR157" s="370"/>
      <c r="AS157" s="370"/>
      <c r="AT157" s="370"/>
      <c r="AU157" s="370"/>
      <c r="AV157" s="370"/>
      <c r="AW157" s="370"/>
      <c r="AX157" s="370"/>
      <c r="AY157" s="370"/>
      <c r="AZ157" s="370"/>
      <c r="BA157" s="370"/>
      <c r="BB157" s="370"/>
      <c r="BC157" s="370"/>
      <c r="BD157" s="370"/>
      <c r="BE157" s="370"/>
      <c r="BF157" s="370"/>
      <c r="BG157" s="370"/>
      <c r="BH157" s="361"/>
      <c r="BI157" s="361"/>
      <c r="BJ157" s="361"/>
      <c r="BK157" s="361"/>
      <c r="BL157" s="361"/>
      <c r="BM157" s="361"/>
      <c r="BN157" s="361"/>
      <c r="BO157" s="361"/>
    </row>
    <row r="158" spans="1:67" ht="15.75" customHeight="1" x14ac:dyDescent="0.25">
      <c r="A158" s="361"/>
      <c r="B158" s="361"/>
      <c r="C158" s="361"/>
      <c r="D158" s="361"/>
      <c r="E158" s="362"/>
      <c r="F158" s="361"/>
      <c r="G158" s="361"/>
      <c r="H158" s="361"/>
      <c r="I158" s="361"/>
      <c r="J158" s="363"/>
      <c r="K158" s="363"/>
      <c r="L158" s="364"/>
      <c r="M158" s="365"/>
      <c r="N158" s="365"/>
      <c r="O158" s="365"/>
      <c r="P158" s="365"/>
      <c r="Q158" s="365"/>
      <c r="R158" s="365"/>
      <c r="S158" s="365"/>
      <c r="T158" s="361"/>
      <c r="U158" s="365"/>
      <c r="V158" s="365"/>
      <c r="W158" s="365"/>
      <c r="X158" s="365"/>
      <c r="Y158" s="365"/>
      <c r="Z158" s="361"/>
      <c r="AA158" s="361"/>
      <c r="AB158" s="361"/>
      <c r="AC158" s="361"/>
      <c r="AD158" s="361"/>
      <c r="AE158" s="361"/>
      <c r="AF158" s="367"/>
      <c r="AG158" s="367"/>
      <c r="AH158" s="367"/>
      <c r="AI158" s="367"/>
      <c r="AJ158" s="369"/>
      <c r="AK158" s="369"/>
      <c r="AL158" s="370"/>
      <c r="AM158" s="370"/>
      <c r="AN158" s="370"/>
      <c r="AO158" s="370"/>
      <c r="AP158" s="370"/>
      <c r="AQ158" s="370"/>
      <c r="AR158" s="370"/>
      <c r="AS158" s="370"/>
      <c r="AT158" s="370"/>
      <c r="AU158" s="370"/>
      <c r="AV158" s="370"/>
      <c r="AW158" s="370"/>
      <c r="AX158" s="370"/>
      <c r="AY158" s="370"/>
      <c r="AZ158" s="370"/>
      <c r="BA158" s="370"/>
      <c r="BB158" s="370"/>
      <c r="BC158" s="370"/>
      <c r="BD158" s="370"/>
      <c r="BE158" s="370"/>
      <c r="BF158" s="370"/>
      <c r="BG158" s="370"/>
      <c r="BH158" s="361"/>
      <c r="BI158" s="361"/>
      <c r="BJ158" s="361"/>
      <c r="BK158" s="361"/>
      <c r="BL158" s="361"/>
      <c r="BM158" s="361"/>
      <c r="BN158" s="361"/>
      <c r="BO158" s="361"/>
    </row>
    <row r="159" spans="1:67" ht="15.75" customHeight="1" x14ac:dyDescent="0.25">
      <c r="A159" s="361"/>
      <c r="B159" s="361"/>
      <c r="C159" s="361"/>
      <c r="D159" s="361"/>
      <c r="E159" s="362"/>
      <c r="F159" s="361"/>
      <c r="G159" s="361"/>
      <c r="H159" s="361"/>
      <c r="I159" s="361"/>
      <c r="J159" s="363"/>
      <c r="K159" s="363"/>
      <c r="L159" s="364"/>
      <c r="M159" s="365"/>
      <c r="N159" s="365"/>
      <c r="O159" s="365"/>
      <c r="P159" s="365"/>
      <c r="Q159" s="365"/>
      <c r="R159" s="365"/>
      <c r="S159" s="365"/>
      <c r="T159" s="361"/>
      <c r="U159" s="365"/>
      <c r="V159" s="365"/>
      <c r="W159" s="365"/>
      <c r="X159" s="365"/>
      <c r="Y159" s="365"/>
      <c r="Z159" s="361"/>
      <c r="AA159" s="361"/>
      <c r="AB159" s="361"/>
      <c r="AC159" s="361"/>
      <c r="AD159" s="361"/>
      <c r="AE159" s="361"/>
      <c r="AF159" s="367"/>
      <c r="AG159" s="367"/>
      <c r="AH159" s="367"/>
      <c r="AI159" s="367"/>
      <c r="AJ159" s="369"/>
      <c r="AK159" s="369"/>
      <c r="AL159" s="370"/>
      <c r="AM159" s="370"/>
      <c r="AN159" s="370"/>
      <c r="AO159" s="370"/>
      <c r="AP159" s="370"/>
      <c r="AQ159" s="370"/>
      <c r="AR159" s="370"/>
      <c r="AS159" s="370"/>
      <c r="AT159" s="370"/>
      <c r="AU159" s="370"/>
      <c r="AV159" s="370"/>
      <c r="AW159" s="370"/>
      <c r="AX159" s="370"/>
      <c r="AY159" s="370"/>
      <c r="AZ159" s="370"/>
      <c r="BA159" s="370"/>
      <c r="BB159" s="370"/>
      <c r="BC159" s="370"/>
      <c r="BD159" s="370"/>
      <c r="BE159" s="370"/>
      <c r="BF159" s="370"/>
      <c r="BG159" s="370"/>
      <c r="BH159" s="361"/>
      <c r="BI159" s="361"/>
      <c r="BJ159" s="361"/>
      <c r="BK159" s="361"/>
      <c r="BL159" s="361"/>
      <c r="BM159" s="361"/>
      <c r="BN159" s="361"/>
      <c r="BO159" s="361"/>
    </row>
    <row r="160" spans="1:67" ht="15.75" customHeight="1" x14ac:dyDescent="0.25">
      <c r="A160" s="361"/>
      <c r="B160" s="361"/>
      <c r="C160" s="361"/>
      <c r="D160" s="361"/>
      <c r="E160" s="362"/>
      <c r="F160" s="361"/>
      <c r="G160" s="361"/>
      <c r="H160" s="361"/>
      <c r="I160" s="361"/>
      <c r="J160" s="363"/>
      <c r="K160" s="363"/>
      <c r="L160" s="364"/>
      <c r="M160" s="365"/>
      <c r="N160" s="365"/>
      <c r="O160" s="365"/>
      <c r="P160" s="365"/>
      <c r="Q160" s="365"/>
      <c r="R160" s="365"/>
      <c r="S160" s="365"/>
      <c r="T160" s="361"/>
      <c r="U160" s="365"/>
      <c r="V160" s="365"/>
      <c r="W160" s="365"/>
      <c r="X160" s="365"/>
      <c r="Y160" s="365"/>
      <c r="Z160" s="361"/>
      <c r="AA160" s="361"/>
      <c r="AB160" s="361"/>
      <c r="AC160" s="361"/>
      <c r="AD160" s="361"/>
      <c r="AE160" s="361"/>
      <c r="AF160" s="367"/>
      <c r="AG160" s="367"/>
      <c r="AH160" s="367"/>
      <c r="AI160" s="367"/>
      <c r="AJ160" s="369"/>
      <c r="AK160" s="369"/>
      <c r="AL160" s="370"/>
      <c r="AM160" s="370"/>
      <c r="AN160" s="370"/>
      <c r="AO160" s="370"/>
      <c r="AP160" s="370"/>
      <c r="AQ160" s="370"/>
      <c r="AR160" s="370"/>
      <c r="AS160" s="370"/>
      <c r="AT160" s="370"/>
      <c r="AU160" s="370"/>
      <c r="AV160" s="370"/>
      <c r="AW160" s="370"/>
      <c r="AX160" s="370"/>
      <c r="AY160" s="370"/>
      <c r="AZ160" s="370"/>
      <c r="BA160" s="370"/>
      <c r="BB160" s="370"/>
      <c r="BC160" s="370"/>
      <c r="BD160" s="370"/>
      <c r="BE160" s="370"/>
      <c r="BF160" s="370"/>
      <c r="BG160" s="370"/>
      <c r="BH160" s="361"/>
      <c r="BI160" s="361"/>
      <c r="BJ160" s="361"/>
      <c r="BK160" s="361"/>
      <c r="BL160" s="361"/>
      <c r="BM160" s="361"/>
      <c r="BN160" s="361"/>
      <c r="BO160" s="361"/>
    </row>
    <row r="161" spans="1:67" ht="15.75" customHeight="1" x14ac:dyDescent="0.25">
      <c r="A161" s="361"/>
      <c r="B161" s="361"/>
      <c r="C161" s="361"/>
      <c r="D161" s="361"/>
      <c r="E161" s="362"/>
      <c r="F161" s="361"/>
      <c r="G161" s="361"/>
      <c r="H161" s="361"/>
      <c r="I161" s="361"/>
      <c r="J161" s="363"/>
      <c r="K161" s="363"/>
      <c r="L161" s="364"/>
      <c r="M161" s="365"/>
      <c r="N161" s="365"/>
      <c r="O161" s="365"/>
      <c r="P161" s="365"/>
      <c r="Q161" s="365"/>
      <c r="R161" s="365"/>
      <c r="S161" s="365"/>
      <c r="T161" s="361"/>
      <c r="U161" s="365"/>
      <c r="V161" s="365"/>
      <c r="W161" s="365"/>
      <c r="X161" s="365"/>
      <c r="Y161" s="365"/>
      <c r="Z161" s="361"/>
      <c r="AA161" s="361"/>
      <c r="AB161" s="361"/>
      <c r="AC161" s="361"/>
      <c r="AD161" s="361"/>
      <c r="AE161" s="361"/>
      <c r="AF161" s="367"/>
      <c r="AG161" s="367"/>
      <c r="AH161" s="367"/>
      <c r="AI161" s="367"/>
      <c r="AJ161" s="369"/>
      <c r="AK161" s="369"/>
      <c r="AL161" s="370"/>
      <c r="AM161" s="370"/>
      <c r="AN161" s="370"/>
      <c r="AO161" s="370"/>
      <c r="AP161" s="370"/>
      <c r="AQ161" s="370"/>
      <c r="AR161" s="370"/>
      <c r="AS161" s="370"/>
      <c r="AT161" s="370"/>
      <c r="AU161" s="370"/>
      <c r="AV161" s="370"/>
      <c r="AW161" s="370"/>
      <c r="AX161" s="370"/>
      <c r="AY161" s="370"/>
      <c r="AZ161" s="370"/>
      <c r="BA161" s="370"/>
      <c r="BB161" s="370"/>
      <c r="BC161" s="370"/>
      <c r="BD161" s="370"/>
      <c r="BE161" s="370"/>
      <c r="BF161" s="370"/>
      <c r="BG161" s="370"/>
      <c r="BH161" s="361"/>
      <c r="BI161" s="361"/>
      <c r="BJ161" s="361"/>
      <c r="BK161" s="361"/>
      <c r="BL161" s="361"/>
      <c r="BM161" s="361"/>
      <c r="BN161" s="361"/>
      <c r="BO161" s="361"/>
    </row>
    <row r="162" spans="1:67" ht="15.75" customHeight="1" x14ac:dyDescent="0.25">
      <c r="A162" s="361"/>
      <c r="B162" s="361"/>
      <c r="C162" s="361"/>
      <c r="D162" s="361"/>
      <c r="E162" s="362"/>
      <c r="F162" s="361"/>
      <c r="G162" s="361"/>
      <c r="H162" s="361"/>
      <c r="I162" s="361"/>
      <c r="J162" s="363"/>
      <c r="K162" s="363"/>
      <c r="L162" s="364"/>
      <c r="M162" s="365"/>
      <c r="N162" s="365"/>
      <c r="O162" s="365"/>
      <c r="P162" s="365"/>
      <c r="Q162" s="365"/>
      <c r="R162" s="365"/>
      <c r="S162" s="365"/>
      <c r="T162" s="361"/>
      <c r="U162" s="365"/>
      <c r="V162" s="365"/>
      <c r="W162" s="365"/>
      <c r="X162" s="365"/>
      <c r="Y162" s="365"/>
      <c r="Z162" s="361"/>
      <c r="AA162" s="361"/>
      <c r="AB162" s="361"/>
      <c r="AC162" s="361"/>
      <c r="AD162" s="361"/>
      <c r="AE162" s="361"/>
      <c r="AF162" s="367"/>
      <c r="AG162" s="367"/>
      <c r="AH162" s="367"/>
      <c r="AI162" s="367"/>
      <c r="AJ162" s="369"/>
      <c r="AK162" s="369"/>
      <c r="AL162" s="370"/>
      <c r="AM162" s="370"/>
      <c r="AN162" s="370"/>
      <c r="AO162" s="370"/>
      <c r="AP162" s="370"/>
      <c r="AQ162" s="370"/>
      <c r="AR162" s="370"/>
      <c r="AS162" s="370"/>
      <c r="AT162" s="370"/>
      <c r="AU162" s="370"/>
      <c r="AV162" s="370"/>
      <c r="AW162" s="370"/>
      <c r="AX162" s="370"/>
      <c r="AY162" s="370"/>
      <c r="AZ162" s="370"/>
      <c r="BA162" s="370"/>
      <c r="BB162" s="370"/>
      <c r="BC162" s="370"/>
      <c r="BD162" s="370"/>
      <c r="BE162" s="370"/>
      <c r="BF162" s="370"/>
      <c r="BG162" s="370"/>
      <c r="BH162" s="361"/>
      <c r="BI162" s="361"/>
      <c r="BJ162" s="361"/>
      <c r="BK162" s="361"/>
      <c r="BL162" s="361"/>
      <c r="BM162" s="361"/>
      <c r="BN162" s="361"/>
      <c r="BO162" s="361"/>
    </row>
    <row r="163" spans="1:67" ht="15.75" customHeight="1" x14ac:dyDescent="0.25">
      <c r="A163" s="361"/>
      <c r="B163" s="361"/>
      <c r="C163" s="361"/>
      <c r="D163" s="361"/>
      <c r="E163" s="362"/>
      <c r="F163" s="361"/>
      <c r="G163" s="361"/>
      <c r="H163" s="361"/>
      <c r="I163" s="361"/>
      <c r="J163" s="363"/>
      <c r="K163" s="363"/>
      <c r="L163" s="364"/>
      <c r="M163" s="365"/>
      <c r="N163" s="365"/>
      <c r="O163" s="365"/>
      <c r="P163" s="365"/>
      <c r="Q163" s="365"/>
      <c r="R163" s="365"/>
      <c r="S163" s="365"/>
      <c r="T163" s="361"/>
      <c r="U163" s="365"/>
      <c r="V163" s="365"/>
      <c r="W163" s="365"/>
      <c r="X163" s="365"/>
      <c r="Y163" s="365"/>
      <c r="Z163" s="361"/>
      <c r="AA163" s="361"/>
      <c r="AB163" s="361"/>
      <c r="AC163" s="361"/>
      <c r="AD163" s="361"/>
      <c r="AE163" s="361"/>
      <c r="AF163" s="367"/>
      <c r="AG163" s="367"/>
      <c r="AH163" s="367"/>
      <c r="AI163" s="367"/>
      <c r="AJ163" s="369"/>
      <c r="AK163" s="369"/>
      <c r="AL163" s="370"/>
      <c r="AM163" s="370"/>
      <c r="AN163" s="370"/>
      <c r="AO163" s="370"/>
      <c r="AP163" s="370"/>
      <c r="AQ163" s="370"/>
      <c r="AR163" s="370"/>
      <c r="AS163" s="370"/>
      <c r="AT163" s="370"/>
      <c r="AU163" s="370"/>
      <c r="AV163" s="370"/>
      <c r="AW163" s="370"/>
      <c r="AX163" s="370"/>
      <c r="AY163" s="370"/>
      <c r="AZ163" s="370"/>
      <c r="BA163" s="370"/>
      <c r="BB163" s="370"/>
      <c r="BC163" s="370"/>
      <c r="BD163" s="370"/>
      <c r="BE163" s="370"/>
      <c r="BF163" s="370"/>
      <c r="BG163" s="370"/>
      <c r="BH163" s="361"/>
      <c r="BI163" s="361"/>
      <c r="BJ163" s="361"/>
      <c r="BK163" s="361"/>
      <c r="BL163" s="361"/>
      <c r="BM163" s="361"/>
      <c r="BN163" s="361"/>
      <c r="BO163" s="361"/>
    </row>
    <row r="164" spans="1:67" ht="15.75" customHeight="1" x14ac:dyDescent="0.25">
      <c r="A164" s="361"/>
      <c r="B164" s="361"/>
      <c r="C164" s="361"/>
      <c r="D164" s="361"/>
      <c r="E164" s="362"/>
      <c r="F164" s="361"/>
      <c r="G164" s="361"/>
      <c r="H164" s="361"/>
      <c r="I164" s="361"/>
      <c r="J164" s="363"/>
      <c r="K164" s="363"/>
      <c r="L164" s="364"/>
      <c r="M164" s="365"/>
      <c r="N164" s="365"/>
      <c r="O164" s="365"/>
      <c r="P164" s="365"/>
      <c r="Q164" s="365"/>
      <c r="R164" s="365"/>
      <c r="S164" s="365"/>
      <c r="T164" s="361"/>
      <c r="U164" s="365"/>
      <c r="V164" s="365"/>
      <c r="W164" s="365"/>
      <c r="X164" s="365"/>
      <c r="Y164" s="365"/>
      <c r="Z164" s="361"/>
      <c r="AA164" s="361"/>
      <c r="AB164" s="361"/>
      <c r="AC164" s="361"/>
      <c r="AD164" s="361"/>
      <c r="AE164" s="361"/>
      <c r="AF164" s="367"/>
      <c r="AG164" s="367"/>
      <c r="AH164" s="367"/>
      <c r="AI164" s="367"/>
      <c r="AJ164" s="369"/>
      <c r="AK164" s="369"/>
      <c r="AL164" s="370"/>
      <c r="AM164" s="370"/>
      <c r="AN164" s="370"/>
      <c r="AO164" s="370"/>
      <c r="AP164" s="370"/>
      <c r="AQ164" s="370"/>
      <c r="AR164" s="370"/>
      <c r="AS164" s="370"/>
      <c r="AT164" s="370"/>
      <c r="AU164" s="370"/>
      <c r="AV164" s="370"/>
      <c r="AW164" s="370"/>
      <c r="AX164" s="370"/>
      <c r="AY164" s="370"/>
      <c r="AZ164" s="370"/>
      <c r="BA164" s="370"/>
      <c r="BB164" s="370"/>
      <c r="BC164" s="370"/>
      <c r="BD164" s="370"/>
      <c r="BE164" s="370"/>
      <c r="BF164" s="370"/>
      <c r="BG164" s="370"/>
      <c r="BH164" s="361"/>
      <c r="BI164" s="361"/>
      <c r="BJ164" s="361"/>
      <c r="BK164" s="361"/>
      <c r="BL164" s="361"/>
      <c r="BM164" s="361"/>
      <c r="BN164" s="361"/>
      <c r="BO164" s="361"/>
    </row>
    <row r="165" spans="1:67" ht="15.75" customHeight="1" x14ac:dyDescent="0.25">
      <c r="A165" s="361"/>
      <c r="B165" s="361"/>
      <c r="C165" s="361"/>
      <c r="D165" s="361"/>
      <c r="E165" s="362"/>
      <c r="F165" s="361"/>
      <c r="G165" s="361"/>
      <c r="H165" s="361"/>
      <c r="I165" s="361"/>
      <c r="J165" s="363"/>
      <c r="K165" s="363"/>
      <c r="L165" s="364"/>
      <c r="M165" s="365"/>
      <c r="N165" s="365"/>
      <c r="O165" s="365"/>
      <c r="P165" s="365"/>
      <c r="Q165" s="365"/>
      <c r="R165" s="365"/>
      <c r="S165" s="365"/>
      <c r="T165" s="361"/>
      <c r="U165" s="365"/>
      <c r="V165" s="365"/>
      <c r="W165" s="365"/>
      <c r="X165" s="365"/>
      <c r="Y165" s="365"/>
      <c r="Z165" s="361"/>
      <c r="AA165" s="361"/>
      <c r="AB165" s="361"/>
      <c r="AC165" s="361"/>
      <c r="AD165" s="361"/>
      <c r="AE165" s="361"/>
      <c r="AF165" s="367"/>
      <c r="AG165" s="367"/>
      <c r="AH165" s="367"/>
      <c r="AI165" s="367"/>
      <c r="AJ165" s="369"/>
      <c r="AK165" s="369"/>
      <c r="AL165" s="370"/>
      <c r="AM165" s="370"/>
      <c r="AN165" s="370"/>
      <c r="AO165" s="370"/>
      <c r="AP165" s="370"/>
      <c r="AQ165" s="370"/>
      <c r="AR165" s="370"/>
      <c r="AS165" s="370"/>
      <c r="AT165" s="370"/>
      <c r="AU165" s="370"/>
      <c r="AV165" s="370"/>
      <c r="AW165" s="370"/>
      <c r="AX165" s="370"/>
      <c r="AY165" s="370"/>
      <c r="AZ165" s="370"/>
      <c r="BA165" s="370"/>
      <c r="BB165" s="370"/>
      <c r="BC165" s="370"/>
      <c r="BD165" s="370"/>
      <c r="BE165" s="370"/>
      <c r="BF165" s="370"/>
      <c r="BG165" s="370"/>
      <c r="BH165" s="361"/>
      <c r="BI165" s="361"/>
      <c r="BJ165" s="361"/>
      <c r="BK165" s="361"/>
      <c r="BL165" s="361"/>
      <c r="BM165" s="361"/>
      <c r="BN165" s="361"/>
      <c r="BO165" s="361"/>
    </row>
    <row r="166" spans="1:67" ht="15.75" customHeight="1" x14ac:dyDescent="0.25">
      <c r="A166" s="361"/>
      <c r="B166" s="361"/>
      <c r="C166" s="361"/>
      <c r="D166" s="361"/>
      <c r="E166" s="362"/>
      <c r="F166" s="361"/>
      <c r="G166" s="361"/>
      <c r="H166" s="361"/>
      <c r="I166" s="361"/>
      <c r="J166" s="363"/>
      <c r="K166" s="363"/>
      <c r="L166" s="364"/>
      <c r="M166" s="365"/>
      <c r="N166" s="365"/>
      <c r="O166" s="365"/>
      <c r="P166" s="365"/>
      <c r="Q166" s="365"/>
      <c r="R166" s="365"/>
      <c r="S166" s="365"/>
      <c r="T166" s="361"/>
      <c r="U166" s="365"/>
      <c r="V166" s="365"/>
      <c r="W166" s="365"/>
      <c r="X166" s="365"/>
      <c r="Y166" s="365"/>
      <c r="Z166" s="361"/>
      <c r="AA166" s="361"/>
      <c r="AB166" s="361"/>
      <c r="AC166" s="361"/>
      <c r="AD166" s="361"/>
      <c r="AE166" s="361"/>
      <c r="AF166" s="367"/>
      <c r="AG166" s="367"/>
      <c r="AH166" s="367"/>
      <c r="AI166" s="367"/>
      <c r="AJ166" s="369"/>
      <c r="AK166" s="369"/>
      <c r="AL166" s="370"/>
      <c r="AM166" s="370"/>
      <c r="AN166" s="370"/>
      <c r="AO166" s="370"/>
      <c r="AP166" s="370"/>
      <c r="AQ166" s="370"/>
      <c r="AR166" s="370"/>
      <c r="AS166" s="370"/>
      <c r="AT166" s="370"/>
      <c r="AU166" s="370"/>
      <c r="AV166" s="370"/>
      <c r="AW166" s="370"/>
      <c r="AX166" s="370"/>
      <c r="AY166" s="370"/>
      <c r="AZ166" s="370"/>
      <c r="BA166" s="370"/>
      <c r="BB166" s="370"/>
      <c r="BC166" s="370"/>
      <c r="BD166" s="370"/>
      <c r="BE166" s="370"/>
      <c r="BF166" s="370"/>
      <c r="BG166" s="370"/>
      <c r="BH166" s="361"/>
      <c r="BI166" s="361"/>
      <c r="BJ166" s="361"/>
      <c r="BK166" s="361"/>
      <c r="BL166" s="361"/>
      <c r="BM166" s="361"/>
      <c r="BN166" s="361"/>
      <c r="BO166" s="361"/>
    </row>
    <row r="167" spans="1:67" ht="15.75" customHeight="1" x14ac:dyDescent="0.25">
      <c r="A167" s="361"/>
      <c r="B167" s="361"/>
      <c r="C167" s="361"/>
      <c r="D167" s="361"/>
      <c r="E167" s="362"/>
      <c r="F167" s="361"/>
      <c r="G167" s="361"/>
      <c r="H167" s="361"/>
      <c r="I167" s="361"/>
      <c r="J167" s="363"/>
      <c r="K167" s="363"/>
      <c r="L167" s="364"/>
      <c r="M167" s="365"/>
      <c r="N167" s="365"/>
      <c r="O167" s="365"/>
      <c r="P167" s="365"/>
      <c r="Q167" s="365"/>
      <c r="R167" s="365"/>
      <c r="S167" s="365"/>
      <c r="T167" s="361"/>
      <c r="U167" s="365"/>
      <c r="V167" s="365"/>
      <c r="W167" s="365"/>
      <c r="X167" s="365"/>
      <c r="Y167" s="365"/>
      <c r="Z167" s="361"/>
      <c r="AA167" s="361"/>
      <c r="AB167" s="361"/>
      <c r="AC167" s="361"/>
      <c r="AD167" s="361"/>
      <c r="AE167" s="361"/>
      <c r="AF167" s="367"/>
      <c r="AG167" s="367"/>
      <c r="AH167" s="367"/>
      <c r="AI167" s="367"/>
      <c r="AJ167" s="369"/>
      <c r="AK167" s="369"/>
      <c r="AL167" s="370"/>
      <c r="AM167" s="370"/>
      <c r="AN167" s="370"/>
      <c r="AO167" s="370"/>
      <c r="AP167" s="370"/>
      <c r="AQ167" s="370"/>
      <c r="AR167" s="370"/>
      <c r="AS167" s="370"/>
      <c r="AT167" s="370"/>
      <c r="AU167" s="370"/>
      <c r="AV167" s="370"/>
      <c r="AW167" s="370"/>
      <c r="AX167" s="370"/>
      <c r="AY167" s="370"/>
      <c r="AZ167" s="370"/>
      <c r="BA167" s="370"/>
      <c r="BB167" s="370"/>
      <c r="BC167" s="370"/>
      <c r="BD167" s="370"/>
      <c r="BE167" s="370"/>
      <c r="BF167" s="370"/>
      <c r="BG167" s="370"/>
      <c r="BH167" s="361"/>
      <c r="BI167" s="361"/>
      <c r="BJ167" s="361"/>
      <c r="BK167" s="361"/>
      <c r="BL167" s="361"/>
      <c r="BM167" s="361"/>
      <c r="BN167" s="361"/>
      <c r="BO167" s="361"/>
    </row>
    <row r="168" spans="1:67" ht="15.75" customHeight="1" x14ac:dyDescent="0.25">
      <c r="A168" s="361"/>
      <c r="B168" s="361"/>
      <c r="C168" s="361"/>
      <c r="D168" s="361"/>
      <c r="E168" s="362"/>
      <c r="F168" s="361"/>
      <c r="G168" s="361"/>
      <c r="H168" s="361"/>
      <c r="I168" s="361"/>
      <c r="J168" s="363"/>
      <c r="K168" s="363"/>
      <c r="L168" s="364"/>
      <c r="M168" s="365"/>
      <c r="N168" s="365"/>
      <c r="O168" s="365"/>
      <c r="P168" s="365"/>
      <c r="Q168" s="365"/>
      <c r="R168" s="365"/>
      <c r="S168" s="365"/>
      <c r="T168" s="361"/>
      <c r="U168" s="365"/>
      <c r="V168" s="365"/>
      <c r="W168" s="365"/>
      <c r="X168" s="365"/>
      <c r="Y168" s="365"/>
      <c r="Z168" s="361"/>
      <c r="AA168" s="361"/>
      <c r="AB168" s="361"/>
      <c r="AC168" s="361"/>
      <c r="AD168" s="361"/>
      <c r="AE168" s="361"/>
      <c r="AF168" s="367"/>
      <c r="AG168" s="367"/>
      <c r="AH168" s="367"/>
      <c r="AI168" s="367"/>
      <c r="AJ168" s="369"/>
      <c r="AK168" s="369"/>
      <c r="AL168" s="370"/>
      <c r="AM168" s="370"/>
      <c r="AN168" s="370"/>
      <c r="AO168" s="370"/>
      <c r="AP168" s="370"/>
      <c r="AQ168" s="370"/>
      <c r="AR168" s="370"/>
      <c r="AS168" s="370"/>
      <c r="AT168" s="370"/>
      <c r="AU168" s="370"/>
      <c r="AV168" s="370"/>
      <c r="AW168" s="370"/>
      <c r="AX168" s="370"/>
      <c r="AY168" s="370"/>
      <c r="AZ168" s="370"/>
      <c r="BA168" s="370"/>
      <c r="BB168" s="370"/>
      <c r="BC168" s="370"/>
      <c r="BD168" s="370"/>
      <c r="BE168" s="370"/>
      <c r="BF168" s="370"/>
      <c r="BG168" s="370"/>
      <c r="BH168" s="361"/>
      <c r="BI168" s="361"/>
      <c r="BJ168" s="361"/>
      <c r="BK168" s="361"/>
      <c r="BL168" s="361"/>
      <c r="BM168" s="361"/>
      <c r="BN168" s="361"/>
      <c r="BO168" s="361"/>
    </row>
    <row r="169" spans="1:67" ht="15.75" customHeight="1" x14ac:dyDescent="0.25">
      <c r="A169" s="361"/>
      <c r="B169" s="361"/>
      <c r="C169" s="361"/>
      <c r="D169" s="361"/>
      <c r="E169" s="362"/>
      <c r="F169" s="361"/>
      <c r="G169" s="361"/>
      <c r="H169" s="361"/>
      <c r="I169" s="361"/>
      <c r="J169" s="363"/>
      <c r="K169" s="363"/>
      <c r="L169" s="364"/>
      <c r="M169" s="365"/>
      <c r="N169" s="365"/>
      <c r="O169" s="365"/>
      <c r="P169" s="365"/>
      <c r="Q169" s="365"/>
      <c r="R169" s="365"/>
      <c r="S169" s="365"/>
      <c r="T169" s="361"/>
      <c r="U169" s="365"/>
      <c r="V169" s="365"/>
      <c r="W169" s="365"/>
      <c r="X169" s="365"/>
      <c r="Y169" s="365"/>
      <c r="Z169" s="361"/>
      <c r="AA169" s="361"/>
      <c r="AB169" s="361"/>
      <c r="AC169" s="361"/>
      <c r="AD169" s="361"/>
      <c r="AE169" s="361"/>
      <c r="AF169" s="367"/>
      <c r="AG169" s="367"/>
      <c r="AH169" s="367"/>
      <c r="AI169" s="367"/>
      <c r="AJ169" s="369"/>
      <c r="AK169" s="369"/>
      <c r="AL169" s="370"/>
      <c r="AM169" s="370"/>
      <c r="AN169" s="370"/>
      <c r="AO169" s="370"/>
      <c r="AP169" s="370"/>
      <c r="AQ169" s="370"/>
      <c r="AR169" s="370"/>
      <c r="AS169" s="370"/>
      <c r="AT169" s="370"/>
      <c r="AU169" s="370"/>
      <c r="AV169" s="370"/>
      <c r="AW169" s="370"/>
      <c r="AX169" s="370"/>
      <c r="AY169" s="370"/>
      <c r="AZ169" s="370"/>
      <c r="BA169" s="370"/>
      <c r="BB169" s="370"/>
      <c r="BC169" s="370"/>
      <c r="BD169" s="370"/>
      <c r="BE169" s="370"/>
      <c r="BF169" s="370"/>
      <c r="BG169" s="370"/>
      <c r="BH169" s="361"/>
      <c r="BI169" s="361"/>
      <c r="BJ169" s="361"/>
      <c r="BK169" s="361"/>
      <c r="BL169" s="361"/>
      <c r="BM169" s="361"/>
      <c r="BN169" s="361"/>
      <c r="BO169" s="361"/>
    </row>
    <row r="170" spans="1:67" ht="15.75" customHeight="1" x14ac:dyDescent="0.25">
      <c r="A170" s="361"/>
      <c r="B170" s="361"/>
      <c r="C170" s="361"/>
      <c r="D170" s="361"/>
      <c r="E170" s="362"/>
      <c r="F170" s="361"/>
      <c r="G170" s="361"/>
      <c r="H170" s="361"/>
      <c r="I170" s="361"/>
      <c r="J170" s="363"/>
      <c r="K170" s="363"/>
      <c r="L170" s="364"/>
      <c r="M170" s="365"/>
      <c r="N170" s="365"/>
      <c r="O170" s="365"/>
      <c r="P170" s="365"/>
      <c r="Q170" s="365"/>
      <c r="R170" s="365"/>
      <c r="S170" s="365"/>
      <c r="T170" s="361"/>
      <c r="U170" s="365"/>
      <c r="V170" s="365"/>
      <c r="W170" s="365"/>
      <c r="X170" s="365"/>
      <c r="Y170" s="365"/>
      <c r="Z170" s="361"/>
      <c r="AA170" s="361"/>
      <c r="AB170" s="361"/>
      <c r="AC170" s="361"/>
      <c r="AD170" s="361"/>
      <c r="AE170" s="361"/>
      <c r="AF170" s="367"/>
      <c r="AG170" s="367"/>
      <c r="AH170" s="367"/>
      <c r="AI170" s="367"/>
      <c r="AJ170" s="369"/>
      <c r="AK170" s="369"/>
      <c r="AL170" s="370"/>
      <c r="AM170" s="370"/>
      <c r="AN170" s="370"/>
      <c r="AO170" s="370"/>
      <c r="AP170" s="370"/>
      <c r="AQ170" s="370"/>
      <c r="AR170" s="370"/>
      <c r="AS170" s="370"/>
      <c r="AT170" s="370"/>
      <c r="AU170" s="370"/>
      <c r="AV170" s="370"/>
      <c r="AW170" s="370"/>
      <c r="AX170" s="370"/>
      <c r="AY170" s="370"/>
      <c r="AZ170" s="370"/>
      <c r="BA170" s="370"/>
      <c r="BB170" s="370"/>
      <c r="BC170" s="370"/>
      <c r="BD170" s="370"/>
      <c r="BE170" s="370"/>
      <c r="BF170" s="370"/>
      <c r="BG170" s="370"/>
      <c r="BH170" s="361"/>
      <c r="BI170" s="361"/>
      <c r="BJ170" s="361"/>
      <c r="BK170" s="361"/>
      <c r="BL170" s="361"/>
      <c r="BM170" s="361"/>
      <c r="BN170" s="361"/>
      <c r="BO170" s="361"/>
    </row>
    <row r="171" spans="1:67" ht="15.75" customHeight="1" x14ac:dyDescent="0.25">
      <c r="A171" s="361"/>
      <c r="B171" s="361"/>
      <c r="C171" s="361"/>
      <c r="D171" s="361"/>
      <c r="E171" s="362"/>
      <c r="F171" s="361"/>
      <c r="G171" s="361"/>
      <c r="H171" s="361"/>
      <c r="I171" s="361"/>
      <c r="J171" s="363"/>
      <c r="K171" s="363"/>
      <c r="L171" s="364"/>
      <c r="M171" s="365"/>
      <c r="N171" s="365"/>
      <c r="O171" s="365"/>
      <c r="P171" s="365"/>
      <c r="Q171" s="365"/>
      <c r="R171" s="365"/>
      <c r="S171" s="365"/>
      <c r="T171" s="361"/>
      <c r="U171" s="365"/>
      <c r="V171" s="365"/>
      <c r="W171" s="365"/>
      <c r="X171" s="365"/>
      <c r="Y171" s="365"/>
      <c r="Z171" s="361"/>
      <c r="AA171" s="361"/>
      <c r="AB171" s="361"/>
      <c r="AC171" s="361"/>
      <c r="AD171" s="361"/>
      <c r="AE171" s="361"/>
      <c r="AF171" s="367"/>
      <c r="AG171" s="367"/>
      <c r="AH171" s="367"/>
      <c r="AI171" s="367"/>
      <c r="AJ171" s="369"/>
      <c r="AK171" s="369"/>
      <c r="AL171" s="370"/>
      <c r="AM171" s="370"/>
      <c r="AN171" s="370"/>
      <c r="AO171" s="370"/>
      <c r="AP171" s="370"/>
      <c r="AQ171" s="370"/>
      <c r="AR171" s="370"/>
      <c r="AS171" s="370"/>
      <c r="AT171" s="370"/>
      <c r="AU171" s="370"/>
      <c r="AV171" s="370"/>
      <c r="AW171" s="370"/>
      <c r="AX171" s="370"/>
      <c r="AY171" s="370"/>
      <c r="AZ171" s="370"/>
      <c r="BA171" s="370"/>
      <c r="BB171" s="370"/>
      <c r="BC171" s="370"/>
      <c r="BD171" s="370"/>
      <c r="BE171" s="370"/>
      <c r="BF171" s="370"/>
      <c r="BG171" s="370"/>
      <c r="BH171" s="361"/>
      <c r="BI171" s="361"/>
      <c r="BJ171" s="361"/>
      <c r="BK171" s="361"/>
      <c r="BL171" s="361"/>
      <c r="BM171" s="361"/>
      <c r="BN171" s="361"/>
      <c r="BO171" s="361"/>
    </row>
    <row r="172" spans="1:67" ht="15.75" customHeight="1" x14ac:dyDescent="0.25">
      <c r="A172" s="361"/>
      <c r="B172" s="361"/>
      <c r="C172" s="361"/>
      <c r="D172" s="361"/>
      <c r="E172" s="362"/>
      <c r="F172" s="361"/>
      <c r="G172" s="361"/>
      <c r="H172" s="361"/>
      <c r="I172" s="361"/>
      <c r="J172" s="363"/>
      <c r="K172" s="363"/>
      <c r="L172" s="364"/>
      <c r="M172" s="365"/>
      <c r="N172" s="365"/>
      <c r="O172" s="365"/>
      <c r="P172" s="365"/>
      <c r="Q172" s="365"/>
      <c r="R172" s="365"/>
      <c r="S172" s="365"/>
      <c r="T172" s="361"/>
      <c r="U172" s="365"/>
      <c r="V172" s="365"/>
      <c r="W172" s="365"/>
      <c r="X172" s="365"/>
      <c r="Y172" s="365"/>
      <c r="Z172" s="361"/>
      <c r="AA172" s="361"/>
      <c r="AB172" s="361"/>
      <c r="AC172" s="361"/>
      <c r="AD172" s="361"/>
      <c r="AE172" s="361"/>
      <c r="AF172" s="367"/>
      <c r="AG172" s="367"/>
      <c r="AH172" s="367"/>
      <c r="AI172" s="367"/>
      <c r="AJ172" s="369"/>
      <c r="AK172" s="369"/>
      <c r="AL172" s="370"/>
      <c r="AM172" s="370"/>
      <c r="AN172" s="370"/>
      <c r="AO172" s="370"/>
      <c r="AP172" s="370"/>
      <c r="AQ172" s="370"/>
      <c r="AR172" s="370"/>
      <c r="AS172" s="370"/>
      <c r="AT172" s="370"/>
      <c r="AU172" s="370"/>
      <c r="AV172" s="370"/>
      <c r="AW172" s="370"/>
      <c r="AX172" s="370"/>
      <c r="AY172" s="370"/>
      <c r="AZ172" s="370"/>
      <c r="BA172" s="370"/>
      <c r="BB172" s="370"/>
      <c r="BC172" s="370"/>
      <c r="BD172" s="370"/>
      <c r="BE172" s="370"/>
      <c r="BF172" s="370"/>
      <c r="BG172" s="370"/>
      <c r="BH172" s="361"/>
      <c r="BI172" s="361"/>
      <c r="BJ172" s="361"/>
      <c r="BK172" s="361"/>
      <c r="BL172" s="361"/>
      <c r="BM172" s="361"/>
      <c r="BN172" s="361"/>
      <c r="BO172" s="361"/>
    </row>
    <row r="173" spans="1:67" ht="15.75" customHeight="1" x14ac:dyDescent="0.25">
      <c r="A173" s="361"/>
      <c r="B173" s="361"/>
      <c r="C173" s="361"/>
      <c r="D173" s="361"/>
      <c r="E173" s="362"/>
      <c r="F173" s="361"/>
      <c r="G173" s="361"/>
      <c r="H173" s="361"/>
      <c r="I173" s="361"/>
      <c r="J173" s="363"/>
      <c r="K173" s="363"/>
      <c r="L173" s="364"/>
      <c r="M173" s="365"/>
      <c r="N173" s="365"/>
      <c r="O173" s="365"/>
      <c r="P173" s="365"/>
      <c r="Q173" s="365"/>
      <c r="R173" s="365"/>
      <c r="S173" s="365"/>
      <c r="T173" s="361"/>
      <c r="U173" s="365"/>
      <c r="V173" s="365"/>
      <c r="W173" s="365"/>
      <c r="X173" s="365"/>
      <c r="Y173" s="365"/>
      <c r="Z173" s="361"/>
      <c r="AA173" s="361"/>
      <c r="AB173" s="361"/>
      <c r="AC173" s="361"/>
      <c r="AD173" s="361"/>
      <c r="AE173" s="361"/>
      <c r="AF173" s="367"/>
      <c r="AG173" s="367"/>
      <c r="AH173" s="367"/>
      <c r="AI173" s="367"/>
      <c r="AJ173" s="369"/>
      <c r="AK173" s="369"/>
      <c r="AL173" s="370"/>
      <c r="AM173" s="370"/>
      <c r="AN173" s="370"/>
      <c r="AO173" s="370"/>
      <c r="AP173" s="370"/>
      <c r="AQ173" s="370"/>
      <c r="AR173" s="370"/>
      <c r="AS173" s="370"/>
      <c r="AT173" s="370"/>
      <c r="AU173" s="370"/>
      <c r="AV173" s="370"/>
      <c r="AW173" s="370"/>
      <c r="AX173" s="370"/>
      <c r="AY173" s="370"/>
      <c r="AZ173" s="370"/>
      <c r="BA173" s="370"/>
      <c r="BB173" s="370"/>
      <c r="BC173" s="370"/>
      <c r="BD173" s="370"/>
      <c r="BE173" s="370"/>
      <c r="BF173" s="370"/>
      <c r="BG173" s="370"/>
      <c r="BH173" s="361"/>
      <c r="BI173" s="361"/>
      <c r="BJ173" s="361"/>
      <c r="BK173" s="361"/>
      <c r="BL173" s="361"/>
      <c r="BM173" s="361"/>
      <c r="BN173" s="361"/>
      <c r="BO173" s="361"/>
    </row>
    <row r="174" spans="1:67" ht="15.75" customHeight="1" x14ac:dyDescent="0.25">
      <c r="A174" s="361"/>
      <c r="B174" s="361"/>
      <c r="C174" s="361"/>
      <c r="D174" s="361"/>
      <c r="E174" s="362"/>
      <c r="F174" s="361"/>
      <c r="G174" s="361"/>
      <c r="H174" s="361"/>
      <c r="I174" s="361"/>
      <c r="J174" s="363"/>
      <c r="K174" s="363"/>
      <c r="L174" s="364"/>
      <c r="M174" s="365"/>
      <c r="N174" s="365"/>
      <c r="O174" s="365"/>
      <c r="P174" s="365"/>
      <c r="Q174" s="365"/>
      <c r="R174" s="365"/>
      <c r="S174" s="365"/>
      <c r="T174" s="361"/>
      <c r="U174" s="365"/>
      <c r="V174" s="365"/>
      <c r="W174" s="365"/>
      <c r="X174" s="365"/>
      <c r="Y174" s="365"/>
      <c r="Z174" s="361"/>
      <c r="AA174" s="361"/>
      <c r="AB174" s="361"/>
      <c r="AC174" s="361"/>
      <c r="AD174" s="361"/>
      <c r="AE174" s="361"/>
      <c r="AF174" s="367"/>
      <c r="AG174" s="367"/>
      <c r="AH174" s="367"/>
      <c r="AI174" s="367"/>
      <c r="AJ174" s="369"/>
      <c r="AK174" s="369"/>
      <c r="AL174" s="370"/>
      <c r="AM174" s="370"/>
      <c r="AN174" s="370"/>
      <c r="AO174" s="370"/>
      <c r="AP174" s="370"/>
      <c r="AQ174" s="370"/>
      <c r="AR174" s="370"/>
      <c r="AS174" s="370"/>
      <c r="AT174" s="370"/>
      <c r="AU174" s="370"/>
      <c r="AV174" s="370"/>
      <c r="AW174" s="370"/>
      <c r="AX174" s="370"/>
      <c r="AY174" s="370"/>
      <c r="AZ174" s="370"/>
      <c r="BA174" s="370"/>
      <c r="BB174" s="370"/>
      <c r="BC174" s="370"/>
      <c r="BD174" s="370"/>
      <c r="BE174" s="370"/>
      <c r="BF174" s="370"/>
      <c r="BG174" s="370"/>
      <c r="BH174" s="361"/>
      <c r="BI174" s="361"/>
      <c r="BJ174" s="361"/>
      <c r="BK174" s="361"/>
      <c r="BL174" s="361"/>
      <c r="BM174" s="361"/>
      <c r="BN174" s="361"/>
      <c r="BO174" s="361"/>
    </row>
    <row r="175" spans="1:67" ht="15.75" customHeight="1" x14ac:dyDescent="0.25">
      <c r="A175" s="361"/>
      <c r="B175" s="361"/>
      <c r="C175" s="361"/>
      <c r="D175" s="361"/>
      <c r="E175" s="362"/>
      <c r="F175" s="361"/>
      <c r="G175" s="361"/>
      <c r="H175" s="361"/>
      <c r="I175" s="361"/>
      <c r="J175" s="363"/>
      <c r="K175" s="363"/>
      <c r="L175" s="364"/>
      <c r="M175" s="365"/>
      <c r="N175" s="365"/>
      <c r="O175" s="365"/>
      <c r="P175" s="365"/>
      <c r="Q175" s="365"/>
      <c r="R175" s="365"/>
      <c r="S175" s="365"/>
      <c r="T175" s="361"/>
      <c r="U175" s="365"/>
      <c r="V175" s="365"/>
      <c r="W175" s="365"/>
      <c r="X175" s="365"/>
      <c r="Y175" s="365"/>
      <c r="Z175" s="361"/>
      <c r="AA175" s="361"/>
      <c r="AB175" s="361"/>
      <c r="AC175" s="361"/>
      <c r="AD175" s="361"/>
      <c r="AE175" s="361"/>
      <c r="AF175" s="367"/>
      <c r="AG175" s="367"/>
      <c r="AH175" s="367"/>
      <c r="AI175" s="367"/>
      <c r="AJ175" s="369"/>
      <c r="AK175" s="369"/>
      <c r="AL175" s="370"/>
      <c r="AM175" s="370"/>
      <c r="AN175" s="370"/>
      <c r="AO175" s="370"/>
      <c r="AP175" s="370"/>
      <c r="AQ175" s="370"/>
      <c r="AR175" s="370"/>
      <c r="AS175" s="370"/>
      <c r="AT175" s="370"/>
      <c r="AU175" s="370"/>
      <c r="AV175" s="370"/>
      <c r="AW175" s="370"/>
      <c r="AX175" s="370"/>
      <c r="AY175" s="370"/>
      <c r="AZ175" s="370"/>
      <c r="BA175" s="370"/>
      <c r="BB175" s="370"/>
      <c r="BC175" s="370"/>
      <c r="BD175" s="370"/>
      <c r="BE175" s="370"/>
      <c r="BF175" s="370"/>
      <c r="BG175" s="370"/>
      <c r="BH175" s="361"/>
      <c r="BI175" s="361"/>
      <c r="BJ175" s="361"/>
      <c r="BK175" s="361"/>
      <c r="BL175" s="361"/>
      <c r="BM175" s="361"/>
      <c r="BN175" s="361"/>
      <c r="BO175" s="361"/>
    </row>
    <row r="176" spans="1:67" ht="15.75" customHeight="1" x14ac:dyDescent="0.25">
      <c r="A176" s="361"/>
      <c r="B176" s="361"/>
      <c r="C176" s="361"/>
      <c r="D176" s="361"/>
      <c r="E176" s="362"/>
      <c r="F176" s="361"/>
      <c r="G176" s="361"/>
      <c r="H176" s="361"/>
      <c r="I176" s="361"/>
      <c r="J176" s="363"/>
      <c r="K176" s="363"/>
      <c r="L176" s="364"/>
      <c r="M176" s="365"/>
      <c r="N176" s="365"/>
      <c r="O176" s="365"/>
      <c r="P176" s="365"/>
      <c r="Q176" s="365"/>
      <c r="R176" s="365"/>
      <c r="S176" s="365"/>
      <c r="T176" s="361"/>
      <c r="U176" s="365"/>
      <c r="V176" s="365"/>
      <c r="W176" s="365"/>
      <c r="X176" s="365"/>
      <c r="Y176" s="365"/>
      <c r="Z176" s="361"/>
      <c r="AA176" s="361"/>
      <c r="AB176" s="361"/>
      <c r="AC176" s="361"/>
      <c r="AD176" s="361"/>
      <c r="AE176" s="361"/>
      <c r="AF176" s="367"/>
      <c r="AG176" s="367"/>
      <c r="AH176" s="367"/>
      <c r="AI176" s="367"/>
      <c r="AJ176" s="369"/>
      <c r="AK176" s="369"/>
      <c r="AL176" s="370"/>
      <c r="AM176" s="370"/>
      <c r="AN176" s="370"/>
      <c r="AO176" s="370"/>
      <c r="AP176" s="370"/>
      <c r="AQ176" s="370"/>
      <c r="AR176" s="370"/>
      <c r="AS176" s="370"/>
      <c r="AT176" s="370"/>
      <c r="AU176" s="370"/>
      <c r="AV176" s="370"/>
      <c r="AW176" s="370"/>
      <c r="AX176" s="370"/>
      <c r="AY176" s="370"/>
      <c r="AZ176" s="370"/>
      <c r="BA176" s="370"/>
      <c r="BB176" s="370"/>
      <c r="BC176" s="370"/>
      <c r="BD176" s="370"/>
      <c r="BE176" s="370"/>
      <c r="BF176" s="370"/>
      <c r="BG176" s="370"/>
      <c r="BH176" s="361"/>
      <c r="BI176" s="361"/>
      <c r="BJ176" s="361"/>
      <c r="BK176" s="361"/>
      <c r="BL176" s="361"/>
      <c r="BM176" s="361"/>
      <c r="BN176" s="361"/>
      <c r="BO176" s="361"/>
    </row>
    <row r="177" spans="1:67" ht="15.75" customHeight="1" x14ac:dyDescent="0.25">
      <c r="A177" s="361"/>
      <c r="B177" s="361"/>
      <c r="C177" s="361"/>
      <c r="D177" s="361"/>
      <c r="E177" s="362"/>
      <c r="F177" s="361"/>
      <c r="G177" s="361"/>
      <c r="H177" s="361"/>
      <c r="I177" s="361"/>
      <c r="J177" s="363"/>
      <c r="K177" s="363"/>
      <c r="L177" s="364"/>
      <c r="M177" s="365"/>
      <c r="N177" s="365"/>
      <c r="O177" s="365"/>
      <c r="P177" s="365"/>
      <c r="Q177" s="365"/>
      <c r="R177" s="365"/>
      <c r="S177" s="365"/>
      <c r="T177" s="361"/>
      <c r="U177" s="365"/>
      <c r="V177" s="365"/>
      <c r="W177" s="365"/>
      <c r="X177" s="365"/>
      <c r="Y177" s="365"/>
      <c r="Z177" s="361"/>
      <c r="AA177" s="361"/>
      <c r="AB177" s="361"/>
      <c r="AC177" s="361"/>
      <c r="AD177" s="361"/>
      <c r="AE177" s="361"/>
      <c r="AF177" s="367"/>
      <c r="AG177" s="367"/>
      <c r="AH177" s="367"/>
      <c r="AI177" s="367"/>
      <c r="AJ177" s="369"/>
      <c r="AK177" s="369"/>
      <c r="AL177" s="370"/>
      <c r="AM177" s="370"/>
      <c r="AN177" s="370"/>
      <c r="AO177" s="370"/>
      <c r="AP177" s="370"/>
      <c r="AQ177" s="370"/>
      <c r="AR177" s="370"/>
      <c r="AS177" s="370"/>
      <c r="AT177" s="370"/>
      <c r="AU177" s="370"/>
      <c r="AV177" s="370"/>
      <c r="AW177" s="370"/>
      <c r="AX177" s="370"/>
      <c r="AY177" s="370"/>
      <c r="AZ177" s="370"/>
      <c r="BA177" s="370"/>
      <c r="BB177" s="370"/>
      <c r="BC177" s="370"/>
      <c r="BD177" s="370"/>
      <c r="BE177" s="370"/>
      <c r="BF177" s="370"/>
      <c r="BG177" s="370"/>
      <c r="BH177" s="361"/>
      <c r="BI177" s="361"/>
      <c r="BJ177" s="361"/>
      <c r="BK177" s="361"/>
      <c r="BL177" s="361"/>
      <c r="BM177" s="361"/>
      <c r="BN177" s="361"/>
      <c r="BO177" s="361"/>
    </row>
    <row r="178" spans="1:67" ht="15.75" customHeight="1" x14ac:dyDescent="0.25">
      <c r="A178" s="361"/>
      <c r="B178" s="361"/>
      <c r="C178" s="361"/>
      <c r="D178" s="361"/>
      <c r="E178" s="362"/>
      <c r="F178" s="361"/>
      <c r="G178" s="361"/>
      <c r="H178" s="361"/>
      <c r="I178" s="361"/>
      <c r="J178" s="363"/>
      <c r="K178" s="363"/>
      <c r="L178" s="364"/>
      <c r="M178" s="365"/>
      <c r="N178" s="365"/>
      <c r="O178" s="365"/>
      <c r="P178" s="365"/>
      <c r="Q178" s="365"/>
      <c r="R178" s="365"/>
      <c r="S178" s="365"/>
      <c r="T178" s="361"/>
      <c r="U178" s="365"/>
      <c r="V178" s="365"/>
      <c r="W178" s="365"/>
      <c r="X178" s="365"/>
      <c r="Y178" s="365"/>
      <c r="Z178" s="361"/>
      <c r="AA178" s="361"/>
      <c r="AB178" s="361"/>
      <c r="AC178" s="361"/>
      <c r="AD178" s="361"/>
      <c r="AE178" s="361"/>
      <c r="AF178" s="367"/>
      <c r="AG178" s="367"/>
      <c r="AH178" s="367"/>
      <c r="AI178" s="367"/>
      <c r="AJ178" s="369"/>
      <c r="AK178" s="369"/>
      <c r="AL178" s="370"/>
      <c r="AM178" s="370"/>
      <c r="AN178" s="370"/>
      <c r="AO178" s="370"/>
      <c r="AP178" s="370"/>
      <c r="AQ178" s="370"/>
      <c r="AR178" s="370"/>
      <c r="AS178" s="370"/>
      <c r="AT178" s="370"/>
      <c r="AU178" s="370"/>
      <c r="AV178" s="370"/>
      <c r="AW178" s="370"/>
      <c r="AX178" s="370"/>
      <c r="AY178" s="370"/>
      <c r="AZ178" s="370"/>
      <c r="BA178" s="370"/>
      <c r="BB178" s="370"/>
      <c r="BC178" s="370"/>
      <c r="BD178" s="370"/>
      <c r="BE178" s="370"/>
      <c r="BF178" s="370"/>
      <c r="BG178" s="370"/>
      <c r="BH178" s="361"/>
      <c r="BI178" s="361"/>
      <c r="BJ178" s="361"/>
      <c r="BK178" s="361"/>
      <c r="BL178" s="361"/>
      <c r="BM178" s="361"/>
      <c r="BN178" s="361"/>
      <c r="BO178" s="361"/>
    </row>
    <row r="179" spans="1:67" ht="15.75" customHeight="1" x14ac:dyDescent="0.25">
      <c r="A179" s="361"/>
      <c r="B179" s="361"/>
      <c r="C179" s="361"/>
      <c r="D179" s="361"/>
      <c r="E179" s="362"/>
      <c r="F179" s="361"/>
      <c r="G179" s="361"/>
      <c r="H179" s="361"/>
      <c r="I179" s="361"/>
      <c r="J179" s="363"/>
      <c r="K179" s="363"/>
      <c r="L179" s="364"/>
      <c r="M179" s="365"/>
      <c r="N179" s="365"/>
      <c r="O179" s="365"/>
      <c r="P179" s="365"/>
      <c r="Q179" s="365"/>
      <c r="R179" s="365"/>
      <c r="S179" s="365"/>
      <c r="T179" s="361"/>
      <c r="U179" s="365"/>
      <c r="V179" s="365"/>
      <c r="W179" s="365"/>
      <c r="X179" s="365"/>
      <c r="Y179" s="365"/>
      <c r="Z179" s="361"/>
      <c r="AA179" s="361"/>
      <c r="AB179" s="361"/>
      <c r="AC179" s="361"/>
      <c r="AD179" s="361"/>
      <c r="AE179" s="361"/>
      <c r="AF179" s="367"/>
      <c r="AG179" s="367"/>
      <c r="AH179" s="367"/>
      <c r="AI179" s="367"/>
      <c r="AJ179" s="369"/>
      <c r="AK179" s="369"/>
      <c r="AL179" s="370"/>
      <c r="AM179" s="370"/>
      <c r="AN179" s="370"/>
      <c r="AO179" s="370"/>
      <c r="AP179" s="370"/>
      <c r="AQ179" s="370"/>
      <c r="AR179" s="370"/>
      <c r="AS179" s="370"/>
      <c r="AT179" s="370"/>
      <c r="AU179" s="370"/>
      <c r="AV179" s="370"/>
      <c r="AW179" s="370"/>
      <c r="AX179" s="370"/>
      <c r="AY179" s="370"/>
      <c r="AZ179" s="370"/>
      <c r="BA179" s="370"/>
      <c r="BB179" s="370"/>
      <c r="BC179" s="370"/>
      <c r="BD179" s="370"/>
      <c r="BE179" s="370"/>
      <c r="BF179" s="370"/>
      <c r="BG179" s="370"/>
      <c r="BH179" s="361"/>
      <c r="BI179" s="361"/>
      <c r="BJ179" s="361"/>
      <c r="BK179" s="361"/>
      <c r="BL179" s="361"/>
      <c r="BM179" s="361"/>
      <c r="BN179" s="361"/>
      <c r="BO179" s="361"/>
    </row>
    <row r="180" spans="1:67" ht="15.75" customHeight="1" x14ac:dyDescent="0.25">
      <c r="A180" s="361"/>
      <c r="B180" s="361"/>
      <c r="C180" s="361"/>
      <c r="D180" s="361"/>
      <c r="E180" s="362"/>
      <c r="F180" s="361"/>
      <c r="G180" s="361"/>
      <c r="H180" s="361"/>
      <c r="I180" s="361"/>
      <c r="J180" s="363"/>
      <c r="K180" s="363"/>
      <c r="L180" s="364"/>
      <c r="M180" s="365"/>
      <c r="N180" s="365"/>
      <c r="O180" s="365"/>
      <c r="P180" s="365"/>
      <c r="Q180" s="365"/>
      <c r="R180" s="365"/>
      <c r="S180" s="365"/>
      <c r="T180" s="361"/>
      <c r="U180" s="365"/>
      <c r="V180" s="365"/>
      <c r="W180" s="365"/>
      <c r="X180" s="365"/>
      <c r="Y180" s="365"/>
      <c r="Z180" s="361"/>
      <c r="AA180" s="361"/>
      <c r="AB180" s="361"/>
      <c r="AC180" s="361"/>
      <c r="AD180" s="361"/>
      <c r="AE180" s="361"/>
      <c r="AF180" s="367"/>
      <c r="AG180" s="367"/>
      <c r="AH180" s="367"/>
      <c r="AI180" s="367"/>
      <c r="AJ180" s="369"/>
      <c r="AK180" s="369"/>
      <c r="AL180" s="370"/>
      <c r="AM180" s="370"/>
      <c r="AN180" s="370"/>
      <c r="AO180" s="370"/>
      <c r="AP180" s="370"/>
      <c r="AQ180" s="370"/>
      <c r="AR180" s="370"/>
      <c r="AS180" s="370"/>
      <c r="AT180" s="370"/>
      <c r="AU180" s="370"/>
      <c r="AV180" s="370"/>
      <c r="AW180" s="370"/>
      <c r="AX180" s="370"/>
      <c r="AY180" s="370"/>
      <c r="AZ180" s="370"/>
      <c r="BA180" s="370"/>
      <c r="BB180" s="370"/>
      <c r="BC180" s="370"/>
      <c r="BD180" s="370"/>
      <c r="BE180" s="370"/>
      <c r="BF180" s="370"/>
      <c r="BG180" s="370"/>
      <c r="BH180" s="361"/>
      <c r="BI180" s="361"/>
      <c r="BJ180" s="361"/>
      <c r="BK180" s="361"/>
      <c r="BL180" s="361"/>
      <c r="BM180" s="361"/>
      <c r="BN180" s="361"/>
      <c r="BO180" s="361"/>
    </row>
    <row r="181" spans="1:67" ht="15.75" customHeight="1" x14ac:dyDescent="0.25">
      <c r="A181" s="361"/>
      <c r="B181" s="361"/>
      <c r="C181" s="361"/>
      <c r="D181" s="361"/>
      <c r="E181" s="362"/>
      <c r="F181" s="361"/>
      <c r="G181" s="361"/>
      <c r="H181" s="361"/>
      <c r="I181" s="361"/>
      <c r="J181" s="363"/>
      <c r="K181" s="363"/>
      <c r="L181" s="364"/>
      <c r="M181" s="365"/>
      <c r="N181" s="365"/>
      <c r="O181" s="365"/>
      <c r="P181" s="365"/>
      <c r="Q181" s="365"/>
      <c r="R181" s="365"/>
      <c r="S181" s="365"/>
      <c r="T181" s="361"/>
      <c r="U181" s="365"/>
      <c r="V181" s="365"/>
      <c r="W181" s="365"/>
      <c r="X181" s="365"/>
      <c r="Y181" s="365"/>
      <c r="Z181" s="361"/>
      <c r="AA181" s="361"/>
      <c r="AB181" s="361"/>
      <c r="AC181" s="361"/>
      <c r="AD181" s="361"/>
      <c r="AE181" s="361"/>
      <c r="AF181" s="367"/>
      <c r="AG181" s="367"/>
      <c r="AH181" s="367"/>
      <c r="AI181" s="367"/>
      <c r="AJ181" s="369"/>
      <c r="AK181" s="369"/>
      <c r="AL181" s="370"/>
      <c r="AM181" s="370"/>
      <c r="AN181" s="370"/>
      <c r="AO181" s="370"/>
      <c r="AP181" s="370"/>
      <c r="AQ181" s="370"/>
      <c r="AR181" s="370"/>
      <c r="AS181" s="370"/>
      <c r="AT181" s="370"/>
      <c r="AU181" s="370"/>
      <c r="AV181" s="370"/>
      <c r="AW181" s="370"/>
      <c r="AX181" s="370"/>
      <c r="AY181" s="370"/>
      <c r="AZ181" s="370"/>
      <c r="BA181" s="370"/>
      <c r="BB181" s="370"/>
      <c r="BC181" s="370"/>
      <c r="BD181" s="370"/>
      <c r="BE181" s="370"/>
      <c r="BF181" s="370"/>
      <c r="BG181" s="370"/>
      <c r="BH181" s="361"/>
      <c r="BI181" s="361"/>
      <c r="BJ181" s="361"/>
      <c r="BK181" s="361"/>
      <c r="BL181" s="361"/>
      <c r="BM181" s="361"/>
      <c r="BN181" s="361"/>
      <c r="BO181" s="361"/>
    </row>
    <row r="182" spans="1:67" ht="15.75" customHeight="1" x14ac:dyDescent="0.25">
      <c r="A182" s="361"/>
      <c r="B182" s="361"/>
      <c r="C182" s="361"/>
      <c r="D182" s="361"/>
      <c r="E182" s="362"/>
      <c r="F182" s="361"/>
      <c r="G182" s="361"/>
      <c r="H182" s="361"/>
      <c r="I182" s="361"/>
      <c r="J182" s="363"/>
      <c r="K182" s="363"/>
      <c r="L182" s="364"/>
      <c r="M182" s="365"/>
      <c r="N182" s="365"/>
      <c r="O182" s="365"/>
      <c r="P182" s="365"/>
      <c r="Q182" s="365"/>
      <c r="R182" s="365"/>
      <c r="S182" s="365"/>
      <c r="T182" s="361"/>
      <c r="U182" s="365"/>
      <c r="V182" s="365"/>
      <c r="W182" s="365"/>
      <c r="X182" s="365"/>
      <c r="Y182" s="365"/>
      <c r="Z182" s="361"/>
      <c r="AA182" s="361"/>
      <c r="AB182" s="361"/>
      <c r="AC182" s="361"/>
      <c r="AD182" s="361"/>
      <c r="AE182" s="361"/>
      <c r="AF182" s="367"/>
      <c r="AG182" s="367"/>
      <c r="AH182" s="367"/>
      <c r="AI182" s="367"/>
      <c r="AJ182" s="369"/>
      <c r="AK182" s="369"/>
      <c r="AL182" s="370"/>
      <c r="AM182" s="370"/>
      <c r="AN182" s="370"/>
      <c r="AO182" s="370"/>
      <c r="AP182" s="370"/>
      <c r="AQ182" s="370"/>
      <c r="AR182" s="370"/>
      <c r="AS182" s="370"/>
      <c r="AT182" s="370"/>
      <c r="AU182" s="370"/>
      <c r="AV182" s="370"/>
      <c r="AW182" s="370"/>
      <c r="AX182" s="370"/>
      <c r="AY182" s="370"/>
      <c r="AZ182" s="370"/>
      <c r="BA182" s="370"/>
      <c r="BB182" s="370"/>
      <c r="BC182" s="370"/>
      <c r="BD182" s="370"/>
      <c r="BE182" s="370"/>
      <c r="BF182" s="370"/>
      <c r="BG182" s="370"/>
      <c r="BH182" s="361"/>
      <c r="BI182" s="361"/>
      <c r="BJ182" s="361"/>
      <c r="BK182" s="361"/>
      <c r="BL182" s="361"/>
      <c r="BM182" s="361"/>
      <c r="BN182" s="361"/>
      <c r="BO182" s="361"/>
    </row>
    <row r="183" spans="1:67" ht="15.75" customHeight="1" x14ac:dyDescent="0.25">
      <c r="A183" s="361"/>
      <c r="B183" s="361"/>
      <c r="C183" s="361"/>
      <c r="D183" s="361"/>
      <c r="E183" s="362"/>
      <c r="F183" s="361"/>
      <c r="G183" s="361"/>
      <c r="H183" s="361"/>
      <c r="I183" s="361"/>
      <c r="J183" s="363"/>
      <c r="K183" s="363"/>
      <c r="L183" s="364"/>
      <c r="M183" s="365"/>
      <c r="N183" s="365"/>
      <c r="O183" s="365"/>
      <c r="P183" s="365"/>
      <c r="Q183" s="365"/>
      <c r="R183" s="365"/>
      <c r="S183" s="365"/>
      <c r="T183" s="361"/>
      <c r="U183" s="365"/>
      <c r="V183" s="365"/>
      <c r="W183" s="365"/>
      <c r="X183" s="365"/>
      <c r="Y183" s="365"/>
      <c r="Z183" s="361"/>
      <c r="AA183" s="361"/>
      <c r="AB183" s="361"/>
      <c r="AC183" s="361"/>
      <c r="AD183" s="361"/>
      <c r="AE183" s="361"/>
      <c r="AF183" s="367"/>
      <c r="AG183" s="367"/>
      <c r="AH183" s="367"/>
      <c r="AI183" s="367"/>
      <c r="AJ183" s="369"/>
      <c r="AK183" s="369"/>
      <c r="AL183" s="370"/>
      <c r="AM183" s="370"/>
      <c r="AN183" s="370"/>
      <c r="AO183" s="370"/>
      <c r="AP183" s="370"/>
      <c r="AQ183" s="370"/>
      <c r="AR183" s="370"/>
      <c r="AS183" s="370"/>
      <c r="AT183" s="370"/>
      <c r="AU183" s="370"/>
      <c r="AV183" s="370"/>
      <c r="AW183" s="370"/>
      <c r="AX183" s="370"/>
      <c r="AY183" s="370"/>
      <c r="AZ183" s="370"/>
      <c r="BA183" s="370"/>
      <c r="BB183" s="370"/>
      <c r="BC183" s="370"/>
      <c r="BD183" s="370"/>
      <c r="BE183" s="370"/>
      <c r="BF183" s="370"/>
      <c r="BG183" s="370"/>
      <c r="BH183" s="361"/>
      <c r="BI183" s="361"/>
      <c r="BJ183" s="361"/>
      <c r="BK183" s="361"/>
      <c r="BL183" s="361"/>
      <c r="BM183" s="361"/>
      <c r="BN183" s="361"/>
      <c r="BO183" s="361"/>
    </row>
    <row r="184" spans="1:67" ht="15.75" customHeight="1" x14ac:dyDescent="0.25">
      <c r="A184" s="361"/>
      <c r="B184" s="361"/>
      <c r="C184" s="361"/>
      <c r="D184" s="361"/>
      <c r="E184" s="362"/>
      <c r="F184" s="361"/>
      <c r="G184" s="361"/>
      <c r="H184" s="361"/>
      <c r="I184" s="361"/>
      <c r="J184" s="363"/>
      <c r="K184" s="363"/>
      <c r="L184" s="364"/>
      <c r="M184" s="365"/>
      <c r="N184" s="365"/>
      <c r="O184" s="365"/>
      <c r="P184" s="365"/>
      <c r="Q184" s="365"/>
      <c r="R184" s="365"/>
      <c r="S184" s="365"/>
      <c r="T184" s="361"/>
      <c r="U184" s="365"/>
      <c r="V184" s="365"/>
      <c r="W184" s="365"/>
      <c r="X184" s="365"/>
      <c r="Y184" s="365"/>
      <c r="Z184" s="361"/>
      <c r="AA184" s="361"/>
      <c r="AB184" s="361"/>
      <c r="AC184" s="361"/>
      <c r="AD184" s="361"/>
      <c r="AE184" s="361"/>
      <c r="AF184" s="367"/>
      <c r="AG184" s="367"/>
      <c r="AH184" s="367"/>
      <c r="AI184" s="367"/>
      <c r="AJ184" s="369"/>
      <c r="AK184" s="369"/>
      <c r="AL184" s="370"/>
      <c r="AM184" s="370"/>
      <c r="AN184" s="370"/>
      <c r="AO184" s="370"/>
      <c r="AP184" s="370"/>
      <c r="AQ184" s="370"/>
      <c r="AR184" s="370"/>
      <c r="AS184" s="370"/>
      <c r="AT184" s="370"/>
      <c r="AU184" s="370"/>
      <c r="AV184" s="370"/>
      <c r="AW184" s="370"/>
      <c r="AX184" s="370"/>
      <c r="AY184" s="370"/>
      <c r="AZ184" s="370"/>
      <c r="BA184" s="370"/>
      <c r="BB184" s="370"/>
      <c r="BC184" s="370"/>
      <c r="BD184" s="370"/>
      <c r="BE184" s="370"/>
      <c r="BF184" s="370"/>
      <c r="BG184" s="370"/>
      <c r="BH184" s="361"/>
      <c r="BI184" s="361"/>
      <c r="BJ184" s="361"/>
      <c r="BK184" s="361"/>
      <c r="BL184" s="361"/>
      <c r="BM184" s="361"/>
      <c r="BN184" s="361"/>
      <c r="BO184" s="361"/>
    </row>
    <row r="185" spans="1:67" ht="15.75" customHeight="1" x14ac:dyDescent="0.25">
      <c r="E185" s="37"/>
      <c r="J185" s="36"/>
      <c r="K185" s="36"/>
      <c r="L185" s="38"/>
      <c r="M185" s="39"/>
      <c r="N185" s="39"/>
      <c r="O185" s="39"/>
      <c r="P185" s="39"/>
      <c r="Q185" s="39"/>
      <c r="R185" s="39"/>
      <c r="S185" s="39"/>
      <c r="U185" s="39"/>
      <c r="V185" s="39"/>
      <c r="W185" s="39"/>
      <c r="X185" s="39"/>
      <c r="Y185" s="39"/>
      <c r="AF185" s="40"/>
      <c r="AG185" s="40"/>
      <c r="AH185" s="40"/>
      <c r="AI185" s="40"/>
      <c r="AJ185" s="41"/>
      <c r="AK185" s="41"/>
      <c r="AL185" s="42"/>
      <c r="AM185" s="42"/>
      <c r="AN185" s="42"/>
      <c r="AO185" s="42"/>
      <c r="AP185" s="42"/>
      <c r="AQ185" s="42"/>
      <c r="AR185" s="42"/>
      <c r="AS185" s="42"/>
      <c r="AT185" s="42"/>
      <c r="AU185" s="42"/>
      <c r="AV185" s="42"/>
      <c r="AW185" s="42"/>
      <c r="AX185" s="42"/>
      <c r="AY185" s="42"/>
      <c r="AZ185" s="42"/>
      <c r="BA185" s="42"/>
      <c r="BB185" s="42"/>
      <c r="BC185" s="42"/>
      <c r="BD185" s="42"/>
      <c r="BE185" s="42"/>
      <c r="BF185" s="42"/>
      <c r="BG185" s="42"/>
    </row>
    <row r="186" spans="1:67" ht="15.75" customHeight="1" x14ac:dyDescent="0.25">
      <c r="E186" s="37"/>
      <c r="J186" s="36"/>
      <c r="K186" s="36"/>
      <c r="L186" s="38"/>
      <c r="M186" s="39"/>
      <c r="N186" s="39"/>
      <c r="O186" s="39"/>
      <c r="P186" s="39"/>
      <c r="Q186" s="39"/>
      <c r="R186" s="39"/>
      <c r="S186" s="39"/>
      <c r="U186" s="39"/>
      <c r="V186" s="39"/>
      <c r="W186" s="39"/>
      <c r="X186" s="39"/>
      <c r="Y186" s="39"/>
      <c r="AF186" s="40"/>
      <c r="AG186" s="40"/>
      <c r="AH186" s="40"/>
      <c r="AI186" s="40"/>
      <c r="AJ186" s="41"/>
      <c r="AK186" s="41"/>
      <c r="AL186" s="42"/>
      <c r="AM186" s="42"/>
      <c r="AN186" s="42"/>
      <c r="AO186" s="42"/>
      <c r="AP186" s="42"/>
      <c r="AQ186" s="42"/>
      <c r="AR186" s="42"/>
      <c r="AS186" s="42"/>
      <c r="AT186" s="42"/>
      <c r="AU186" s="42"/>
      <c r="AV186" s="42"/>
      <c r="AW186" s="42"/>
      <c r="AX186" s="42"/>
      <c r="AY186" s="42"/>
      <c r="AZ186" s="42"/>
      <c r="BA186" s="42"/>
      <c r="BB186" s="42"/>
      <c r="BC186" s="42"/>
      <c r="BD186" s="42"/>
      <c r="BE186" s="42"/>
      <c r="BF186" s="42"/>
      <c r="BG186" s="42"/>
    </row>
    <row r="187" spans="1:67" ht="15.75" customHeight="1" x14ac:dyDescent="0.25">
      <c r="E187" s="37"/>
      <c r="J187" s="36"/>
      <c r="K187" s="36"/>
      <c r="L187" s="38"/>
      <c r="M187" s="39"/>
      <c r="N187" s="39"/>
      <c r="O187" s="39"/>
      <c r="P187" s="39"/>
      <c r="Q187" s="39"/>
      <c r="R187" s="39"/>
      <c r="S187" s="39"/>
      <c r="U187" s="39"/>
      <c r="V187" s="39"/>
      <c r="W187" s="39"/>
      <c r="X187" s="39"/>
      <c r="Y187" s="39"/>
      <c r="AF187" s="40"/>
      <c r="AG187" s="40"/>
      <c r="AH187" s="40"/>
      <c r="AI187" s="40"/>
      <c r="AJ187" s="41"/>
      <c r="AK187" s="41"/>
      <c r="AL187" s="42"/>
      <c r="AM187" s="42"/>
      <c r="AN187" s="42"/>
      <c r="AO187" s="42"/>
      <c r="AP187" s="42"/>
      <c r="AQ187" s="42"/>
      <c r="AR187" s="42"/>
      <c r="AS187" s="42"/>
      <c r="AT187" s="42"/>
      <c r="AU187" s="42"/>
      <c r="AV187" s="42"/>
      <c r="AW187" s="42"/>
      <c r="AX187" s="42"/>
      <c r="AY187" s="42"/>
      <c r="AZ187" s="42"/>
      <c r="BA187" s="42"/>
      <c r="BB187" s="42"/>
      <c r="BC187" s="42"/>
      <c r="BD187" s="42"/>
      <c r="BE187" s="42"/>
      <c r="BF187" s="42"/>
      <c r="BG187" s="42"/>
    </row>
    <row r="188" spans="1:67" ht="15.75" customHeight="1" x14ac:dyDescent="0.25">
      <c r="E188" s="37"/>
      <c r="J188" s="36"/>
      <c r="K188" s="36"/>
      <c r="L188" s="38"/>
      <c r="M188" s="39"/>
      <c r="N188" s="39"/>
      <c r="O188" s="39"/>
      <c r="P188" s="39"/>
      <c r="Q188" s="39"/>
      <c r="R188" s="39"/>
      <c r="S188" s="39"/>
      <c r="U188" s="39"/>
      <c r="V188" s="39"/>
      <c r="W188" s="39"/>
      <c r="X188" s="39"/>
      <c r="Y188" s="39"/>
      <c r="AF188" s="40"/>
      <c r="AG188" s="40"/>
      <c r="AH188" s="40"/>
      <c r="AI188" s="40"/>
      <c r="AJ188" s="41"/>
      <c r="AK188" s="41"/>
      <c r="AL188" s="42"/>
      <c r="AM188" s="42"/>
      <c r="AN188" s="42"/>
      <c r="AO188" s="42"/>
      <c r="AP188" s="42"/>
      <c r="AQ188" s="42"/>
      <c r="AR188" s="42"/>
      <c r="AS188" s="42"/>
      <c r="AT188" s="42"/>
      <c r="AU188" s="42"/>
      <c r="AV188" s="42"/>
      <c r="AW188" s="42"/>
      <c r="AX188" s="42"/>
      <c r="AY188" s="42"/>
      <c r="AZ188" s="42"/>
      <c r="BA188" s="42"/>
      <c r="BB188" s="42"/>
      <c r="BC188" s="42"/>
      <c r="BD188" s="42"/>
      <c r="BE188" s="42"/>
      <c r="BF188" s="42"/>
      <c r="BG188" s="42"/>
    </row>
    <row r="189" spans="1:67" ht="15.75" customHeight="1" x14ac:dyDescent="0.25">
      <c r="E189" s="37"/>
      <c r="J189" s="36"/>
      <c r="K189" s="36"/>
      <c r="L189" s="38"/>
      <c r="M189" s="39"/>
      <c r="N189" s="39"/>
      <c r="O189" s="39"/>
      <c r="P189" s="39"/>
      <c r="Q189" s="39"/>
      <c r="R189" s="39"/>
      <c r="S189" s="39"/>
      <c r="U189" s="39"/>
      <c r="V189" s="39"/>
      <c r="W189" s="39"/>
      <c r="X189" s="39"/>
      <c r="Y189" s="39"/>
      <c r="AF189" s="40"/>
      <c r="AG189" s="40"/>
      <c r="AH189" s="40"/>
      <c r="AI189" s="40"/>
      <c r="AJ189" s="41"/>
      <c r="AK189" s="41"/>
      <c r="AL189" s="42"/>
      <c r="AM189" s="42"/>
      <c r="AN189" s="42"/>
      <c r="AO189" s="42"/>
      <c r="AP189" s="42"/>
      <c r="AQ189" s="42"/>
      <c r="AR189" s="42"/>
      <c r="AS189" s="42"/>
      <c r="AT189" s="42"/>
      <c r="AU189" s="42"/>
      <c r="AV189" s="42"/>
      <c r="AW189" s="42"/>
      <c r="AX189" s="42"/>
      <c r="AY189" s="42"/>
      <c r="AZ189" s="42"/>
      <c r="BA189" s="42"/>
      <c r="BB189" s="42"/>
      <c r="BC189" s="42"/>
      <c r="BD189" s="42"/>
      <c r="BE189" s="42"/>
      <c r="BF189" s="42"/>
      <c r="BG189" s="42"/>
    </row>
    <row r="190" spans="1:67" ht="15.75" customHeight="1" x14ac:dyDescent="0.25">
      <c r="E190" s="37"/>
      <c r="J190" s="36"/>
      <c r="K190" s="36"/>
      <c r="L190" s="38"/>
      <c r="M190" s="39"/>
      <c r="N190" s="39"/>
      <c r="O190" s="39"/>
      <c r="P190" s="39"/>
      <c r="Q190" s="39"/>
      <c r="R190" s="39"/>
      <c r="S190" s="39"/>
      <c r="U190" s="39"/>
      <c r="V190" s="39"/>
      <c r="W190" s="39"/>
      <c r="X190" s="39"/>
      <c r="Y190" s="39"/>
      <c r="AF190" s="40"/>
      <c r="AG190" s="40"/>
      <c r="AH190" s="40"/>
      <c r="AI190" s="40"/>
      <c r="AJ190" s="41"/>
      <c r="AK190" s="41"/>
      <c r="AL190" s="42"/>
      <c r="AM190" s="42"/>
      <c r="AN190" s="42"/>
      <c r="AO190" s="42"/>
      <c r="AP190" s="42"/>
      <c r="AQ190" s="42"/>
      <c r="AR190" s="42"/>
      <c r="AS190" s="42"/>
      <c r="AT190" s="42"/>
      <c r="AU190" s="42"/>
      <c r="AV190" s="42"/>
      <c r="AW190" s="42"/>
      <c r="AX190" s="42"/>
      <c r="AY190" s="42"/>
      <c r="AZ190" s="42"/>
      <c r="BA190" s="42"/>
      <c r="BB190" s="42"/>
      <c r="BC190" s="42"/>
      <c r="BD190" s="42"/>
      <c r="BE190" s="42"/>
      <c r="BF190" s="42"/>
      <c r="BG190" s="42"/>
    </row>
    <row r="191" spans="1:67" ht="15.75" customHeight="1" x14ac:dyDescent="0.25">
      <c r="E191" s="37"/>
      <c r="J191" s="36"/>
      <c r="K191" s="36"/>
      <c r="L191" s="38"/>
      <c r="M191" s="39"/>
      <c r="N191" s="39"/>
      <c r="O191" s="39"/>
      <c r="P191" s="39"/>
      <c r="Q191" s="39"/>
      <c r="R191" s="39"/>
      <c r="S191" s="39"/>
      <c r="U191" s="39"/>
      <c r="V191" s="39"/>
      <c r="W191" s="39"/>
      <c r="X191" s="39"/>
      <c r="Y191" s="39"/>
      <c r="AF191" s="40"/>
      <c r="AG191" s="40"/>
      <c r="AH191" s="40"/>
      <c r="AI191" s="40"/>
      <c r="AJ191" s="41"/>
      <c r="AK191" s="41"/>
      <c r="AL191" s="42"/>
      <c r="AM191" s="42"/>
      <c r="AN191" s="42"/>
      <c r="AO191" s="42"/>
      <c r="AP191" s="42"/>
      <c r="AQ191" s="42"/>
      <c r="AR191" s="42"/>
      <c r="AS191" s="42"/>
      <c r="AT191" s="42"/>
      <c r="AU191" s="42"/>
      <c r="AV191" s="42"/>
      <c r="AW191" s="42"/>
      <c r="AX191" s="42"/>
      <c r="AY191" s="42"/>
      <c r="AZ191" s="42"/>
      <c r="BA191" s="42"/>
      <c r="BB191" s="42"/>
      <c r="BC191" s="42"/>
      <c r="BD191" s="42"/>
      <c r="BE191" s="42"/>
      <c r="BF191" s="42"/>
      <c r="BG191" s="42"/>
    </row>
    <row r="192" spans="1:67" ht="15.75" customHeight="1" x14ac:dyDescent="0.25">
      <c r="E192" s="37"/>
      <c r="J192" s="36"/>
      <c r="K192" s="36"/>
      <c r="L192" s="38"/>
      <c r="M192" s="39"/>
      <c r="N192" s="39"/>
      <c r="O192" s="39"/>
      <c r="P192" s="39"/>
      <c r="Q192" s="39"/>
      <c r="R192" s="39"/>
      <c r="S192" s="39"/>
      <c r="U192" s="39"/>
      <c r="V192" s="39"/>
      <c r="W192" s="39"/>
      <c r="X192" s="39"/>
      <c r="Y192" s="39"/>
      <c r="AF192" s="40"/>
      <c r="AG192" s="40"/>
      <c r="AH192" s="40"/>
      <c r="AI192" s="40"/>
      <c r="AJ192" s="41"/>
      <c r="AK192" s="41"/>
      <c r="AL192" s="42"/>
      <c r="AM192" s="42"/>
      <c r="AN192" s="42"/>
      <c r="AO192" s="42"/>
      <c r="AP192" s="42"/>
      <c r="AQ192" s="42"/>
      <c r="AR192" s="42"/>
      <c r="AS192" s="42"/>
      <c r="AT192" s="42"/>
      <c r="AU192" s="42"/>
      <c r="AV192" s="42"/>
      <c r="AW192" s="42"/>
      <c r="AX192" s="42"/>
      <c r="AY192" s="42"/>
      <c r="AZ192" s="42"/>
      <c r="BA192" s="42"/>
      <c r="BB192" s="42"/>
      <c r="BC192" s="42"/>
      <c r="BD192" s="42"/>
      <c r="BE192" s="42"/>
      <c r="BF192" s="42"/>
      <c r="BG192" s="42"/>
    </row>
    <row r="193" spans="5:59" ht="15.75" customHeight="1" x14ac:dyDescent="0.25">
      <c r="E193" s="37"/>
      <c r="J193" s="36"/>
      <c r="K193" s="36"/>
      <c r="L193" s="38"/>
      <c r="M193" s="39"/>
      <c r="N193" s="39"/>
      <c r="O193" s="39"/>
      <c r="P193" s="39"/>
      <c r="Q193" s="39"/>
      <c r="R193" s="39"/>
      <c r="S193" s="39"/>
      <c r="U193" s="39"/>
      <c r="V193" s="39"/>
      <c r="W193" s="39"/>
      <c r="X193" s="39"/>
      <c r="Y193" s="39"/>
      <c r="AF193" s="40"/>
      <c r="AG193" s="40"/>
      <c r="AH193" s="40"/>
      <c r="AI193" s="40"/>
      <c r="AJ193" s="41"/>
      <c r="AK193" s="41"/>
      <c r="AL193" s="42"/>
      <c r="AM193" s="42"/>
      <c r="AN193" s="42"/>
      <c r="AO193" s="42"/>
      <c r="AP193" s="42"/>
      <c r="AQ193" s="42"/>
      <c r="AR193" s="42"/>
      <c r="AS193" s="42"/>
      <c r="AT193" s="42"/>
      <c r="AU193" s="42"/>
      <c r="AV193" s="42"/>
      <c r="AW193" s="42"/>
      <c r="AX193" s="42"/>
      <c r="AY193" s="42"/>
      <c r="AZ193" s="42"/>
      <c r="BA193" s="42"/>
      <c r="BB193" s="42"/>
      <c r="BC193" s="42"/>
      <c r="BD193" s="42"/>
      <c r="BE193" s="42"/>
      <c r="BF193" s="42"/>
      <c r="BG193" s="42"/>
    </row>
    <row r="194" spans="5:59" ht="15.75" customHeight="1" x14ac:dyDescent="0.25">
      <c r="E194" s="37"/>
      <c r="J194" s="36"/>
      <c r="K194" s="36"/>
      <c r="L194" s="38"/>
      <c r="M194" s="39"/>
      <c r="N194" s="39"/>
      <c r="O194" s="39"/>
      <c r="P194" s="39"/>
      <c r="Q194" s="39"/>
      <c r="R194" s="39"/>
      <c r="S194" s="39"/>
      <c r="U194" s="39"/>
      <c r="V194" s="39"/>
      <c r="W194" s="39"/>
      <c r="X194" s="39"/>
      <c r="Y194" s="39"/>
      <c r="AF194" s="40"/>
      <c r="AG194" s="40"/>
      <c r="AH194" s="40"/>
      <c r="AI194" s="40"/>
      <c r="AJ194" s="41"/>
      <c r="AK194" s="41"/>
      <c r="AL194" s="42"/>
      <c r="AM194" s="42"/>
      <c r="AN194" s="42"/>
      <c r="AO194" s="42"/>
      <c r="AP194" s="42"/>
      <c r="AQ194" s="42"/>
      <c r="AR194" s="42"/>
      <c r="AS194" s="42"/>
      <c r="AT194" s="42"/>
      <c r="AU194" s="42"/>
      <c r="AV194" s="42"/>
      <c r="AW194" s="42"/>
      <c r="AX194" s="42"/>
      <c r="AY194" s="42"/>
      <c r="AZ194" s="42"/>
      <c r="BA194" s="42"/>
      <c r="BB194" s="42"/>
      <c r="BC194" s="42"/>
      <c r="BD194" s="42"/>
      <c r="BE194" s="42"/>
      <c r="BF194" s="42"/>
      <c r="BG194" s="42"/>
    </row>
    <row r="195" spans="5:59" ht="15.75" customHeight="1" x14ac:dyDescent="0.25">
      <c r="E195" s="37"/>
      <c r="J195" s="36"/>
      <c r="K195" s="36"/>
      <c r="L195" s="38"/>
      <c r="M195" s="39"/>
      <c r="N195" s="39"/>
      <c r="O195" s="39"/>
      <c r="P195" s="39"/>
      <c r="Q195" s="39"/>
      <c r="R195" s="39"/>
      <c r="S195" s="39"/>
      <c r="U195" s="39"/>
      <c r="V195" s="39"/>
      <c r="W195" s="39"/>
      <c r="X195" s="39"/>
      <c r="Y195" s="39"/>
      <c r="AF195" s="40"/>
      <c r="AG195" s="40"/>
      <c r="AH195" s="40"/>
      <c r="AI195" s="40"/>
      <c r="AJ195" s="41"/>
      <c r="AK195" s="41"/>
      <c r="AL195" s="42"/>
      <c r="AM195" s="42"/>
      <c r="AN195" s="42"/>
      <c r="AO195" s="42"/>
      <c r="AP195" s="42"/>
      <c r="AQ195" s="42"/>
      <c r="AR195" s="42"/>
      <c r="AS195" s="42"/>
      <c r="AT195" s="42"/>
      <c r="AU195" s="42"/>
      <c r="AV195" s="42"/>
      <c r="AW195" s="42"/>
      <c r="AX195" s="42"/>
      <c r="AY195" s="42"/>
      <c r="AZ195" s="42"/>
      <c r="BA195" s="42"/>
      <c r="BB195" s="42"/>
      <c r="BC195" s="42"/>
      <c r="BD195" s="42"/>
      <c r="BE195" s="42"/>
      <c r="BF195" s="42"/>
      <c r="BG195" s="42"/>
    </row>
    <row r="196" spans="5:59" ht="15.75" customHeight="1" x14ac:dyDescent="0.25">
      <c r="E196" s="37"/>
      <c r="J196" s="36"/>
      <c r="K196" s="36"/>
      <c r="L196" s="38"/>
      <c r="M196" s="39"/>
      <c r="N196" s="39"/>
      <c r="O196" s="39"/>
      <c r="P196" s="39"/>
      <c r="Q196" s="39"/>
      <c r="R196" s="39"/>
      <c r="S196" s="39"/>
      <c r="U196" s="39"/>
      <c r="V196" s="39"/>
      <c r="W196" s="39"/>
      <c r="X196" s="39"/>
      <c r="Y196" s="39"/>
      <c r="AF196" s="40"/>
      <c r="AG196" s="40"/>
      <c r="AH196" s="40"/>
      <c r="AI196" s="40"/>
      <c r="AJ196" s="41"/>
      <c r="AK196" s="41"/>
      <c r="AL196" s="42"/>
      <c r="AM196" s="42"/>
      <c r="AN196" s="42"/>
      <c r="AO196" s="42"/>
      <c r="AP196" s="42"/>
      <c r="AQ196" s="42"/>
      <c r="AR196" s="42"/>
      <c r="AS196" s="42"/>
      <c r="AT196" s="42"/>
      <c r="AU196" s="42"/>
      <c r="AV196" s="42"/>
      <c r="AW196" s="42"/>
      <c r="AX196" s="42"/>
      <c r="AY196" s="42"/>
      <c r="AZ196" s="42"/>
      <c r="BA196" s="42"/>
      <c r="BB196" s="42"/>
      <c r="BC196" s="42"/>
      <c r="BD196" s="42"/>
      <c r="BE196" s="42"/>
      <c r="BF196" s="42"/>
      <c r="BG196" s="42"/>
    </row>
    <row r="197" spans="5:59" ht="15.75" customHeight="1" x14ac:dyDescent="0.25">
      <c r="E197" s="37"/>
      <c r="J197" s="36"/>
      <c r="K197" s="36"/>
      <c r="L197" s="38"/>
      <c r="M197" s="39"/>
      <c r="N197" s="39"/>
      <c r="O197" s="39"/>
      <c r="P197" s="39"/>
      <c r="Q197" s="39"/>
      <c r="R197" s="39"/>
      <c r="S197" s="39"/>
      <c r="U197" s="39"/>
      <c r="V197" s="39"/>
      <c r="W197" s="39"/>
      <c r="X197" s="39"/>
      <c r="Y197" s="39"/>
      <c r="AF197" s="40"/>
      <c r="AG197" s="40"/>
      <c r="AH197" s="40"/>
      <c r="AI197" s="40"/>
      <c r="AJ197" s="41"/>
      <c r="AK197" s="41"/>
      <c r="AL197" s="42"/>
      <c r="AM197" s="42"/>
      <c r="AN197" s="42"/>
      <c r="AO197" s="42"/>
      <c r="AP197" s="42"/>
      <c r="AQ197" s="42"/>
      <c r="AR197" s="42"/>
      <c r="AS197" s="42"/>
      <c r="AT197" s="42"/>
      <c r="AU197" s="42"/>
      <c r="AV197" s="42"/>
      <c r="AW197" s="42"/>
      <c r="AX197" s="42"/>
      <c r="AY197" s="42"/>
      <c r="AZ197" s="42"/>
      <c r="BA197" s="42"/>
      <c r="BB197" s="42"/>
      <c r="BC197" s="42"/>
      <c r="BD197" s="42"/>
      <c r="BE197" s="42"/>
      <c r="BF197" s="42"/>
      <c r="BG197" s="42"/>
    </row>
    <row r="198" spans="5:59" ht="15.75" customHeight="1" x14ac:dyDescent="0.25">
      <c r="E198" s="37"/>
      <c r="J198" s="36"/>
      <c r="K198" s="36"/>
      <c r="L198" s="38"/>
      <c r="M198" s="39"/>
      <c r="N198" s="39"/>
      <c r="O198" s="39"/>
      <c r="P198" s="39"/>
      <c r="Q198" s="39"/>
      <c r="R198" s="39"/>
      <c r="S198" s="39"/>
      <c r="U198" s="39"/>
      <c r="V198" s="39"/>
      <c r="W198" s="39"/>
      <c r="X198" s="39"/>
      <c r="Y198" s="39"/>
      <c r="AF198" s="40"/>
      <c r="AG198" s="40"/>
      <c r="AH198" s="40"/>
      <c r="AI198" s="40"/>
      <c r="AJ198" s="41"/>
      <c r="AK198" s="41"/>
      <c r="AL198" s="42"/>
      <c r="AM198" s="42"/>
      <c r="AN198" s="42"/>
      <c r="AO198" s="42"/>
      <c r="AP198" s="42"/>
      <c r="AQ198" s="42"/>
      <c r="AR198" s="42"/>
      <c r="AS198" s="42"/>
      <c r="AT198" s="42"/>
      <c r="AU198" s="42"/>
      <c r="AV198" s="42"/>
      <c r="AW198" s="42"/>
      <c r="AX198" s="42"/>
      <c r="AY198" s="42"/>
      <c r="AZ198" s="42"/>
      <c r="BA198" s="42"/>
      <c r="BB198" s="42"/>
      <c r="BC198" s="42"/>
      <c r="BD198" s="42"/>
      <c r="BE198" s="42"/>
      <c r="BF198" s="42"/>
      <c r="BG198" s="42"/>
    </row>
    <row r="199" spans="5:59" ht="15.75" customHeight="1" x14ac:dyDescent="0.25">
      <c r="E199" s="37"/>
      <c r="J199" s="36"/>
      <c r="K199" s="36"/>
      <c r="L199" s="38"/>
      <c r="M199" s="39"/>
      <c r="N199" s="39"/>
      <c r="O199" s="39"/>
      <c r="P199" s="39"/>
      <c r="Q199" s="39"/>
      <c r="R199" s="39"/>
      <c r="S199" s="39"/>
      <c r="U199" s="39"/>
      <c r="V199" s="39"/>
      <c r="W199" s="39"/>
      <c r="X199" s="39"/>
      <c r="Y199" s="39"/>
      <c r="AF199" s="40"/>
      <c r="AG199" s="40"/>
      <c r="AH199" s="40"/>
      <c r="AI199" s="40"/>
      <c r="AJ199" s="41"/>
      <c r="AK199" s="41"/>
      <c r="AL199" s="42"/>
      <c r="AM199" s="42"/>
      <c r="AN199" s="42"/>
      <c r="AO199" s="42"/>
      <c r="AP199" s="42"/>
      <c r="AQ199" s="42"/>
      <c r="AR199" s="42"/>
      <c r="AS199" s="42"/>
      <c r="AT199" s="42"/>
      <c r="AU199" s="42"/>
      <c r="AV199" s="42"/>
      <c r="AW199" s="42"/>
      <c r="AX199" s="42"/>
      <c r="AY199" s="42"/>
      <c r="AZ199" s="42"/>
      <c r="BA199" s="42"/>
      <c r="BB199" s="42"/>
      <c r="BC199" s="42"/>
      <c r="BD199" s="42"/>
      <c r="BE199" s="42"/>
      <c r="BF199" s="42"/>
      <c r="BG199" s="42"/>
    </row>
    <row r="200" spans="5:59" ht="15.75" customHeight="1" x14ac:dyDescent="0.25">
      <c r="E200" s="37"/>
      <c r="J200" s="36"/>
      <c r="K200" s="36"/>
      <c r="L200" s="38"/>
      <c r="M200" s="39"/>
      <c r="N200" s="39"/>
      <c r="O200" s="39"/>
      <c r="P200" s="39"/>
      <c r="Q200" s="39"/>
      <c r="R200" s="39"/>
      <c r="S200" s="39"/>
      <c r="U200" s="39"/>
      <c r="V200" s="39"/>
      <c r="W200" s="39"/>
      <c r="X200" s="39"/>
      <c r="Y200" s="39"/>
      <c r="AF200" s="40"/>
      <c r="AG200" s="40"/>
      <c r="AH200" s="40"/>
      <c r="AI200" s="40"/>
      <c r="AJ200" s="41"/>
      <c r="AK200" s="41"/>
      <c r="AL200" s="42"/>
      <c r="AM200" s="42"/>
      <c r="AN200" s="42"/>
      <c r="AO200" s="42"/>
      <c r="AP200" s="42"/>
      <c r="AQ200" s="42"/>
      <c r="AR200" s="42"/>
      <c r="AS200" s="42"/>
      <c r="AT200" s="42"/>
      <c r="AU200" s="42"/>
      <c r="AV200" s="42"/>
      <c r="AW200" s="42"/>
      <c r="AX200" s="42"/>
      <c r="AY200" s="42"/>
      <c r="AZ200" s="42"/>
      <c r="BA200" s="42"/>
      <c r="BB200" s="42"/>
      <c r="BC200" s="42"/>
      <c r="BD200" s="42"/>
      <c r="BE200" s="42"/>
      <c r="BF200" s="42"/>
      <c r="BG200" s="42"/>
    </row>
    <row r="201" spans="5:59" ht="15.75" customHeight="1" x14ac:dyDescent="0.25">
      <c r="E201" s="37"/>
      <c r="J201" s="36"/>
      <c r="K201" s="36"/>
      <c r="L201" s="38"/>
      <c r="M201" s="39"/>
      <c r="N201" s="39"/>
      <c r="O201" s="39"/>
      <c r="P201" s="39"/>
      <c r="Q201" s="39"/>
      <c r="R201" s="39"/>
      <c r="S201" s="39"/>
      <c r="U201" s="39"/>
      <c r="V201" s="39"/>
      <c r="W201" s="39"/>
      <c r="X201" s="39"/>
      <c r="Y201" s="39"/>
      <c r="AF201" s="40"/>
      <c r="AG201" s="40"/>
      <c r="AH201" s="40"/>
      <c r="AI201" s="40"/>
      <c r="AJ201" s="41"/>
      <c r="AK201" s="41"/>
      <c r="AL201" s="42"/>
      <c r="AM201" s="42"/>
      <c r="AN201" s="42"/>
      <c r="AO201" s="42"/>
      <c r="AP201" s="42"/>
      <c r="AQ201" s="42"/>
      <c r="AR201" s="42"/>
      <c r="AS201" s="42"/>
      <c r="AT201" s="42"/>
      <c r="AU201" s="42"/>
      <c r="AV201" s="42"/>
      <c r="AW201" s="42"/>
      <c r="AX201" s="42"/>
      <c r="AY201" s="42"/>
      <c r="AZ201" s="42"/>
      <c r="BA201" s="42"/>
      <c r="BB201" s="42"/>
      <c r="BC201" s="42"/>
      <c r="BD201" s="42"/>
      <c r="BE201" s="42"/>
      <c r="BF201" s="42"/>
      <c r="BG201" s="42"/>
    </row>
    <row r="202" spans="5:59" ht="15.75" customHeight="1" x14ac:dyDescent="0.25">
      <c r="E202" s="37"/>
      <c r="J202" s="36"/>
      <c r="K202" s="36"/>
      <c r="L202" s="38"/>
      <c r="M202" s="39"/>
      <c r="N202" s="39"/>
      <c r="O202" s="39"/>
      <c r="P202" s="39"/>
      <c r="Q202" s="39"/>
      <c r="R202" s="39"/>
      <c r="S202" s="39"/>
      <c r="U202" s="39"/>
      <c r="V202" s="39"/>
      <c r="W202" s="39"/>
      <c r="X202" s="39"/>
      <c r="Y202" s="39"/>
      <c r="AF202" s="40"/>
      <c r="AG202" s="40"/>
      <c r="AH202" s="40"/>
      <c r="AI202" s="40"/>
      <c r="AJ202" s="41"/>
      <c r="AK202" s="41"/>
      <c r="AL202" s="42"/>
      <c r="AM202" s="42"/>
      <c r="AN202" s="42"/>
      <c r="AO202" s="42"/>
      <c r="AP202" s="42"/>
      <c r="AQ202" s="42"/>
      <c r="AR202" s="42"/>
      <c r="AS202" s="42"/>
      <c r="AT202" s="42"/>
      <c r="AU202" s="42"/>
      <c r="AV202" s="42"/>
      <c r="AW202" s="42"/>
      <c r="AX202" s="42"/>
      <c r="AY202" s="42"/>
      <c r="AZ202" s="42"/>
      <c r="BA202" s="42"/>
      <c r="BB202" s="42"/>
      <c r="BC202" s="42"/>
      <c r="BD202" s="42"/>
      <c r="BE202" s="42"/>
      <c r="BF202" s="42"/>
      <c r="BG202" s="42"/>
    </row>
    <row r="203" spans="5:59" ht="15.75" customHeight="1" x14ac:dyDescent="0.25">
      <c r="E203" s="37"/>
      <c r="J203" s="36"/>
      <c r="K203" s="36"/>
      <c r="L203" s="38"/>
      <c r="M203" s="39"/>
      <c r="N203" s="39"/>
      <c r="O203" s="39"/>
      <c r="P203" s="39"/>
      <c r="Q203" s="39"/>
      <c r="R203" s="39"/>
      <c r="S203" s="39"/>
      <c r="U203" s="39"/>
      <c r="V203" s="39"/>
      <c r="W203" s="39"/>
      <c r="X203" s="39"/>
      <c r="Y203" s="39"/>
      <c r="AF203" s="40"/>
      <c r="AG203" s="40"/>
      <c r="AH203" s="40"/>
      <c r="AI203" s="40"/>
      <c r="AJ203" s="41"/>
      <c r="AK203" s="41"/>
      <c r="AL203" s="42"/>
      <c r="AM203" s="42"/>
      <c r="AN203" s="42"/>
      <c r="AO203" s="42"/>
      <c r="AP203" s="42"/>
      <c r="AQ203" s="42"/>
      <c r="AR203" s="42"/>
      <c r="AS203" s="42"/>
      <c r="AT203" s="42"/>
      <c r="AU203" s="42"/>
      <c r="AV203" s="42"/>
      <c r="AW203" s="42"/>
      <c r="AX203" s="42"/>
      <c r="AY203" s="42"/>
      <c r="AZ203" s="42"/>
      <c r="BA203" s="42"/>
      <c r="BB203" s="42"/>
      <c r="BC203" s="42"/>
      <c r="BD203" s="42"/>
      <c r="BE203" s="42"/>
      <c r="BF203" s="42"/>
      <c r="BG203" s="42"/>
    </row>
    <row r="204" spans="5:59" ht="15.75" customHeight="1" x14ac:dyDescent="0.25">
      <c r="E204" s="37"/>
      <c r="J204" s="36"/>
      <c r="K204" s="36"/>
      <c r="L204" s="38"/>
      <c r="M204" s="39"/>
      <c r="N204" s="39"/>
      <c r="O204" s="39"/>
      <c r="P204" s="39"/>
      <c r="Q204" s="39"/>
      <c r="R204" s="39"/>
      <c r="S204" s="39"/>
      <c r="U204" s="39"/>
      <c r="V204" s="39"/>
      <c r="W204" s="39"/>
      <c r="X204" s="39"/>
      <c r="Y204" s="39"/>
      <c r="AF204" s="40"/>
      <c r="AG204" s="40"/>
      <c r="AH204" s="40"/>
      <c r="AI204" s="40"/>
      <c r="AJ204" s="41"/>
      <c r="AK204" s="41"/>
      <c r="AL204" s="42"/>
      <c r="AM204" s="42"/>
      <c r="AN204" s="42"/>
      <c r="AO204" s="42"/>
      <c r="AP204" s="42"/>
      <c r="AQ204" s="42"/>
      <c r="AR204" s="42"/>
      <c r="AS204" s="42"/>
      <c r="AT204" s="42"/>
      <c r="AU204" s="42"/>
      <c r="AV204" s="42"/>
      <c r="AW204" s="42"/>
      <c r="AX204" s="42"/>
      <c r="AY204" s="42"/>
      <c r="AZ204" s="42"/>
      <c r="BA204" s="42"/>
      <c r="BB204" s="42"/>
      <c r="BC204" s="42"/>
      <c r="BD204" s="42"/>
      <c r="BE204" s="42"/>
      <c r="BF204" s="42"/>
      <c r="BG204" s="42"/>
    </row>
    <row r="205" spans="5:59" ht="15.75" customHeight="1" x14ac:dyDescent="0.25">
      <c r="E205" s="37"/>
      <c r="J205" s="36"/>
      <c r="K205" s="36"/>
      <c r="L205" s="38"/>
      <c r="M205" s="39"/>
      <c r="N205" s="39"/>
      <c r="O205" s="39"/>
      <c r="P205" s="39"/>
      <c r="Q205" s="39"/>
      <c r="R205" s="39"/>
      <c r="S205" s="39"/>
      <c r="U205" s="39"/>
      <c r="V205" s="39"/>
      <c r="W205" s="39"/>
      <c r="X205" s="39"/>
      <c r="Y205" s="39"/>
      <c r="AF205" s="40"/>
      <c r="AG205" s="40"/>
      <c r="AH205" s="40"/>
      <c r="AI205" s="40"/>
      <c r="AJ205" s="41"/>
      <c r="AK205" s="41"/>
      <c r="AL205" s="42"/>
      <c r="AM205" s="42"/>
      <c r="AN205" s="42"/>
      <c r="AO205" s="42"/>
      <c r="AP205" s="42"/>
      <c r="AQ205" s="42"/>
      <c r="AR205" s="42"/>
      <c r="AS205" s="42"/>
      <c r="AT205" s="42"/>
      <c r="AU205" s="42"/>
      <c r="AV205" s="42"/>
      <c r="AW205" s="42"/>
      <c r="AX205" s="42"/>
      <c r="AY205" s="42"/>
      <c r="AZ205" s="42"/>
      <c r="BA205" s="42"/>
      <c r="BB205" s="42"/>
      <c r="BC205" s="42"/>
      <c r="BD205" s="42"/>
      <c r="BE205" s="42"/>
      <c r="BF205" s="42"/>
      <c r="BG205" s="42"/>
    </row>
    <row r="206" spans="5:59" ht="15.75" customHeight="1" x14ac:dyDescent="0.25">
      <c r="E206" s="37"/>
      <c r="J206" s="36"/>
      <c r="K206" s="36"/>
      <c r="L206" s="38"/>
      <c r="M206" s="39"/>
      <c r="N206" s="39"/>
      <c r="O206" s="39"/>
      <c r="P206" s="39"/>
      <c r="Q206" s="39"/>
      <c r="R206" s="39"/>
      <c r="S206" s="39"/>
      <c r="U206" s="39"/>
      <c r="V206" s="39"/>
      <c r="W206" s="39"/>
      <c r="X206" s="39"/>
      <c r="Y206" s="39"/>
      <c r="AF206" s="40"/>
      <c r="AG206" s="40"/>
      <c r="AH206" s="40"/>
      <c r="AI206" s="40"/>
      <c r="AJ206" s="41"/>
      <c r="AK206" s="41"/>
      <c r="AL206" s="42"/>
      <c r="AM206" s="42"/>
      <c r="AN206" s="42"/>
      <c r="AO206" s="42"/>
      <c r="AP206" s="42"/>
      <c r="AQ206" s="42"/>
      <c r="AR206" s="42"/>
      <c r="AS206" s="42"/>
      <c r="AT206" s="42"/>
      <c r="AU206" s="42"/>
      <c r="AV206" s="42"/>
      <c r="AW206" s="42"/>
      <c r="AX206" s="42"/>
      <c r="AY206" s="42"/>
      <c r="AZ206" s="42"/>
      <c r="BA206" s="42"/>
      <c r="BB206" s="42"/>
      <c r="BC206" s="42"/>
      <c r="BD206" s="42"/>
      <c r="BE206" s="42"/>
      <c r="BF206" s="42"/>
      <c r="BG206" s="42"/>
    </row>
    <row r="207" spans="5:59" ht="15.75" customHeight="1" x14ac:dyDescent="0.25">
      <c r="E207" s="37"/>
      <c r="J207" s="36"/>
      <c r="K207" s="36"/>
      <c r="L207" s="38"/>
      <c r="M207" s="39"/>
      <c r="N207" s="39"/>
      <c r="O207" s="39"/>
      <c r="P207" s="39"/>
      <c r="Q207" s="39"/>
      <c r="R207" s="39"/>
      <c r="S207" s="39"/>
      <c r="U207" s="39"/>
      <c r="V207" s="39"/>
      <c r="W207" s="39"/>
      <c r="X207" s="39"/>
      <c r="Y207" s="39"/>
      <c r="AF207" s="40"/>
      <c r="AG207" s="40"/>
      <c r="AH207" s="40"/>
      <c r="AI207" s="40"/>
      <c r="AJ207" s="41"/>
      <c r="AK207" s="41"/>
      <c r="AL207" s="42"/>
      <c r="AM207" s="42"/>
      <c r="AN207" s="42"/>
      <c r="AO207" s="42"/>
      <c r="AP207" s="42"/>
      <c r="AQ207" s="42"/>
      <c r="AR207" s="42"/>
      <c r="AS207" s="42"/>
      <c r="AT207" s="42"/>
      <c r="AU207" s="42"/>
      <c r="AV207" s="42"/>
      <c r="AW207" s="42"/>
      <c r="AX207" s="42"/>
      <c r="AY207" s="42"/>
      <c r="AZ207" s="42"/>
      <c r="BA207" s="42"/>
      <c r="BB207" s="42"/>
      <c r="BC207" s="42"/>
      <c r="BD207" s="42"/>
      <c r="BE207" s="42"/>
      <c r="BF207" s="42"/>
      <c r="BG207" s="42"/>
    </row>
    <row r="208" spans="5:59" ht="15.75" customHeight="1" x14ac:dyDescent="0.25">
      <c r="E208" s="37"/>
      <c r="J208" s="36"/>
      <c r="K208" s="36"/>
      <c r="L208" s="38"/>
      <c r="M208" s="39"/>
      <c r="N208" s="39"/>
      <c r="O208" s="39"/>
      <c r="P208" s="39"/>
      <c r="Q208" s="39"/>
      <c r="R208" s="39"/>
      <c r="S208" s="39"/>
      <c r="U208" s="39"/>
      <c r="V208" s="39"/>
      <c r="W208" s="39"/>
      <c r="X208" s="39"/>
      <c r="Y208" s="39"/>
      <c r="AF208" s="40"/>
      <c r="AG208" s="40"/>
      <c r="AH208" s="40"/>
      <c r="AI208" s="40"/>
      <c r="AJ208" s="41"/>
      <c r="AK208" s="41"/>
      <c r="AL208" s="42"/>
      <c r="AM208" s="42"/>
      <c r="AN208" s="42"/>
      <c r="AO208" s="42"/>
      <c r="AP208" s="42"/>
      <c r="AQ208" s="42"/>
      <c r="AR208" s="42"/>
      <c r="AS208" s="42"/>
      <c r="AT208" s="42"/>
      <c r="AU208" s="42"/>
      <c r="AV208" s="42"/>
      <c r="AW208" s="42"/>
      <c r="AX208" s="42"/>
      <c r="AY208" s="42"/>
      <c r="AZ208" s="42"/>
      <c r="BA208" s="42"/>
      <c r="BB208" s="42"/>
      <c r="BC208" s="42"/>
      <c r="BD208" s="42"/>
      <c r="BE208" s="42"/>
      <c r="BF208" s="42"/>
      <c r="BG208" s="42"/>
    </row>
    <row r="209" spans="5:59" ht="15.75" customHeight="1" x14ac:dyDescent="0.25">
      <c r="E209" s="37"/>
      <c r="J209" s="36"/>
      <c r="K209" s="36"/>
      <c r="L209" s="38"/>
      <c r="M209" s="39"/>
      <c r="N209" s="39"/>
      <c r="O209" s="39"/>
      <c r="P209" s="39"/>
      <c r="Q209" s="39"/>
      <c r="R209" s="39"/>
      <c r="S209" s="39"/>
      <c r="U209" s="39"/>
      <c r="V209" s="39"/>
      <c r="W209" s="39"/>
      <c r="X209" s="39"/>
      <c r="Y209" s="39"/>
      <c r="AF209" s="40"/>
      <c r="AG209" s="40"/>
      <c r="AH209" s="40"/>
      <c r="AI209" s="40"/>
      <c r="AJ209" s="41"/>
      <c r="AK209" s="41"/>
      <c r="AL209" s="42"/>
      <c r="AM209" s="42"/>
      <c r="AN209" s="42"/>
      <c r="AO209" s="42"/>
      <c r="AP209" s="42"/>
      <c r="AQ209" s="42"/>
      <c r="AR209" s="42"/>
      <c r="AS209" s="42"/>
      <c r="AT209" s="42"/>
      <c r="AU209" s="42"/>
      <c r="AV209" s="42"/>
      <c r="AW209" s="42"/>
      <c r="AX209" s="42"/>
      <c r="AY209" s="42"/>
      <c r="AZ209" s="42"/>
      <c r="BA209" s="42"/>
      <c r="BB209" s="42"/>
      <c r="BC209" s="42"/>
      <c r="BD209" s="42"/>
      <c r="BE209" s="42"/>
      <c r="BF209" s="42"/>
      <c r="BG209" s="42"/>
    </row>
    <row r="210" spans="5:59" ht="15.75" customHeight="1" x14ac:dyDescent="0.25">
      <c r="E210" s="37"/>
      <c r="J210" s="36"/>
      <c r="K210" s="36"/>
      <c r="L210" s="38"/>
      <c r="M210" s="39"/>
      <c r="N210" s="39"/>
      <c r="O210" s="39"/>
      <c r="P210" s="39"/>
      <c r="Q210" s="39"/>
      <c r="R210" s="39"/>
      <c r="S210" s="39"/>
      <c r="U210" s="39"/>
      <c r="V210" s="39"/>
      <c r="W210" s="39"/>
      <c r="X210" s="39"/>
      <c r="Y210" s="39"/>
      <c r="AF210" s="40"/>
      <c r="AG210" s="40"/>
      <c r="AH210" s="40"/>
      <c r="AI210" s="40"/>
      <c r="AJ210" s="41"/>
      <c r="AK210" s="41"/>
      <c r="AL210" s="42"/>
      <c r="AM210" s="42"/>
      <c r="AN210" s="42"/>
      <c r="AO210" s="42"/>
      <c r="AP210" s="42"/>
      <c r="AQ210" s="42"/>
      <c r="AR210" s="42"/>
      <c r="AS210" s="42"/>
      <c r="AT210" s="42"/>
      <c r="AU210" s="42"/>
      <c r="AV210" s="42"/>
      <c r="AW210" s="42"/>
      <c r="AX210" s="42"/>
      <c r="AY210" s="42"/>
      <c r="AZ210" s="42"/>
      <c r="BA210" s="42"/>
      <c r="BB210" s="42"/>
      <c r="BC210" s="42"/>
      <c r="BD210" s="42"/>
      <c r="BE210" s="42"/>
      <c r="BF210" s="42"/>
      <c r="BG210" s="42"/>
    </row>
    <row r="211" spans="5:59" ht="15.75" customHeight="1" x14ac:dyDescent="0.25">
      <c r="E211" s="37"/>
      <c r="J211" s="36"/>
      <c r="K211" s="36"/>
      <c r="L211" s="38"/>
      <c r="M211" s="39"/>
      <c r="N211" s="39"/>
      <c r="O211" s="39"/>
      <c r="P211" s="39"/>
      <c r="Q211" s="39"/>
      <c r="R211" s="39"/>
      <c r="S211" s="39"/>
      <c r="U211" s="39"/>
      <c r="V211" s="39"/>
      <c r="W211" s="39"/>
      <c r="X211" s="39"/>
      <c r="Y211" s="39"/>
      <c r="AF211" s="40"/>
      <c r="AG211" s="40"/>
      <c r="AH211" s="40"/>
      <c r="AI211" s="40"/>
      <c r="AJ211" s="41"/>
      <c r="AK211" s="41"/>
      <c r="AL211" s="42"/>
      <c r="AM211" s="42"/>
      <c r="AN211" s="42"/>
      <c r="AO211" s="42"/>
      <c r="AP211" s="42"/>
      <c r="AQ211" s="42"/>
      <c r="AR211" s="42"/>
      <c r="AS211" s="42"/>
      <c r="AT211" s="42"/>
      <c r="AU211" s="42"/>
      <c r="AV211" s="42"/>
      <c r="AW211" s="42"/>
      <c r="AX211" s="42"/>
      <c r="AY211" s="42"/>
      <c r="AZ211" s="42"/>
      <c r="BA211" s="42"/>
      <c r="BB211" s="42"/>
      <c r="BC211" s="42"/>
      <c r="BD211" s="42"/>
      <c r="BE211" s="42"/>
      <c r="BF211" s="42"/>
      <c r="BG211" s="42"/>
    </row>
    <row r="212" spans="5:59" ht="15.75" customHeight="1" x14ac:dyDescent="0.25">
      <c r="E212" s="37"/>
      <c r="J212" s="36"/>
      <c r="K212" s="36"/>
      <c r="L212" s="38"/>
      <c r="M212" s="39"/>
      <c r="N212" s="39"/>
      <c r="O212" s="39"/>
      <c r="P212" s="39"/>
      <c r="Q212" s="39"/>
      <c r="R212" s="39"/>
      <c r="S212" s="39"/>
      <c r="U212" s="39"/>
      <c r="V212" s="39"/>
      <c r="W212" s="39"/>
      <c r="X212" s="39"/>
      <c r="Y212" s="39"/>
      <c r="AF212" s="40"/>
      <c r="AG212" s="40"/>
      <c r="AH212" s="40"/>
      <c r="AI212" s="40"/>
      <c r="AJ212" s="41"/>
      <c r="AK212" s="41"/>
      <c r="AL212" s="42"/>
      <c r="AM212" s="42"/>
      <c r="AN212" s="42"/>
      <c r="AO212" s="42"/>
      <c r="AP212" s="42"/>
      <c r="AQ212" s="42"/>
      <c r="AR212" s="42"/>
      <c r="AS212" s="42"/>
      <c r="AT212" s="42"/>
      <c r="AU212" s="42"/>
      <c r="AV212" s="42"/>
      <c r="AW212" s="42"/>
      <c r="AX212" s="42"/>
      <c r="AY212" s="42"/>
      <c r="AZ212" s="42"/>
      <c r="BA212" s="42"/>
      <c r="BB212" s="42"/>
      <c r="BC212" s="42"/>
      <c r="BD212" s="42"/>
      <c r="BE212" s="42"/>
      <c r="BF212" s="42"/>
      <c r="BG212" s="42"/>
    </row>
    <row r="213" spans="5:59" ht="15.75" customHeight="1" x14ac:dyDescent="0.25">
      <c r="E213" s="37"/>
      <c r="J213" s="36"/>
      <c r="K213" s="36"/>
      <c r="L213" s="38"/>
      <c r="M213" s="39"/>
      <c r="N213" s="39"/>
      <c r="O213" s="39"/>
      <c r="P213" s="39"/>
      <c r="Q213" s="39"/>
      <c r="R213" s="39"/>
      <c r="S213" s="39"/>
      <c r="U213" s="39"/>
      <c r="V213" s="39"/>
      <c r="W213" s="39"/>
      <c r="X213" s="39"/>
      <c r="Y213" s="39"/>
      <c r="AF213" s="40"/>
      <c r="AG213" s="40"/>
      <c r="AH213" s="40"/>
      <c r="AI213" s="40"/>
      <c r="AJ213" s="41"/>
      <c r="AK213" s="41"/>
      <c r="AL213" s="42"/>
      <c r="AM213" s="42"/>
      <c r="AN213" s="42"/>
      <c r="AO213" s="42"/>
      <c r="AP213" s="42"/>
      <c r="AQ213" s="42"/>
      <c r="AR213" s="42"/>
      <c r="AS213" s="42"/>
      <c r="AT213" s="42"/>
      <c r="AU213" s="42"/>
      <c r="AV213" s="42"/>
      <c r="AW213" s="42"/>
      <c r="AX213" s="42"/>
      <c r="AY213" s="42"/>
      <c r="AZ213" s="42"/>
      <c r="BA213" s="42"/>
      <c r="BB213" s="42"/>
      <c r="BC213" s="42"/>
      <c r="BD213" s="42"/>
      <c r="BE213" s="42"/>
      <c r="BF213" s="42"/>
      <c r="BG213" s="42"/>
    </row>
    <row r="214" spans="5:59" ht="15.75" customHeight="1" x14ac:dyDescent="0.25">
      <c r="E214" s="37"/>
      <c r="J214" s="36"/>
      <c r="K214" s="36"/>
      <c r="L214" s="38"/>
      <c r="M214" s="39"/>
      <c r="N214" s="39"/>
      <c r="O214" s="39"/>
      <c r="P214" s="39"/>
      <c r="Q214" s="39"/>
      <c r="R214" s="39"/>
      <c r="S214" s="39"/>
      <c r="U214" s="39"/>
      <c r="V214" s="39"/>
      <c r="W214" s="39"/>
      <c r="X214" s="39"/>
      <c r="Y214" s="39"/>
      <c r="AF214" s="40"/>
      <c r="AG214" s="40"/>
      <c r="AH214" s="40"/>
      <c r="AI214" s="40"/>
      <c r="AJ214" s="41"/>
      <c r="AK214" s="41"/>
      <c r="AL214" s="42"/>
      <c r="AM214" s="42"/>
      <c r="AN214" s="42"/>
      <c r="AO214" s="42"/>
      <c r="AP214" s="42"/>
      <c r="AQ214" s="42"/>
      <c r="AR214" s="42"/>
      <c r="AS214" s="42"/>
      <c r="AT214" s="42"/>
      <c r="AU214" s="42"/>
      <c r="AV214" s="42"/>
      <c r="AW214" s="42"/>
      <c r="AX214" s="42"/>
      <c r="AY214" s="42"/>
      <c r="AZ214" s="42"/>
      <c r="BA214" s="42"/>
      <c r="BB214" s="42"/>
      <c r="BC214" s="42"/>
      <c r="BD214" s="42"/>
      <c r="BE214" s="42"/>
      <c r="BF214" s="42"/>
      <c r="BG214" s="42"/>
    </row>
    <row r="215" spans="5:59" ht="15.75" customHeight="1" x14ac:dyDescent="0.25">
      <c r="E215" s="37"/>
      <c r="J215" s="36"/>
      <c r="K215" s="36"/>
      <c r="L215" s="38"/>
      <c r="M215" s="39"/>
      <c r="N215" s="39"/>
      <c r="O215" s="39"/>
      <c r="P215" s="39"/>
      <c r="Q215" s="39"/>
      <c r="R215" s="39"/>
      <c r="S215" s="39"/>
      <c r="U215" s="39"/>
      <c r="V215" s="39"/>
      <c r="W215" s="39"/>
      <c r="X215" s="39"/>
      <c r="Y215" s="39"/>
      <c r="AF215" s="40"/>
      <c r="AG215" s="40"/>
      <c r="AH215" s="40"/>
      <c r="AI215" s="40"/>
      <c r="AJ215" s="41"/>
      <c r="AK215" s="41"/>
      <c r="AL215" s="42"/>
      <c r="AM215" s="42"/>
      <c r="AN215" s="42"/>
      <c r="AO215" s="42"/>
      <c r="AP215" s="42"/>
      <c r="AQ215" s="42"/>
      <c r="AR215" s="42"/>
      <c r="AS215" s="42"/>
      <c r="AT215" s="42"/>
      <c r="AU215" s="42"/>
      <c r="AV215" s="42"/>
      <c r="AW215" s="42"/>
      <c r="AX215" s="42"/>
      <c r="AY215" s="42"/>
      <c r="AZ215" s="42"/>
      <c r="BA215" s="42"/>
      <c r="BB215" s="42"/>
      <c r="BC215" s="42"/>
      <c r="BD215" s="42"/>
      <c r="BE215" s="42"/>
      <c r="BF215" s="42"/>
      <c r="BG215" s="42"/>
    </row>
    <row r="216" spans="5:59" ht="15.75" customHeight="1" x14ac:dyDescent="0.25">
      <c r="E216" s="37"/>
      <c r="J216" s="36"/>
      <c r="K216" s="36"/>
      <c r="L216" s="38"/>
      <c r="M216" s="39"/>
      <c r="N216" s="39"/>
      <c r="O216" s="39"/>
      <c r="P216" s="39"/>
      <c r="Q216" s="39"/>
      <c r="R216" s="39"/>
      <c r="S216" s="39"/>
      <c r="U216" s="39"/>
      <c r="V216" s="39"/>
      <c r="W216" s="39"/>
      <c r="X216" s="39"/>
      <c r="Y216" s="39"/>
      <c r="AF216" s="40"/>
      <c r="AG216" s="40"/>
      <c r="AH216" s="40"/>
      <c r="AI216" s="40"/>
      <c r="AJ216" s="41"/>
      <c r="AK216" s="41"/>
      <c r="AL216" s="42"/>
      <c r="AM216" s="42"/>
      <c r="AN216" s="42"/>
      <c r="AO216" s="42"/>
      <c r="AP216" s="42"/>
      <c r="AQ216" s="42"/>
      <c r="AR216" s="42"/>
      <c r="AS216" s="42"/>
      <c r="AT216" s="42"/>
      <c r="AU216" s="42"/>
      <c r="AV216" s="42"/>
      <c r="AW216" s="42"/>
      <c r="AX216" s="42"/>
      <c r="AY216" s="42"/>
      <c r="AZ216" s="42"/>
      <c r="BA216" s="42"/>
      <c r="BB216" s="42"/>
      <c r="BC216" s="42"/>
      <c r="BD216" s="42"/>
      <c r="BE216" s="42"/>
      <c r="BF216" s="42"/>
      <c r="BG216" s="42"/>
    </row>
    <row r="217" spans="5:59" ht="15.75" customHeight="1" x14ac:dyDescent="0.25">
      <c r="E217" s="37"/>
      <c r="J217" s="36"/>
      <c r="K217" s="36"/>
      <c r="L217" s="38"/>
      <c r="M217" s="39"/>
      <c r="N217" s="39"/>
      <c r="O217" s="39"/>
      <c r="P217" s="39"/>
      <c r="Q217" s="39"/>
      <c r="R217" s="39"/>
      <c r="S217" s="39"/>
      <c r="U217" s="39"/>
      <c r="V217" s="39"/>
      <c r="W217" s="39"/>
      <c r="X217" s="39"/>
      <c r="Y217" s="39"/>
      <c r="AF217" s="40"/>
      <c r="AG217" s="40"/>
      <c r="AH217" s="40"/>
      <c r="AI217" s="40"/>
      <c r="AJ217" s="41"/>
      <c r="AK217" s="41"/>
      <c r="AL217" s="42"/>
      <c r="AM217" s="42"/>
      <c r="AN217" s="42"/>
      <c r="AO217" s="42"/>
      <c r="AP217" s="42"/>
      <c r="AQ217" s="42"/>
      <c r="AR217" s="42"/>
      <c r="AS217" s="42"/>
      <c r="AT217" s="42"/>
      <c r="AU217" s="42"/>
      <c r="AV217" s="42"/>
      <c r="AW217" s="42"/>
      <c r="AX217" s="42"/>
      <c r="AY217" s="42"/>
      <c r="AZ217" s="42"/>
      <c r="BA217" s="42"/>
      <c r="BB217" s="42"/>
      <c r="BC217" s="42"/>
      <c r="BD217" s="42"/>
      <c r="BE217" s="42"/>
      <c r="BF217" s="42"/>
      <c r="BG217" s="42"/>
    </row>
    <row r="218" spans="5:59" ht="15.75" customHeight="1" x14ac:dyDescent="0.25">
      <c r="E218" s="37"/>
      <c r="J218" s="36"/>
      <c r="K218" s="36"/>
      <c r="L218" s="38"/>
      <c r="M218" s="39"/>
      <c r="N218" s="39"/>
      <c r="O218" s="39"/>
      <c r="P218" s="39"/>
      <c r="Q218" s="39"/>
      <c r="R218" s="39"/>
      <c r="S218" s="39"/>
      <c r="U218" s="39"/>
      <c r="V218" s="39"/>
      <c r="W218" s="39"/>
      <c r="X218" s="39"/>
      <c r="Y218" s="39"/>
      <c r="AF218" s="40"/>
      <c r="AG218" s="40"/>
      <c r="AH218" s="40"/>
      <c r="AI218" s="40"/>
      <c r="AJ218" s="41"/>
      <c r="AK218" s="41"/>
      <c r="AL218" s="42"/>
      <c r="AM218" s="42"/>
      <c r="AN218" s="42"/>
      <c r="AO218" s="42"/>
      <c r="AP218" s="42"/>
      <c r="AQ218" s="42"/>
      <c r="AR218" s="42"/>
      <c r="AS218" s="42"/>
      <c r="AT218" s="42"/>
      <c r="AU218" s="42"/>
      <c r="AV218" s="42"/>
      <c r="AW218" s="42"/>
      <c r="AX218" s="42"/>
      <c r="AY218" s="42"/>
      <c r="AZ218" s="42"/>
      <c r="BA218" s="42"/>
      <c r="BB218" s="42"/>
      <c r="BC218" s="42"/>
      <c r="BD218" s="42"/>
      <c r="BE218" s="42"/>
      <c r="BF218" s="42"/>
      <c r="BG218" s="42"/>
    </row>
    <row r="219" spans="5:59" ht="15.75" customHeight="1" x14ac:dyDescent="0.25">
      <c r="E219" s="37"/>
      <c r="J219" s="36"/>
      <c r="K219" s="36"/>
      <c r="L219" s="38"/>
      <c r="M219" s="39"/>
      <c r="N219" s="39"/>
      <c r="O219" s="39"/>
      <c r="P219" s="39"/>
      <c r="Q219" s="39"/>
      <c r="R219" s="39"/>
      <c r="S219" s="39"/>
      <c r="U219" s="39"/>
      <c r="V219" s="39"/>
      <c r="W219" s="39"/>
      <c r="X219" s="39"/>
      <c r="Y219" s="39"/>
      <c r="AF219" s="40"/>
      <c r="AG219" s="40"/>
      <c r="AH219" s="40"/>
      <c r="AI219" s="40"/>
      <c r="AJ219" s="41"/>
      <c r="AK219" s="41"/>
      <c r="AL219" s="42"/>
      <c r="AM219" s="42"/>
      <c r="AN219" s="42"/>
      <c r="AO219" s="42"/>
      <c r="AP219" s="42"/>
      <c r="AQ219" s="42"/>
      <c r="AR219" s="42"/>
      <c r="AS219" s="42"/>
      <c r="AT219" s="42"/>
      <c r="AU219" s="42"/>
      <c r="AV219" s="42"/>
      <c r="AW219" s="42"/>
      <c r="AX219" s="42"/>
      <c r="AY219" s="42"/>
      <c r="AZ219" s="42"/>
      <c r="BA219" s="42"/>
      <c r="BB219" s="42"/>
      <c r="BC219" s="42"/>
      <c r="BD219" s="42"/>
      <c r="BE219" s="42"/>
      <c r="BF219" s="42"/>
      <c r="BG219" s="42"/>
    </row>
    <row r="220" spans="5:59" ht="15.75" customHeight="1" x14ac:dyDescent="0.25">
      <c r="E220" s="37"/>
      <c r="J220" s="36"/>
      <c r="K220" s="36"/>
      <c r="L220" s="38"/>
      <c r="M220" s="39"/>
      <c r="N220" s="39"/>
      <c r="O220" s="39"/>
      <c r="P220" s="39"/>
      <c r="Q220" s="39"/>
      <c r="R220" s="39"/>
      <c r="S220" s="39"/>
      <c r="U220" s="39"/>
      <c r="V220" s="39"/>
      <c r="W220" s="39"/>
      <c r="X220" s="39"/>
      <c r="Y220" s="39"/>
      <c r="AF220" s="40"/>
      <c r="AG220" s="40"/>
      <c r="AH220" s="40"/>
      <c r="AI220" s="40"/>
      <c r="AJ220" s="41"/>
      <c r="AK220" s="41"/>
      <c r="AL220" s="42"/>
      <c r="AM220" s="42"/>
      <c r="AN220" s="42"/>
      <c r="AO220" s="42"/>
      <c r="AP220" s="42"/>
      <c r="AQ220" s="42"/>
      <c r="AR220" s="42"/>
      <c r="AS220" s="42"/>
      <c r="AT220" s="42"/>
      <c r="AU220" s="42"/>
      <c r="AV220" s="42"/>
      <c r="AW220" s="42"/>
      <c r="AX220" s="42"/>
      <c r="AY220" s="42"/>
      <c r="AZ220" s="42"/>
      <c r="BA220" s="42"/>
      <c r="BB220" s="42"/>
      <c r="BC220" s="42"/>
      <c r="BD220" s="42"/>
      <c r="BE220" s="42"/>
      <c r="BF220" s="42"/>
      <c r="BG220" s="42"/>
    </row>
    <row r="221" spans="5:59" ht="15.75" customHeight="1" x14ac:dyDescent="0.25">
      <c r="E221" s="37"/>
      <c r="J221" s="36"/>
      <c r="K221" s="36"/>
      <c r="L221" s="38"/>
      <c r="M221" s="39"/>
      <c r="N221" s="39"/>
      <c r="O221" s="39"/>
      <c r="P221" s="39"/>
      <c r="Q221" s="39"/>
      <c r="R221" s="39"/>
      <c r="S221" s="39"/>
      <c r="U221" s="39"/>
      <c r="V221" s="39"/>
      <c r="W221" s="39"/>
      <c r="X221" s="39"/>
      <c r="Y221" s="39"/>
      <c r="AF221" s="40"/>
      <c r="AG221" s="40"/>
      <c r="AH221" s="40"/>
      <c r="AI221" s="40"/>
      <c r="AJ221" s="41"/>
      <c r="AK221" s="41"/>
      <c r="AL221" s="42"/>
      <c r="AM221" s="42"/>
      <c r="AN221" s="42"/>
      <c r="AO221" s="42"/>
      <c r="AP221" s="42"/>
      <c r="AQ221" s="42"/>
      <c r="AR221" s="42"/>
      <c r="AS221" s="42"/>
      <c r="AT221" s="42"/>
      <c r="AU221" s="42"/>
      <c r="AV221" s="42"/>
      <c r="AW221" s="42"/>
      <c r="AX221" s="42"/>
      <c r="AY221" s="42"/>
      <c r="AZ221" s="42"/>
      <c r="BA221" s="42"/>
      <c r="BB221" s="42"/>
      <c r="BC221" s="42"/>
      <c r="BD221" s="42"/>
      <c r="BE221" s="42"/>
      <c r="BF221" s="42"/>
      <c r="BG221" s="42"/>
    </row>
    <row r="222" spans="5:59" ht="15.75" customHeight="1" x14ac:dyDescent="0.25">
      <c r="E222" s="37"/>
      <c r="J222" s="36"/>
      <c r="K222" s="36"/>
      <c r="L222" s="38"/>
      <c r="M222" s="39"/>
      <c r="N222" s="39"/>
      <c r="O222" s="39"/>
      <c r="P222" s="39"/>
      <c r="Q222" s="39"/>
      <c r="R222" s="39"/>
      <c r="S222" s="39"/>
      <c r="U222" s="39"/>
      <c r="V222" s="39"/>
      <c r="W222" s="39"/>
      <c r="X222" s="39"/>
      <c r="Y222" s="39"/>
      <c r="AF222" s="40"/>
      <c r="AG222" s="40"/>
      <c r="AH222" s="40"/>
      <c r="AI222" s="40"/>
      <c r="AJ222" s="41"/>
      <c r="AK222" s="41"/>
      <c r="AL222" s="42"/>
      <c r="AM222" s="42"/>
      <c r="AN222" s="42"/>
      <c r="AO222" s="42"/>
      <c r="AP222" s="42"/>
      <c r="AQ222" s="42"/>
      <c r="AR222" s="42"/>
      <c r="AS222" s="42"/>
      <c r="AT222" s="42"/>
      <c r="AU222" s="42"/>
      <c r="AV222" s="42"/>
      <c r="AW222" s="42"/>
      <c r="AX222" s="42"/>
      <c r="AY222" s="42"/>
      <c r="AZ222" s="42"/>
      <c r="BA222" s="42"/>
      <c r="BB222" s="42"/>
      <c r="BC222" s="42"/>
      <c r="BD222" s="42"/>
      <c r="BE222" s="42"/>
      <c r="BF222" s="42"/>
      <c r="BG222" s="42"/>
    </row>
    <row r="223" spans="5:59" ht="15.75" customHeight="1" x14ac:dyDescent="0.25">
      <c r="E223" s="37"/>
      <c r="J223" s="36"/>
      <c r="K223" s="36"/>
      <c r="L223" s="38"/>
      <c r="M223" s="39"/>
      <c r="N223" s="39"/>
      <c r="O223" s="39"/>
      <c r="P223" s="39"/>
      <c r="Q223" s="39"/>
      <c r="R223" s="39"/>
      <c r="S223" s="39"/>
      <c r="U223" s="39"/>
      <c r="V223" s="39"/>
      <c r="W223" s="39"/>
      <c r="X223" s="39"/>
      <c r="Y223" s="39"/>
      <c r="AF223" s="40"/>
      <c r="AG223" s="40"/>
      <c r="AH223" s="40"/>
      <c r="AI223" s="40"/>
      <c r="AJ223" s="41"/>
      <c r="AK223" s="41"/>
      <c r="AL223" s="42"/>
      <c r="AM223" s="42"/>
      <c r="AN223" s="42"/>
      <c r="AO223" s="42"/>
      <c r="AP223" s="42"/>
      <c r="AQ223" s="42"/>
      <c r="AR223" s="42"/>
      <c r="AS223" s="42"/>
      <c r="AT223" s="42"/>
      <c r="AU223" s="42"/>
      <c r="AV223" s="42"/>
      <c r="AW223" s="42"/>
      <c r="AX223" s="42"/>
      <c r="AY223" s="42"/>
      <c r="AZ223" s="42"/>
      <c r="BA223" s="42"/>
      <c r="BB223" s="42"/>
      <c r="BC223" s="42"/>
      <c r="BD223" s="42"/>
      <c r="BE223" s="42"/>
      <c r="BF223" s="42"/>
      <c r="BG223" s="42"/>
    </row>
    <row r="224" spans="5:59" ht="15.75" customHeight="1" x14ac:dyDescent="0.25">
      <c r="E224" s="37"/>
      <c r="J224" s="36"/>
      <c r="K224" s="36"/>
      <c r="L224" s="38"/>
      <c r="M224" s="39"/>
      <c r="N224" s="39"/>
      <c r="O224" s="39"/>
      <c r="P224" s="39"/>
      <c r="Q224" s="39"/>
      <c r="R224" s="39"/>
      <c r="S224" s="39"/>
      <c r="U224" s="39"/>
      <c r="V224" s="39"/>
      <c r="W224" s="39"/>
      <c r="X224" s="39"/>
      <c r="Y224" s="39"/>
      <c r="AF224" s="40"/>
      <c r="AG224" s="40"/>
      <c r="AH224" s="40"/>
      <c r="AI224" s="40"/>
      <c r="AJ224" s="41"/>
      <c r="AK224" s="41"/>
      <c r="AL224" s="42"/>
      <c r="AM224" s="42"/>
      <c r="AN224" s="42"/>
      <c r="AO224" s="42"/>
      <c r="AP224" s="42"/>
      <c r="AQ224" s="42"/>
      <c r="AR224" s="42"/>
      <c r="AS224" s="42"/>
      <c r="AT224" s="42"/>
      <c r="AU224" s="42"/>
      <c r="AV224" s="42"/>
      <c r="AW224" s="42"/>
      <c r="AX224" s="42"/>
      <c r="AY224" s="42"/>
      <c r="AZ224" s="42"/>
      <c r="BA224" s="42"/>
      <c r="BB224" s="42"/>
      <c r="BC224" s="42"/>
      <c r="BD224" s="42"/>
      <c r="BE224" s="42"/>
      <c r="BF224" s="42"/>
      <c r="BG224" s="42"/>
    </row>
    <row r="225" spans="5:59" ht="15.75" customHeight="1" x14ac:dyDescent="0.25">
      <c r="E225" s="37"/>
      <c r="J225" s="36"/>
      <c r="K225" s="36"/>
      <c r="L225" s="38"/>
      <c r="M225" s="39"/>
      <c r="N225" s="39"/>
      <c r="O225" s="39"/>
      <c r="P225" s="39"/>
      <c r="Q225" s="39"/>
      <c r="R225" s="39"/>
      <c r="S225" s="39"/>
      <c r="U225" s="39"/>
      <c r="V225" s="39"/>
      <c r="W225" s="39"/>
      <c r="X225" s="39"/>
      <c r="Y225" s="39"/>
      <c r="AF225" s="40"/>
      <c r="AG225" s="40"/>
      <c r="AH225" s="40"/>
      <c r="AI225" s="40"/>
      <c r="AJ225" s="41"/>
      <c r="AK225" s="41"/>
      <c r="AL225" s="42"/>
      <c r="AM225" s="42"/>
      <c r="AN225" s="42"/>
      <c r="AO225" s="42"/>
      <c r="AP225" s="42"/>
      <c r="AQ225" s="42"/>
      <c r="AR225" s="42"/>
      <c r="AS225" s="42"/>
      <c r="AT225" s="42"/>
      <c r="AU225" s="42"/>
      <c r="AV225" s="42"/>
      <c r="AW225" s="42"/>
      <c r="AX225" s="42"/>
      <c r="AY225" s="42"/>
      <c r="AZ225" s="42"/>
      <c r="BA225" s="42"/>
      <c r="BB225" s="42"/>
      <c r="BC225" s="42"/>
      <c r="BD225" s="42"/>
      <c r="BE225" s="42"/>
      <c r="BF225" s="42"/>
      <c r="BG225" s="42"/>
    </row>
    <row r="226" spans="5:59" ht="15.75" customHeight="1" x14ac:dyDescent="0.25">
      <c r="E226" s="37"/>
      <c r="J226" s="36"/>
      <c r="K226" s="36"/>
      <c r="L226" s="38"/>
      <c r="M226" s="39"/>
      <c r="N226" s="39"/>
      <c r="O226" s="39"/>
      <c r="P226" s="39"/>
      <c r="Q226" s="39"/>
      <c r="R226" s="39"/>
      <c r="S226" s="39"/>
      <c r="U226" s="39"/>
      <c r="V226" s="39"/>
      <c r="W226" s="39"/>
      <c r="X226" s="39"/>
      <c r="Y226" s="39"/>
      <c r="AF226" s="40"/>
      <c r="AG226" s="40"/>
      <c r="AH226" s="40"/>
      <c r="AI226" s="40"/>
      <c r="AJ226" s="41"/>
      <c r="AK226" s="41"/>
      <c r="AL226" s="42"/>
      <c r="AM226" s="42"/>
      <c r="AN226" s="42"/>
      <c r="AO226" s="42"/>
      <c r="AP226" s="42"/>
      <c r="AQ226" s="42"/>
      <c r="AR226" s="42"/>
      <c r="AS226" s="42"/>
      <c r="AT226" s="42"/>
      <c r="AU226" s="42"/>
      <c r="AV226" s="42"/>
      <c r="AW226" s="42"/>
      <c r="AX226" s="42"/>
      <c r="AY226" s="42"/>
      <c r="AZ226" s="42"/>
      <c r="BA226" s="42"/>
      <c r="BB226" s="42"/>
      <c r="BC226" s="42"/>
      <c r="BD226" s="42"/>
      <c r="BE226" s="42"/>
      <c r="BF226" s="42"/>
      <c r="BG226" s="42"/>
    </row>
    <row r="227" spans="5:59" ht="15.75" customHeight="1" x14ac:dyDescent="0.25">
      <c r="E227" s="37"/>
      <c r="J227" s="36"/>
      <c r="K227" s="36"/>
      <c r="L227" s="38"/>
      <c r="M227" s="39"/>
      <c r="N227" s="39"/>
      <c r="O227" s="39"/>
      <c r="P227" s="39"/>
      <c r="Q227" s="39"/>
      <c r="R227" s="39"/>
      <c r="S227" s="39"/>
      <c r="U227" s="39"/>
      <c r="V227" s="39"/>
      <c r="W227" s="39"/>
      <c r="X227" s="39"/>
      <c r="Y227" s="39"/>
      <c r="AF227" s="40"/>
      <c r="AG227" s="40"/>
      <c r="AH227" s="40"/>
      <c r="AI227" s="40"/>
      <c r="AJ227" s="41"/>
      <c r="AK227" s="41"/>
      <c r="AL227" s="42"/>
      <c r="AM227" s="42"/>
      <c r="AN227" s="42"/>
      <c r="AO227" s="42"/>
      <c r="AP227" s="42"/>
      <c r="AQ227" s="42"/>
      <c r="AR227" s="42"/>
      <c r="AS227" s="42"/>
      <c r="AT227" s="42"/>
      <c r="AU227" s="42"/>
      <c r="AV227" s="42"/>
      <c r="AW227" s="42"/>
      <c r="AX227" s="42"/>
      <c r="AY227" s="42"/>
      <c r="AZ227" s="42"/>
      <c r="BA227" s="42"/>
      <c r="BB227" s="42"/>
      <c r="BC227" s="42"/>
      <c r="BD227" s="42"/>
      <c r="BE227" s="42"/>
      <c r="BF227" s="42"/>
      <c r="BG227" s="42"/>
    </row>
    <row r="228" spans="5:59" ht="15.75" customHeight="1" x14ac:dyDescent="0.25">
      <c r="E228" s="37"/>
      <c r="J228" s="36"/>
      <c r="K228" s="36"/>
      <c r="L228" s="38"/>
      <c r="M228" s="39"/>
      <c r="N228" s="39"/>
      <c r="O228" s="39"/>
      <c r="P228" s="39"/>
      <c r="Q228" s="39"/>
      <c r="R228" s="39"/>
      <c r="S228" s="39"/>
      <c r="U228" s="39"/>
      <c r="V228" s="39"/>
      <c r="W228" s="39"/>
      <c r="X228" s="39"/>
      <c r="Y228" s="39"/>
      <c r="AF228" s="40"/>
      <c r="AG228" s="40"/>
      <c r="AH228" s="40"/>
      <c r="AI228" s="40"/>
      <c r="AJ228" s="41"/>
      <c r="AK228" s="41"/>
      <c r="AL228" s="42"/>
      <c r="AM228" s="42"/>
      <c r="AN228" s="42"/>
      <c r="AO228" s="42"/>
      <c r="AP228" s="42"/>
      <c r="AQ228" s="42"/>
      <c r="AR228" s="42"/>
      <c r="AS228" s="42"/>
      <c r="AT228" s="42"/>
      <c r="AU228" s="42"/>
      <c r="AV228" s="42"/>
      <c r="AW228" s="42"/>
      <c r="AX228" s="42"/>
      <c r="AY228" s="42"/>
      <c r="AZ228" s="42"/>
      <c r="BA228" s="42"/>
      <c r="BB228" s="42"/>
      <c r="BC228" s="42"/>
      <c r="BD228" s="42"/>
      <c r="BE228" s="42"/>
      <c r="BF228" s="42"/>
      <c r="BG228" s="42"/>
    </row>
    <row r="229" spans="5:59" ht="15.75" customHeight="1" x14ac:dyDescent="0.25">
      <c r="E229" s="37"/>
      <c r="J229" s="36"/>
      <c r="K229" s="36"/>
      <c r="L229" s="38"/>
      <c r="M229" s="39"/>
      <c r="N229" s="39"/>
      <c r="O229" s="39"/>
      <c r="P229" s="39"/>
      <c r="Q229" s="39"/>
      <c r="R229" s="39"/>
      <c r="S229" s="39"/>
      <c r="U229" s="39"/>
      <c r="V229" s="39"/>
      <c r="W229" s="39"/>
      <c r="X229" s="39"/>
      <c r="Y229" s="39"/>
      <c r="AF229" s="40"/>
      <c r="AG229" s="40"/>
      <c r="AH229" s="40"/>
      <c r="AI229" s="40"/>
      <c r="AJ229" s="41"/>
      <c r="AK229" s="41"/>
      <c r="AL229" s="42"/>
      <c r="AM229" s="42"/>
      <c r="AN229" s="42"/>
      <c r="AO229" s="42"/>
      <c r="AP229" s="42"/>
      <c r="AQ229" s="42"/>
      <c r="AR229" s="42"/>
      <c r="AS229" s="42"/>
      <c r="AT229" s="42"/>
      <c r="AU229" s="42"/>
      <c r="AV229" s="42"/>
      <c r="AW229" s="42"/>
      <c r="AX229" s="42"/>
      <c r="AY229" s="42"/>
      <c r="AZ229" s="42"/>
      <c r="BA229" s="42"/>
      <c r="BB229" s="42"/>
      <c r="BC229" s="42"/>
      <c r="BD229" s="42"/>
      <c r="BE229" s="42"/>
      <c r="BF229" s="42"/>
      <c r="BG229" s="42"/>
    </row>
    <row r="230" spans="5:59" ht="15.75" customHeight="1" x14ac:dyDescent="0.25">
      <c r="E230" s="37"/>
      <c r="J230" s="36"/>
      <c r="K230" s="36"/>
      <c r="L230" s="38"/>
      <c r="M230" s="39"/>
      <c r="N230" s="39"/>
      <c r="O230" s="39"/>
      <c r="P230" s="39"/>
      <c r="Q230" s="39"/>
      <c r="R230" s="39"/>
      <c r="S230" s="39"/>
      <c r="U230" s="39"/>
      <c r="V230" s="39"/>
      <c r="W230" s="39"/>
      <c r="X230" s="39"/>
      <c r="Y230" s="39"/>
      <c r="AF230" s="40"/>
      <c r="AG230" s="40"/>
      <c r="AH230" s="40"/>
      <c r="AI230" s="40"/>
      <c r="AJ230" s="41"/>
      <c r="AK230" s="41"/>
      <c r="AL230" s="42"/>
      <c r="AM230" s="42"/>
      <c r="AN230" s="42"/>
      <c r="AO230" s="42"/>
      <c r="AP230" s="42"/>
      <c r="AQ230" s="42"/>
      <c r="AR230" s="42"/>
      <c r="AS230" s="42"/>
      <c r="AT230" s="42"/>
      <c r="AU230" s="42"/>
      <c r="AV230" s="42"/>
      <c r="AW230" s="42"/>
      <c r="AX230" s="42"/>
      <c r="AY230" s="42"/>
      <c r="AZ230" s="42"/>
      <c r="BA230" s="42"/>
      <c r="BB230" s="42"/>
      <c r="BC230" s="42"/>
      <c r="BD230" s="42"/>
      <c r="BE230" s="42"/>
      <c r="BF230" s="42"/>
      <c r="BG230" s="42"/>
    </row>
    <row r="231" spans="5:59" ht="15.75" customHeight="1" x14ac:dyDescent="0.25">
      <c r="E231" s="37"/>
      <c r="J231" s="36"/>
      <c r="K231" s="36"/>
      <c r="L231" s="38"/>
      <c r="M231" s="39"/>
      <c r="N231" s="39"/>
      <c r="O231" s="39"/>
      <c r="P231" s="39"/>
      <c r="Q231" s="39"/>
      <c r="R231" s="39"/>
      <c r="S231" s="39"/>
      <c r="U231" s="39"/>
      <c r="V231" s="39"/>
      <c r="W231" s="39"/>
      <c r="X231" s="39"/>
      <c r="Y231" s="39"/>
      <c r="AF231" s="40"/>
      <c r="AG231" s="40"/>
      <c r="AH231" s="40"/>
      <c r="AI231" s="40"/>
      <c r="AJ231" s="41"/>
      <c r="AK231" s="41"/>
      <c r="AL231" s="42"/>
      <c r="AM231" s="42"/>
      <c r="AN231" s="42"/>
      <c r="AO231" s="42"/>
      <c r="AP231" s="42"/>
      <c r="AQ231" s="42"/>
      <c r="AR231" s="42"/>
      <c r="AS231" s="42"/>
      <c r="AT231" s="42"/>
      <c r="AU231" s="42"/>
      <c r="AV231" s="42"/>
      <c r="AW231" s="42"/>
      <c r="AX231" s="42"/>
      <c r="AY231" s="42"/>
      <c r="AZ231" s="42"/>
      <c r="BA231" s="42"/>
      <c r="BB231" s="42"/>
      <c r="BC231" s="42"/>
      <c r="BD231" s="42"/>
      <c r="BE231" s="42"/>
      <c r="BF231" s="42"/>
      <c r="BG231" s="42"/>
    </row>
    <row r="232" spans="5:59" ht="15.75" customHeight="1" x14ac:dyDescent="0.25">
      <c r="E232" s="37"/>
      <c r="J232" s="36"/>
      <c r="K232" s="36"/>
      <c r="L232" s="38"/>
      <c r="M232" s="39"/>
      <c r="N232" s="39"/>
      <c r="O232" s="39"/>
      <c r="P232" s="39"/>
      <c r="Q232" s="39"/>
      <c r="R232" s="39"/>
      <c r="S232" s="39"/>
      <c r="U232" s="39"/>
      <c r="V232" s="39"/>
      <c r="W232" s="39"/>
      <c r="X232" s="39"/>
      <c r="Y232" s="39"/>
      <c r="AF232" s="40"/>
      <c r="AG232" s="40"/>
      <c r="AH232" s="40"/>
      <c r="AI232" s="40"/>
      <c r="AJ232" s="41"/>
      <c r="AK232" s="41"/>
      <c r="AL232" s="42"/>
      <c r="AM232" s="42"/>
      <c r="AN232" s="42"/>
      <c r="AO232" s="42"/>
      <c r="AP232" s="42"/>
      <c r="AQ232" s="42"/>
      <c r="AR232" s="42"/>
      <c r="AS232" s="42"/>
      <c r="AT232" s="42"/>
      <c r="AU232" s="42"/>
      <c r="AV232" s="42"/>
      <c r="AW232" s="42"/>
      <c r="AX232" s="42"/>
      <c r="AY232" s="42"/>
      <c r="AZ232" s="42"/>
      <c r="BA232" s="42"/>
      <c r="BB232" s="42"/>
      <c r="BC232" s="42"/>
      <c r="BD232" s="42"/>
      <c r="BE232" s="42"/>
      <c r="BF232" s="42"/>
      <c r="BG232" s="42"/>
    </row>
    <row r="233" spans="5:59" ht="15.75" customHeight="1" x14ac:dyDescent="0.25">
      <c r="E233" s="37"/>
      <c r="J233" s="36"/>
      <c r="K233" s="36"/>
      <c r="L233" s="38"/>
      <c r="M233" s="39"/>
      <c r="N233" s="39"/>
      <c r="O233" s="39"/>
      <c r="P233" s="39"/>
      <c r="Q233" s="39"/>
      <c r="R233" s="39"/>
      <c r="S233" s="39"/>
      <c r="U233" s="39"/>
      <c r="V233" s="39"/>
      <c r="W233" s="39"/>
      <c r="X233" s="39"/>
      <c r="Y233" s="39"/>
      <c r="AF233" s="40"/>
      <c r="AG233" s="40"/>
      <c r="AH233" s="40"/>
      <c r="AI233" s="40"/>
      <c r="AJ233" s="41"/>
      <c r="AK233" s="41"/>
      <c r="AL233" s="42"/>
      <c r="AM233" s="42"/>
      <c r="AN233" s="42"/>
      <c r="AO233" s="42"/>
      <c r="AP233" s="42"/>
      <c r="AQ233" s="42"/>
      <c r="AR233" s="42"/>
      <c r="AS233" s="42"/>
      <c r="AT233" s="42"/>
      <c r="AU233" s="42"/>
      <c r="AV233" s="42"/>
      <c r="AW233" s="42"/>
      <c r="AX233" s="42"/>
      <c r="AY233" s="42"/>
      <c r="AZ233" s="42"/>
      <c r="BA233" s="42"/>
      <c r="BB233" s="42"/>
      <c r="BC233" s="42"/>
      <c r="BD233" s="42"/>
      <c r="BE233" s="42"/>
      <c r="BF233" s="42"/>
      <c r="BG233" s="42"/>
    </row>
    <row r="234" spans="5:59" ht="15.75" customHeight="1" x14ac:dyDescent="0.25">
      <c r="E234" s="37"/>
      <c r="J234" s="36"/>
      <c r="K234" s="36"/>
      <c r="L234" s="38"/>
      <c r="M234" s="39"/>
      <c r="N234" s="39"/>
      <c r="O234" s="39"/>
      <c r="P234" s="39"/>
      <c r="Q234" s="39"/>
      <c r="R234" s="39"/>
      <c r="S234" s="39"/>
      <c r="U234" s="39"/>
      <c r="V234" s="39"/>
      <c r="W234" s="39"/>
      <c r="X234" s="39"/>
      <c r="Y234" s="39"/>
      <c r="AF234" s="40"/>
      <c r="AG234" s="40"/>
      <c r="AH234" s="40"/>
      <c r="AI234" s="40"/>
      <c r="AJ234" s="41"/>
      <c r="AK234" s="41"/>
      <c r="AL234" s="42"/>
      <c r="AM234" s="42"/>
      <c r="AN234" s="42"/>
      <c r="AO234" s="42"/>
      <c r="AP234" s="42"/>
      <c r="AQ234" s="42"/>
      <c r="AR234" s="42"/>
      <c r="AS234" s="42"/>
      <c r="AT234" s="42"/>
      <c r="AU234" s="42"/>
      <c r="AV234" s="42"/>
      <c r="AW234" s="42"/>
      <c r="AX234" s="42"/>
      <c r="AY234" s="42"/>
      <c r="AZ234" s="42"/>
      <c r="BA234" s="42"/>
      <c r="BB234" s="42"/>
      <c r="BC234" s="42"/>
      <c r="BD234" s="42"/>
      <c r="BE234" s="42"/>
      <c r="BF234" s="42"/>
      <c r="BG234" s="42"/>
    </row>
    <row r="235" spans="5:59" ht="15.75" customHeight="1" x14ac:dyDescent="0.25">
      <c r="E235" s="37"/>
      <c r="J235" s="36"/>
      <c r="K235" s="36"/>
      <c r="L235" s="38"/>
      <c r="M235" s="39"/>
      <c r="N235" s="39"/>
      <c r="O235" s="39"/>
      <c r="P235" s="39"/>
      <c r="Q235" s="39"/>
      <c r="R235" s="39"/>
      <c r="S235" s="39"/>
      <c r="U235" s="39"/>
      <c r="V235" s="39"/>
      <c r="W235" s="39"/>
      <c r="X235" s="39"/>
      <c r="Y235" s="39"/>
      <c r="AF235" s="40"/>
      <c r="AG235" s="40"/>
      <c r="AH235" s="40"/>
      <c r="AI235" s="40"/>
      <c r="AJ235" s="41"/>
      <c r="AK235" s="41"/>
      <c r="AL235" s="42"/>
      <c r="AM235" s="42"/>
      <c r="AN235" s="42"/>
      <c r="AO235" s="42"/>
      <c r="AP235" s="42"/>
      <c r="AQ235" s="42"/>
      <c r="AR235" s="42"/>
      <c r="AS235" s="42"/>
      <c r="AT235" s="42"/>
      <c r="AU235" s="42"/>
      <c r="AV235" s="42"/>
      <c r="AW235" s="42"/>
      <c r="AX235" s="42"/>
      <c r="AY235" s="42"/>
      <c r="AZ235" s="42"/>
      <c r="BA235" s="42"/>
      <c r="BB235" s="42"/>
      <c r="BC235" s="42"/>
      <c r="BD235" s="42"/>
      <c r="BE235" s="42"/>
      <c r="BF235" s="42"/>
      <c r="BG235" s="42"/>
    </row>
    <row r="236" spans="5:59" ht="15.75" customHeight="1" x14ac:dyDescent="0.25">
      <c r="E236" s="37"/>
      <c r="J236" s="36"/>
      <c r="K236" s="36"/>
      <c r="L236" s="38"/>
      <c r="M236" s="39"/>
      <c r="N236" s="39"/>
      <c r="O236" s="39"/>
      <c r="P236" s="39"/>
      <c r="Q236" s="39"/>
      <c r="R236" s="39"/>
      <c r="S236" s="39"/>
      <c r="U236" s="39"/>
      <c r="V236" s="39"/>
      <c r="W236" s="39"/>
      <c r="X236" s="39"/>
      <c r="Y236" s="39"/>
      <c r="AF236" s="40"/>
      <c r="AG236" s="40"/>
      <c r="AH236" s="40"/>
      <c r="AI236" s="40"/>
      <c r="AJ236" s="41"/>
      <c r="AK236" s="41"/>
      <c r="AL236" s="42"/>
      <c r="AM236" s="42"/>
      <c r="AN236" s="42"/>
      <c r="AO236" s="42"/>
      <c r="AP236" s="42"/>
      <c r="AQ236" s="42"/>
      <c r="AR236" s="42"/>
      <c r="AS236" s="42"/>
      <c r="AT236" s="42"/>
      <c r="AU236" s="42"/>
      <c r="AV236" s="42"/>
      <c r="AW236" s="42"/>
      <c r="AX236" s="42"/>
      <c r="AY236" s="42"/>
      <c r="AZ236" s="42"/>
      <c r="BA236" s="42"/>
      <c r="BB236" s="42"/>
      <c r="BC236" s="42"/>
      <c r="BD236" s="42"/>
      <c r="BE236" s="42"/>
      <c r="BF236" s="42"/>
      <c r="BG236" s="42"/>
    </row>
    <row r="237" spans="5:59" ht="15.75" customHeight="1" x14ac:dyDescent="0.25">
      <c r="E237" s="37"/>
      <c r="J237" s="36"/>
      <c r="K237" s="36"/>
      <c r="L237" s="38"/>
      <c r="M237" s="39"/>
      <c r="N237" s="39"/>
      <c r="O237" s="39"/>
      <c r="P237" s="39"/>
      <c r="Q237" s="39"/>
      <c r="R237" s="39"/>
      <c r="S237" s="39"/>
      <c r="U237" s="39"/>
      <c r="V237" s="39"/>
      <c r="W237" s="39"/>
      <c r="X237" s="39"/>
      <c r="Y237" s="39"/>
      <c r="AF237" s="40"/>
      <c r="AG237" s="40"/>
      <c r="AH237" s="40"/>
      <c r="AI237" s="40"/>
      <c r="AJ237" s="41"/>
      <c r="AK237" s="41"/>
      <c r="AL237" s="42"/>
      <c r="AM237" s="42"/>
      <c r="AN237" s="42"/>
      <c r="AO237" s="42"/>
      <c r="AP237" s="42"/>
      <c r="AQ237" s="42"/>
      <c r="AR237" s="42"/>
      <c r="AS237" s="42"/>
      <c r="AT237" s="42"/>
      <c r="AU237" s="42"/>
      <c r="AV237" s="42"/>
      <c r="AW237" s="42"/>
      <c r="AX237" s="42"/>
      <c r="AY237" s="42"/>
      <c r="AZ237" s="42"/>
      <c r="BA237" s="42"/>
      <c r="BB237" s="42"/>
      <c r="BC237" s="42"/>
      <c r="BD237" s="42"/>
      <c r="BE237" s="42"/>
      <c r="BF237" s="42"/>
      <c r="BG237" s="42"/>
    </row>
    <row r="238" spans="5:59" ht="15.75" customHeight="1" x14ac:dyDescent="0.25">
      <c r="E238" s="37"/>
      <c r="J238" s="36"/>
      <c r="K238" s="36"/>
      <c r="L238" s="38"/>
      <c r="M238" s="39"/>
      <c r="N238" s="39"/>
      <c r="O238" s="39"/>
      <c r="P238" s="39"/>
      <c r="Q238" s="39"/>
      <c r="R238" s="39"/>
      <c r="S238" s="39"/>
      <c r="U238" s="39"/>
      <c r="V238" s="39"/>
      <c r="W238" s="39"/>
      <c r="X238" s="39"/>
      <c r="Y238" s="39"/>
      <c r="AF238" s="40"/>
      <c r="AG238" s="40"/>
      <c r="AH238" s="40"/>
      <c r="AI238" s="40"/>
      <c r="AJ238" s="41"/>
      <c r="AK238" s="41"/>
      <c r="AL238" s="42"/>
      <c r="AM238" s="42"/>
      <c r="AN238" s="42"/>
      <c r="AO238" s="42"/>
      <c r="AP238" s="42"/>
      <c r="AQ238" s="42"/>
      <c r="AR238" s="42"/>
      <c r="AS238" s="42"/>
      <c r="AT238" s="42"/>
      <c r="AU238" s="42"/>
      <c r="AV238" s="42"/>
      <c r="AW238" s="42"/>
      <c r="AX238" s="42"/>
      <c r="AY238" s="42"/>
      <c r="AZ238" s="42"/>
      <c r="BA238" s="42"/>
      <c r="BB238" s="42"/>
      <c r="BC238" s="42"/>
      <c r="BD238" s="42"/>
      <c r="BE238" s="42"/>
      <c r="BF238" s="42"/>
      <c r="BG238" s="42"/>
    </row>
    <row r="239" spans="5:59" ht="15.75" customHeight="1" x14ac:dyDescent="0.25">
      <c r="E239" s="37"/>
      <c r="J239" s="36"/>
      <c r="K239" s="36"/>
      <c r="L239" s="38"/>
      <c r="M239" s="39"/>
      <c r="N239" s="39"/>
      <c r="O239" s="39"/>
      <c r="P239" s="39"/>
      <c r="Q239" s="39"/>
      <c r="R239" s="39"/>
      <c r="S239" s="39"/>
      <c r="U239" s="39"/>
      <c r="V239" s="39"/>
      <c r="W239" s="39"/>
      <c r="X239" s="39"/>
      <c r="Y239" s="39"/>
      <c r="AF239" s="40"/>
      <c r="AG239" s="40"/>
      <c r="AH239" s="40"/>
      <c r="AI239" s="40"/>
      <c r="AJ239" s="41"/>
      <c r="AK239" s="41"/>
      <c r="AL239" s="42"/>
      <c r="AM239" s="42"/>
      <c r="AN239" s="42"/>
      <c r="AO239" s="42"/>
      <c r="AP239" s="42"/>
      <c r="AQ239" s="42"/>
      <c r="AR239" s="42"/>
      <c r="AS239" s="42"/>
      <c r="AT239" s="42"/>
      <c r="AU239" s="42"/>
      <c r="AV239" s="42"/>
      <c r="AW239" s="42"/>
      <c r="AX239" s="42"/>
      <c r="AY239" s="42"/>
      <c r="AZ239" s="42"/>
      <c r="BA239" s="42"/>
      <c r="BB239" s="42"/>
      <c r="BC239" s="42"/>
      <c r="BD239" s="42"/>
      <c r="BE239" s="42"/>
      <c r="BF239" s="42"/>
      <c r="BG239" s="42"/>
    </row>
    <row r="240" spans="5:59" ht="15.75" customHeight="1" x14ac:dyDescent="0.25">
      <c r="E240" s="37"/>
      <c r="J240" s="36"/>
      <c r="K240" s="36"/>
      <c r="L240" s="38"/>
      <c r="M240" s="39"/>
      <c r="N240" s="39"/>
      <c r="O240" s="39"/>
      <c r="P240" s="39"/>
      <c r="Q240" s="39"/>
      <c r="R240" s="39"/>
      <c r="S240" s="39"/>
      <c r="U240" s="39"/>
      <c r="V240" s="39"/>
      <c r="W240" s="39"/>
      <c r="X240" s="39"/>
      <c r="Y240" s="39"/>
      <c r="AF240" s="40"/>
      <c r="AG240" s="40"/>
      <c r="AH240" s="40"/>
      <c r="AI240" s="40"/>
      <c r="AJ240" s="41"/>
      <c r="AK240" s="41"/>
      <c r="AL240" s="42"/>
      <c r="AM240" s="42"/>
      <c r="AN240" s="42"/>
      <c r="AO240" s="42"/>
      <c r="AP240" s="42"/>
      <c r="AQ240" s="42"/>
      <c r="AR240" s="42"/>
      <c r="AS240" s="42"/>
      <c r="AT240" s="42"/>
      <c r="AU240" s="42"/>
      <c r="AV240" s="42"/>
      <c r="AW240" s="42"/>
      <c r="AX240" s="42"/>
      <c r="AY240" s="42"/>
      <c r="AZ240" s="42"/>
      <c r="BA240" s="42"/>
      <c r="BB240" s="42"/>
      <c r="BC240" s="42"/>
      <c r="BD240" s="42"/>
      <c r="BE240" s="42"/>
      <c r="BF240" s="42"/>
      <c r="BG240" s="42"/>
    </row>
    <row r="241" spans="5:59" ht="15.75" customHeight="1" x14ac:dyDescent="0.25">
      <c r="E241" s="37"/>
      <c r="J241" s="36"/>
      <c r="K241" s="36"/>
      <c r="L241" s="38"/>
      <c r="M241" s="39"/>
      <c r="N241" s="39"/>
      <c r="O241" s="39"/>
      <c r="P241" s="39"/>
      <c r="Q241" s="39"/>
      <c r="R241" s="39"/>
      <c r="S241" s="39"/>
      <c r="U241" s="39"/>
      <c r="V241" s="39"/>
      <c r="W241" s="39"/>
      <c r="X241" s="39"/>
      <c r="Y241" s="39"/>
      <c r="AF241" s="40"/>
      <c r="AG241" s="40"/>
      <c r="AH241" s="40"/>
      <c r="AI241" s="40"/>
      <c r="AJ241" s="41"/>
      <c r="AK241" s="41"/>
      <c r="AL241" s="42"/>
      <c r="AM241" s="42"/>
      <c r="AN241" s="42"/>
      <c r="AO241" s="42"/>
      <c r="AP241" s="42"/>
      <c r="AQ241" s="42"/>
      <c r="AR241" s="42"/>
      <c r="AS241" s="42"/>
      <c r="AT241" s="42"/>
      <c r="AU241" s="42"/>
      <c r="AV241" s="42"/>
      <c r="AW241" s="42"/>
      <c r="AX241" s="42"/>
      <c r="AY241" s="42"/>
      <c r="AZ241" s="42"/>
      <c r="BA241" s="42"/>
      <c r="BB241" s="42"/>
      <c r="BC241" s="42"/>
      <c r="BD241" s="42"/>
      <c r="BE241" s="42"/>
      <c r="BF241" s="42"/>
      <c r="BG241" s="42"/>
    </row>
    <row r="242" spans="5:59" ht="15.75" customHeight="1" x14ac:dyDescent="0.25">
      <c r="E242" s="37"/>
      <c r="J242" s="36"/>
      <c r="K242" s="36"/>
      <c r="L242" s="38"/>
      <c r="M242" s="39"/>
      <c r="N242" s="39"/>
      <c r="O242" s="39"/>
      <c r="P242" s="39"/>
      <c r="Q242" s="39"/>
      <c r="R242" s="39"/>
      <c r="S242" s="39"/>
      <c r="U242" s="39"/>
      <c r="V242" s="39"/>
      <c r="W242" s="39"/>
      <c r="X242" s="39"/>
      <c r="Y242" s="39"/>
      <c r="AF242" s="40"/>
      <c r="AG242" s="40"/>
      <c r="AH242" s="40"/>
      <c r="AI242" s="40"/>
      <c r="AJ242" s="41"/>
      <c r="AK242" s="41"/>
      <c r="AL242" s="42"/>
      <c r="AM242" s="42"/>
      <c r="AN242" s="42"/>
      <c r="AO242" s="42"/>
      <c r="AP242" s="42"/>
      <c r="AQ242" s="42"/>
      <c r="AR242" s="42"/>
      <c r="AS242" s="42"/>
      <c r="AT242" s="42"/>
      <c r="AU242" s="42"/>
      <c r="AV242" s="42"/>
      <c r="AW242" s="42"/>
      <c r="AX242" s="42"/>
      <c r="AY242" s="42"/>
      <c r="AZ242" s="42"/>
      <c r="BA242" s="42"/>
      <c r="BB242" s="42"/>
      <c r="BC242" s="42"/>
      <c r="BD242" s="42"/>
      <c r="BE242" s="42"/>
      <c r="BF242" s="42"/>
      <c r="BG242" s="42"/>
    </row>
    <row r="243" spans="5:59" ht="15.75" customHeight="1" x14ac:dyDescent="0.25">
      <c r="E243" s="37"/>
      <c r="J243" s="36"/>
      <c r="K243" s="36"/>
      <c r="L243" s="38"/>
      <c r="M243" s="39"/>
      <c r="N243" s="39"/>
      <c r="O243" s="39"/>
      <c r="P243" s="39"/>
      <c r="Q243" s="39"/>
      <c r="R243" s="39"/>
      <c r="S243" s="39"/>
      <c r="U243" s="39"/>
      <c r="V243" s="39"/>
      <c r="W243" s="39"/>
      <c r="X243" s="39"/>
      <c r="Y243" s="39"/>
      <c r="AF243" s="40"/>
      <c r="AG243" s="40"/>
      <c r="AH243" s="40"/>
      <c r="AI243" s="40"/>
      <c r="AJ243" s="41"/>
      <c r="AK243" s="41"/>
      <c r="AL243" s="42"/>
      <c r="AM243" s="42"/>
      <c r="AN243" s="42"/>
      <c r="AO243" s="42"/>
      <c r="AP243" s="42"/>
      <c r="AQ243" s="42"/>
      <c r="AR243" s="42"/>
      <c r="AS243" s="42"/>
      <c r="AT243" s="42"/>
      <c r="AU243" s="42"/>
      <c r="AV243" s="42"/>
      <c r="AW243" s="42"/>
      <c r="AX243" s="42"/>
      <c r="AY243" s="42"/>
      <c r="AZ243" s="42"/>
      <c r="BA243" s="42"/>
      <c r="BB243" s="42"/>
      <c r="BC243" s="42"/>
      <c r="BD243" s="42"/>
      <c r="BE243" s="42"/>
      <c r="BF243" s="42"/>
      <c r="BG243" s="42"/>
    </row>
    <row r="244" spans="5:59" ht="15.75" customHeight="1" x14ac:dyDescent="0.25">
      <c r="E244" s="37"/>
      <c r="J244" s="36"/>
      <c r="K244" s="36"/>
      <c r="L244" s="38"/>
      <c r="M244" s="39"/>
      <c r="N244" s="39"/>
      <c r="O244" s="39"/>
      <c r="P244" s="39"/>
      <c r="Q244" s="39"/>
      <c r="R244" s="39"/>
      <c r="S244" s="39"/>
      <c r="U244" s="39"/>
      <c r="V244" s="39"/>
      <c r="W244" s="39"/>
      <c r="X244" s="39"/>
      <c r="Y244" s="39"/>
      <c r="AF244" s="40"/>
      <c r="AG244" s="40"/>
      <c r="AH244" s="40"/>
      <c r="AI244" s="40"/>
      <c r="AJ244" s="41"/>
      <c r="AK244" s="41"/>
      <c r="AL244" s="42"/>
      <c r="AM244" s="42"/>
      <c r="AN244" s="42"/>
      <c r="AO244" s="42"/>
      <c r="AP244" s="42"/>
      <c r="AQ244" s="42"/>
      <c r="AR244" s="42"/>
      <c r="AS244" s="42"/>
      <c r="AT244" s="42"/>
      <c r="AU244" s="42"/>
      <c r="AV244" s="42"/>
      <c r="AW244" s="42"/>
      <c r="AX244" s="42"/>
      <c r="AY244" s="42"/>
      <c r="AZ244" s="42"/>
      <c r="BA244" s="42"/>
      <c r="BB244" s="42"/>
      <c r="BC244" s="42"/>
      <c r="BD244" s="42"/>
      <c r="BE244" s="42"/>
      <c r="BF244" s="42"/>
      <c r="BG244" s="42"/>
    </row>
    <row r="245" spans="5:59" ht="15.75" customHeight="1" x14ac:dyDescent="0.25">
      <c r="E245" s="37"/>
      <c r="J245" s="36"/>
      <c r="K245" s="36"/>
      <c r="L245" s="38"/>
      <c r="M245" s="39"/>
      <c r="N245" s="39"/>
      <c r="O245" s="39"/>
      <c r="P245" s="39"/>
      <c r="Q245" s="39"/>
      <c r="R245" s="39"/>
      <c r="S245" s="39"/>
      <c r="U245" s="39"/>
      <c r="V245" s="39"/>
      <c r="W245" s="39"/>
      <c r="X245" s="39"/>
      <c r="Y245" s="39"/>
      <c r="AF245" s="40"/>
      <c r="AG245" s="40"/>
      <c r="AH245" s="40"/>
      <c r="AI245" s="40"/>
      <c r="AJ245" s="41"/>
      <c r="AK245" s="41"/>
      <c r="AL245" s="42"/>
      <c r="AM245" s="42"/>
      <c r="AN245" s="42"/>
      <c r="AO245" s="42"/>
      <c r="AP245" s="42"/>
      <c r="AQ245" s="42"/>
      <c r="AR245" s="42"/>
      <c r="AS245" s="42"/>
      <c r="AT245" s="42"/>
      <c r="AU245" s="42"/>
      <c r="AV245" s="42"/>
      <c r="AW245" s="42"/>
      <c r="AX245" s="42"/>
      <c r="AY245" s="42"/>
      <c r="AZ245" s="42"/>
      <c r="BA245" s="42"/>
      <c r="BB245" s="42"/>
      <c r="BC245" s="42"/>
      <c r="BD245" s="42"/>
      <c r="BE245" s="42"/>
      <c r="BF245" s="42"/>
      <c r="BG245" s="42"/>
    </row>
    <row r="246" spans="5:59" ht="15.75" customHeight="1" x14ac:dyDescent="0.25">
      <c r="E246" s="37"/>
      <c r="J246" s="36"/>
      <c r="K246" s="36"/>
      <c r="L246" s="38"/>
      <c r="M246" s="39"/>
      <c r="N246" s="39"/>
      <c r="O246" s="39"/>
      <c r="P246" s="39"/>
      <c r="Q246" s="39"/>
      <c r="R246" s="39"/>
      <c r="S246" s="39"/>
      <c r="U246" s="39"/>
      <c r="V246" s="39"/>
      <c r="W246" s="39"/>
      <c r="X246" s="39"/>
      <c r="Y246" s="39"/>
      <c r="AF246" s="40"/>
      <c r="AG246" s="40"/>
      <c r="AH246" s="40"/>
      <c r="AI246" s="40"/>
      <c r="AJ246" s="41"/>
      <c r="AK246" s="41"/>
      <c r="AL246" s="42"/>
      <c r="AM246" s="42"/>
      <c r="AN246" s="42"/>
      <c r="AO246" s="42"/>
      <c r="AP246" s="42"/>
      <c r="AQ246" s="42"/>
      <c r="AR246" s="42"/>
      <c r="AS246" s="42"/>
      <c r="AT246" s="42"/>
      <c r="AU246" s="42"/>
      <c r="AV246" s="42"/>
      <c r="AW246" s="42"/>
      <c r="AX246" s="42"/>
      <c r="AY246" s="42"/>
      <c r="AZ246" s="42"/>
      <c r="BA246" s="42"/>
      <c r="BB246" s="42"/>
      <c r="BC246" s="42"/>
      <c r="BD246" s="42"/>
      <c r="BE246" s="42"/>
      <c r="BF246" s="42"/>
      <c r="BG246" s="42"/>
    </row>
    <row r="247" spans="5:59" ht="15.75" customHeight="1" x14ac:dyDescent="0.25">
      <c r="E247" s="37"/>
      <c r="J247" s="36"/>
      <c r="K247" s="36"/>
      <c r="L247" s="38"/>
      <c r="M247" s="39"/>
      <c r="N247" s="39"/>
      <c r="O247" s="39"/>
      <c r="P247" s="39"/>
      <c r="Q247" s="39"/>
      <c r="R247" s="39"/>
      <c r="S247" s="39"/>
      <c r="U247" s="39"/>
      <c r="V247" s="39"/>
      <c r="W247" s="39"/>
      <c r="X247" s="39"/>
      <c r="Y247" s="39"/>
      <c r="AF247" s="40"/>
      <c r="AG247" s="40"/>
      <c r="AH247" s="40"/>
      <c r="AI247" s="40"/>
      <c r="AJ247" s="41"/>
      <c r="AK247" s="41"/>
      <c r="AL247" s="42"/>
      <c r="AM247" s="42"/>
      <c r="AN247" s="42"/>
      <c r="AO247" s="42"/>
      <c r="AP247" s="42"/>
      <c r="AQ247" s="42"/>
      <c r="AR247" s="42"/>
      <c r="AS247" s="42"/>
      <c r="AT247" s="42"/>
      <c r="AU247" s="42"/>
      <c r="AV247" s="42"/>
      <c r="AW247" s="42"/>
      <c r="AX247" s="42"/>
      <c r="AY247" s="42"/>
      <c r="AZ247" s="42"/>
      <c r="BA247" s="42"/>
      <c r="BB247" s="42"/>
      <c r="BC247" s="42"/>
      <c r="BD247" s="42"/>
      <c r="BE247" s="42"/>
      <c r="BF247" s="42"/>
      <c r="BG247" s="42"/>
    </row>
    <row r="248" spans="5:59" ht="15.75" customHeight="1" x14ac:dyDescent="0.25">
      <c r="E248" s="37"/>
      <c r="J248" s="36"/>
      <c r="K248" s="36"/>
      <c r="L248" s="38"/>
      <c r="M248" s="39"/>
      <c r="N248" s="39"/>
      <c r="O248" s="39"/>
      <c r="P248" s="39"/>
      <c r="Q248" s="39"/>
      <c r="R248" s="39"/>
      <c r="S248" s="39"/>
      <c r="U248" s="39"/>
      <c r="V248" s="39"/>
      <c r="W248" s="39"/>
      <c r="X248" s="39"/>
      <c r="Y248" s="39"/>
      <c r="AF248" s="40"/>
      <c r="AG248" s="40"/>
      <c r="AH248" s="40"/>
      <c r="AI248" s="40"/>
      <c r="AJ248" s="41"/>
      <c r="AK248" s="41"/>
      <c r="AL248" s="42"/>
      <c r="AM248" s="42"/>
      <c r="AN248" s="42"/>
      <c r="AO248" s="42"/>
      <c r="AP248" s="42"/>
      <c r="AQ248" s="42"/>
      <c r="AR248" s="42"/>
      <c r="AS248" s="42"/>
      <c r="AT248" s="42"/>
      <c r="AU248" s="42"/>
      <c r="AV248" s="42"/>
      <c r="AW248" s="42"/>
      <c r="AX248" s="42"/>
      <c r="AY248" s="42"/>
      <c r="AZ248" s="42"/>
      <c r="BA248" s="42"/>
      <c r="BB248" s="42"/>
      <c r="BC248" s="42"/>
      <c r="BD248" s="42"/>
      <c r="BE248" s="42"/>
      <c r="BF248" s="42"/>
      <c r="BG248" s="42"/>
    </row>
    <row r="249" spans="5:59" ht="15.75" customHeight="1" x14ac:dyDescent="0.25">
      <c r="E249" s="37"/>
      <c r="J249" s="36"/>
      <c r="K249" s="36"/>
      <c r="L249" s="38"/>
      <c r="M249" s="39"/>
      <c r="N249" s="39"/>
      <c r="O249" s="39"/>
      <c r="P249" s="39"/>
      <c r="Q249" s="39"/>
      <c r="R249" s="39"/>
      <c r="S249" s="39"/>
      <c r="U249" s="39"/>
      <c r="V249" s="39"/>
      <c r="W249" s="39"/>
      <c r="X249" s="39"/>
      <c r="Y249" s="39"/>
      <c r="AF249" s="40"/>
      <c r="AG249" s="40"/>
      <c r="AH249" s="40"/>
      <c r="AI249" s="40"/>
      <c r="AJ249" s="41"/>
      <c r="AK249" s="41"/>
      <c r="AL249" s="42"/>
      <c r="AM249" s="42"/>
      <c r="AN249" s="42"/>
      <c r="AO249" s="42"/>
      <c r="AP249" s="42"/>
      <c r="AQ249" s="42"/>
      <c r="AR249" s="42"/>
      <c r="AS249" s="42"/>
      <c r="AT249" s="42"/>
      <c r="AU249" s="42"/>
      <c r="AV249" s="42"/>
      <c r="AW249" s="42"/>
      <c r="AX249" s="42"/>
      <c r="AY249" s="42"/>
      <c r="AZ249" s="42"/>
      <c r="BA249" s="42"/>
      <c r="BB249" s="42"/>
      <c r="BC249" s="42"/>
      <c r="BD249" s="42"/>
      <c r="BE249" s="42"/>
      <c r="BF249" s="42"/>
      <c r="BG249" s="42"/>
    </row>
    <row r="250" spans="5:59" ht="15.75" customHeight="1" x14ac:dyDescent="0.25">
      <c r="E250" s="37"/>
      <c r="J250" s="36"/>
      <c r="K250" s="36"/>
      <c r="L250" s="38"/>
      <c r="M250" s="39"/>
      <c r="N250" s="39"/>
      <c r="O250" s="39"/>
      <c r="P250" s="39"/>
      <c r="Q250" s="39"/>
      <c r="R250" s="39"/>
      <c r="S250" s="39"/>
      <c r="U250" s="39"/>
      <c r="V250" s="39"/>
      <c r="W250" s="39"/>
      <c r="X250" s="39"/>
      <c r="Y250" s="39"/>
      <c r="AF250" s="40"/>
      <c r="AG250" s="40"/>
      <c r="AH250" s="40"/>
      <c r="AI250" s="40"/>
      <c r="AJ250" s="41"/>
      <c r="AK250" s="41"/>
      <c r="AL250" s="42"/>
      <c r="AM250" s="42"/>
      <c r="AN250" s="42"/>
      <c r="AO250" s="42"/>
      <c r="AP250" s="42"/>
      <c r="AQ250" s="42"/>
      <c r="AR250" s="42"/>
      <c r="AS250" s="42"/>
      <c r="AT250" s="42"/>
      <c r="AU250" s="42"/>
      <c r="AV250" s="42"/>
      <c r="AW250" s="42"/>
      <c r="AX250" s="42"/>
      <c r="AY250" s="42"/>
      <c r="AZ250" s="42"/>
      <c r="BA250" s="42"/>
      <c r="BB250" s="42"/>
      <c r="BC250" s="42"/>
      <c r="BD250" s="42"/>
      <c r="BE250" s="42"/>
      <c r="BF250" s="42"/>
      <c r="BG250" s="42"/>
    </row>
    <row r="251" spans="5:59" ht="15.75" customHeight="1" x14ac:dyDescent="0.25">
      <c r="E251" s="37"/>
      <c r="J251" s="36"/>
      <c r="K251" s="36"/>
      <c r="L251" s="38"/>
      <c r="M251" s="39"/>
      <c r="N251" s="39"/>
      <c r="O251" s="39"/>
      <c r="P251" s="39"/>
      <c r="Q251" s="39"/>
      <c r="R251" s="39"/>
      <c r="S251" s="39"/>
      <c r="U251" s="39"/>
      <c r="V251" s="39"/>
      <c r="W251" s="39"/>
      <c r="X251" s="39"/>
      <c r="Y251" s="39"/>
      <c r="AF251" s="40"/>
      <c r="AG251" s="40"/>
      <c r="AH251" s="40"/>
      <c r="AI251" s="40"/>
      <c r="AJ251" s="41"/>
      <c r="AK251" s="41"/>
      <c r="AL251" s="42"/>
      <c r="AM251" s="42"/>
      <c r="AN251" s="42"/>
      <c r="AO251" s="42"/>
      <c r="AP251" s="42"/>
      <c r="AQ251" s="42"/>
      <c r="AR251" s="42"/>
      <c r="AS251" s="42"/>
      <c r="AT251" s="42"/>
      <c r="AU251" s="42"/>
      <c r="AV251" s="42"/>
      <c r="AW251" s="42"/>
      <c r="AX251" s="42"/>
      <c r="AY251" s="42"/>
      <c r="AZ251" s="42"/>
      <c r="BA251" s="42"/>
      <c r="BB251" s="42"/>
      <c r="BC251" s="42"/>
      <c r="BD251" s="42"/>
      <c r="BE251" s="42"/>
      <c r="BF251" s="42"/>
      <c r="BG251" s="42"/>
    </row>
    <row r="252" spans="5:59" ht="15.75" customHeight="1" x14ac:dyDescent="0.25">
      <c r="E252" s="37"/>
      <c r="J252" s="36"/>
      <c r="K252" s="36"/>
      <c r="L252" s="38"/>
      <c r="M252" s="39"/>
      <c r="N252" s="39"/>
      <c r="O252" s="39"/>
      <c r="P252" s="39"/>
      <c r="Q252" s="39"/>
      <c r="R252" s="39"/>
      <c r="S252" s="39"/>
      <c r="U252" s="39"/>
      <c r="V252" s="39"/>
      <c r="W252" s="39"/>
      <c r="X252" s="39"/>
      <c r="Y252" s="39"/>
      <c r="AF252" s="40"/>
      <c r="AG252" s="40"/>
      <c r="AH252" s="40"/>
      <c r="AI252" s="40"/>
      <c r="AJ252" s="41"/>
      <c r="AK252" s="41"/>
      <c r="AL252" s="42"/>
      <c r="AM252" s="42"/>
      <c r="AN252" s="42"/>
      <c r="AO252" s="42"/>
      <c r="AP252" s="42"/>
      <c r="AQ252" s="42"/>
      <c r="AR252" s="42"/>
      <c r="AS252" s="42"/>
      <c r="AT252" s="42"/>
      <c r="AU252" s="42"/>
      <c r="AV252" s="42"/>
      <c r="AW252" s="42"/>
      <c r="AX252" s="42"/>
      <c r="AY252" s="42"/>
      <c r="AZ252" s="42"/>
      <c r="BA252" s="42"/>
      <c r="BB252" s="42"/>
      <c r="BC252" s="42"/>
      <c r="BD252" s="42"/>
      <c r="BE252" s="42"/>
      <c r="BF252" s="42"/>
      <c r="BG252" s="42"/>
    </row>
    <row r="253" spans="5:59" ht="15.75" customHeight="1" x14ac:dyDescent="0.25">
      <c r="E253" s="37"/>
      <c r="J253" s="36"/>
      <c r="K253" s="36"/>
      <c r="L253" s="38"/>
      <c r="M253" s="39"/>
      <c r="N253" s="39"/>
      <c r="O253" s="39"/>
      <c r="P253" s="39"/>
      <c r="Q253" s="39"/>
      <c r="R253" s="39"/>
      <c r="S253" s="39"/>
      <c r="U253" s="39"/>
      <c r="V253" s="39"/>
      <c r="W253" s="39"/>
      <c r="X253" s="39"/>
      <c r="Y253" s="39"/>
      <c r="AF253" s="40"/>
      <c r="AG253" s="40"/>
      <c r="AH253" s="40"/>
      <c r="AI253" s="40"/>
      <c r="AJ253" s="41"/>
      <c r="AK253" s="41"/>
      <c r="AL253" s="42"/>
      <c r="AM253" s="42"/>
      <c r="AN253" s="42"/>
      <c r="AO253" s="42"/>
      <c r="AP253" s="42"/>
      <c r="AQ253" s="42"/>
      <c r="AR253" s="42"/>
      <c r="AS253" s="42"/>
      <c r="AT253" s="42"/>
      <c r="AU253" s="42"/>
      <c r="AV253" s="42"/>
      <c r="AW253" s="42"/>
      <c r="AX253" s="42"/>
      <c r="AY253" s="42"/>
      <c r="AZ253" s="42"/>
      <c r="BA253" s="42"/>
      <c r="BB253" s="42"/>
      <c r="BC253" s="42"/>
      <c r="BD253" s="42"/>
      <c r="BE253" s="42"/>
      <c r="BF253" s="42"/>
      <c r="BG253" s="42"/>
    </row>
    <row r="254" spans="5:59" ht="15.75" customHeight="1" x14ac:dyDescent="0.25">
      <c r="E254" s="37"/>
      <c r="J254" s="36"/>
      <c r="K254" s="36"/>
      <c r="L254" s="38"/>
      <c r="M254" s="39"/>
      <c r="N254" s="39"/>
      <c r="O254" s="39"/>
      <c r="P254" s="39"/>
      <c r="Q254" s="39"/>
      <c r="R254" s="39"/>
      <c r="S254" s="39"/>
      <c r="U254" s="39"/>
      <c r="V254" s="39"/>
      <c r="W254" s="39"/>
      <c r="X254" s="39"/>
      <c r="Y254" s="39"/>
      <c r="AF254" s="40"/>
      <c r="AG254" s="40"/>
      <c r="AH254" s="40"/>
      <c r="AI254" s="40"/>
      <c r="AJ254" s="41"/>
      <c r="AK254" s="41"/>
      <c r="AL254" s="42"/>
      <c r="AM254" s="42"/>
      <c r="AN254" s="42"/>
      <c r="AO254" s="42"/>
      <c r="AP254" s="42"/>
      <c r="AQ254" s="42"/>
      <c r="AR254" s="42"/>
      <c r="AS254" s="42"/>
      <c r="AT254" s="42"/>
      <c r="AU254" s="42"/>
      <c r="AV254" s="42"/>
      <c r="AW254" s="42"/>
      <c r="AX254" s="42"/>
      <c r="AY254" s="42"/>
      <c r="AZ254" s="42"/>
      <c r="BA254" s="42"/>
      <c r="BB254" s="42"/>
      <c r="BC254" s="42"/>
      <c r="BD254" s="42"/>
      <c r="BE254" s="42"/>
      <c r="BF254" s="42"/>
      <c r="BG254" s="42"/>
    </row>
    <row r="255" spans="5:59" ht="15.75" customHeight="1" x14ac:dyDescent="0.25">
      <c r="E255" s="37"/>
      <c r="J255" s="36"/>
      <c r="K255" s="36"/>
      <c r="L255" s="38"/>
      <c r="M255" s="39"/>
      <c r="N255" s="39"/>
      <c r="O255" s="39"/>
      <c r="P255" s="39"/>
      <c r="Q255" s="39"/>
      <c r="R255" s="39"/>
      <c r="S255" s="39"/>
      <c r="U255" s="39"/>
      <c r="V255" s="39"/>
      <c r="W255" s="39"/>
      <c r="X255" s="39"/>
      <c r="Y255" s="39"/>
      <c r="AF255" s="40"/>
      <c r="AG255" s="40"/>
      <c r="AH255" s="40"/>
      <c r="AI255" s="40"/>
      <c r="AJ255" s="41"/>
      <c r="AK255" s="41"/>
      <c r="AL255" s="42"/>
      <c r="AM255" s="42"/>
      <c r="AN255" s="42"/>
      <c r="AO255" s="42"/>
      <c r="AP255" s="42"/>
      <c r="AQ255" s="42"/>
      <c r="AR255" s="42"/>
      <c r="AS255" s="42"/>
      <c r="AT255" s="42"/>
      <c r="AU255" s="42"/>
      <c r="AV255" s="42"/>
      <c r="AW255" s="42"/>
      <c r="AX255" s="42"/>
      <c r="AY255" s="42"/>
      <c r="AZ255" s="42"/>
      <c r="BA255" s="42"/>
      <c r="BB255" s="42"/>
      <c r="BC255" s="42"/>
      <c r="BD255" s="42"/>
      <c r="BE255" s="42"/>
      <c r="BF255" s="42"/>
      <c r="BG255" s="42"/>
    </row>
    <row r="256" spans="5:59" ht="15.75" customHeight="1" x14ac:dyDescent="0.25">
      <c r="E256" s="37"/>
      <c r="J256" s="36"/>
      <c r="K256" s="36"/>
      <c r="L256" s="38"/>
      <c r="M256" s="39"/>
      <c r="N256" s="39"/>
      <c r="O256" s="39"/>
      <c r="P256" s="39"/>
      <c r="Q256" s="39"/>
      <c r="R256" s="39"/>
      <c r="S256" s="39"/>
      <c r="U256" s="39"/>
      <c r="V256" s="39"/>
      <c r="W256" s="39"/>
      <c r="X256" s="39"/>
      <c r="Y256" s="39"/>
      <c r="AF256" s="40"/>
      <c r="AG256" s="40"/>
      <c r="AH256" s="40"/>
      <c r="AI256" s="40"/>
      <c r="AJ256" s="41"/>
      <c r="AK256" s="41"/>
      <c r="AL256" s="42"/>
      <c r="AM256" s="42"/>
      <c r="AN256" s="42"/>
      <c r="AO256" s="42"/>
      <c r="AP256" s="42"/>
      <c r="AQ256" s="42"/>
      <c r="AR256" s="42"/>
      <c r="AS256" s="42"/>
      <c r="AT256" s="42"/>
      <c r="AU256" s="42"/>
      <c r="AV256" s="42"/>
      <c r="AW256" s="42"/>
      <c r="AX256" s="42"/>
      <c r="AY256" s="42"/>
      <c r="AZ256" s="42"/>
      <c r="BA256" s="42"/>
      <c r="BB256" s="42"/>
      <c r="BC256" s="42"/>
      <c r="BD256" s="42"/>
      <c r="BE256" s="42"/>
      <c r="BF256" s="42"/>
      <c r="BG256" s="42"/>
    </row>
    <row r="257" spans="5:59" ht="15.75" customHeight="1" x14ac:dyDescent="0.25">
      <c r="E257" s="37"/>
      <c r="J257" s="36"/>
      <c r="K257" s="36"/>
      <c r="L257" s="38"/>
      <c r="M257" s="39"/>
      <c r="N257" s="39"/>
      <c r="O257" s="39"/>
      <c r="P257" s="39"/>
      <c r="Q257" s="39"/>
      <c r="R257" s="39"/>
      <c r="S257" s="39"/>
      <c r="U257" s="39"/>
      <c r="V257" s="39"/>
      <c r="W257" s="39"/>
      <c r="X257" s="39"/>
      <c r="Y257" s="39"/>
      <c r="AF257" s="40"/>
      <c r="AG257" s="40"/>
      <c r="AH257" s="40"/>
      <c r="AI257" s="40"/>
      <c r="AJ257" s="41"/>
      <c r="AK257" s="41"/>
      <c r="AL257" s="42"/>
      <c r="AM257" s="42"/>
      <c r="AN257" s="42"/>
      <c r="AO257" s="42"/>
      <c r="AP257" s="42"/>
      <c r="AQ257" s="42"/>
      <c r="AR257" s="42"/>
      <c r="AS257" s="42"/>
      <c r="AT257" s="42"/>
      <c r="AU257" s="42"/>
      <c r="AV257" s="42"/>
      <c r="AW257" s="42"/>
      <c r="AX257" s="42"/>
      <c r="AY257" s="42"/>
      <c r="AZ257" s="42"/>
      <c r="BA257" s="42"/>
      <c r="BB257" s="42"/>
      <c r="BC257" s="42"/>
      <c r="BD257" s="42"/>
      <c r="BE257" s="42"/>
      <c r="BF257" s="42"/>
      <c r="BG257" s="42"/>
    </row>
    <row r="258" spans="5:59" ht="15.75" customHeight="1" x14ac:dyDescent="0.25">
      <c r="E258" s="37"/>
      <c r="J258" s="36"/>
      <c r="K258" s="36"/>
      <c r="L258" s="38"/>
      <c r="M258" s="39"/>
      <c r="N258" s="39"/>
      <c r="O258" s="39"/>
      <c r="P258" s="39"/>
      <c r="Q258" s="39"/>
      <c r="R258" s="39"/>
      <c r="S258" s="39"/>
      <c r="U258" s="39"/>
      <c r="V258" s="39"/>
      <c r="W258" s="39"/>
      <c r="X258" s="39"/>
      <c r="Y258" s="39"/>
      <c r="AF258" s="40"/>
      <c r="AG258" s="40"/>
      <c r="AH258" s="40"/>
      <c r="AI258" s="40"/>
      <c r="AJ258" s="41"/>
      <c r="AK258" s="41"/>
      <c r="AL258" s="42"/>
      <c r="AM258" s="42"/>
      <c r="AN258" s="42"/>
      <c r="AO258" s="42"/>
      <c r="AP258" s="42"/>
      <c r="AQ258" s="42"/>
      <c r="AR258" s="42"/>
      <c r="AS258" s="42"/>
      <c r="AT258" s="42"/>
      <c r="AU258" s="42"/>
      <c r="AV258" s="42"/>
      <c r="AW258" s="42"/>
      <c r="AX258" s="42"/>
      <c r="AY258" s="42"/>
      <c r="AZ258" s="42"/>
      <c r="BA258" s="42"/>
      <c r="BB258" s="42"/>
      <c r="BC258" s="42"/>
      <c r="BD258" s="42"/>
      <c r="BE258" s="42"/>
      <c r="BF258" s="42"/>
      <c r="BG258" s="42"/>
    </row>
    <row r="259" spans="5:59" ht="15.75" customHeight="1" x14ac:dyDescent="0.25">
      <c r="E259" s="37"/>
      <c r="J259" s="36"/>
      <c r="K259" s="36"/>
      <c r="L259" s="38"/>
      <c r="M259" s="39"/>
      <c r="N259" s="39"/>
      <c r="O259" s="39"/>
      <c r="P259" s="39"/>
      <c r="Q259" s="39"/>
      <c r="R259" s="39"/>
      <c r="S259" s="39"/>
      <c r="U259" s="39"/>
      <c r="V259" s="39"/>
      <c r="W259" s="39"/>
      <c r="X259" s="39"/>
      <c r="Y259" s="39"/>
      <c r="AF259" s="40"/>
      <c r="AG259" s="40"/>
      <c r="AH259" s="40"/>
      <c r="AI259" s="40"/>
      <c r="AJ259" s="41"/>
      <c r="AK259" s="41"/>
      <c r="AL259" s="42"/>
      <c r="AM259" s="42"/>
      <c r="AN259" s="42"/>
      <c r="AO259" s="42"/>
      <c r="AP259" s="42"/>
      <c r="AQ259" s="42"/>
      <c r="AR259" s="42"/>
      <c r="AS259" s="42"/>
      <c r="AT259" s="42"/>
      <c r="AU259" s="42"/>
      <c r="AV259" s="42"/>
      <c r="AW259" s="42"/>
      <c r="AX259" s="42"/>
      <c r="AY259" s="42"/>
      <c r="AZ259" s="42"/>
      <c r="BA259" s="42"/>
      <c r="BB259" s="42"/>
      <c r="BC259" s="42"/>
      <c r="BD259" s="42"/>
      <c r="BE259" s="42"/>
      <c r="BF259" s="42"/>
      <c r="BG259" s="42"/>
    </row>
    <row r="260" spans="5:59" ht="15.75" customHeight="1" x14ac:dyDescent="0.25">
      <c r="E260" s="37"/>
      <c r="J260" s="36"/>
      <c r="K260" s="36"/>
      <c r="L260" s="38"/>
      <c r="M260" s="39"/>
      <c r="N260" s="39"/>
      <c r="O260" s="39"/>
      <c r="P260" s="39"/>
      <c r="Q260" s="39"/>
      <c r="R260" s="39"/>
      <c r="S260" s="39"/>
      <c r="U260" s="39"/>
      <c r="V260" s="39"/>
      <c r="W260" s="39"/>
      <c r="X260" s="39"/>
      <c r="Y260" s="39"/>
      <c r="AF260" s="40"/>
      <c r="AG260" s="40"/>
      <c r="AH260" s="40"/>
      <c r="AI260" s="40"/>
      <c r="AJ260" s="41"/>
      <c r="AK260" s="41"/>
      <c r="AL260" s="42"/>
      <c r="AM260" s="42"/>
      <c r="AN260" s="42"/>
      <c r="AO260" s="42"/>
      <c r="AP260" s="42"/>
      <c r="AQ260" s="42"/>
      <c r="AR260" s="42"/>
      <c r="AS260" s="42"/>
      <c r="AT260" s="42"/>
      <c r="AU260" s="42"/>
      <c r="AV260" s="42"/>
      <c r="AW260" s="42"/>
      <c r="AX260" s="42"/>
      <c r="AY260" s="42"/>
      <c r="AZ260" s="42"/>
      <c r="BA260" s="42"/>
      <c r="BB260" s="42"/>
      <c r="BC260" s="42"/>
      <c r="BD260" s="42"/>
      <c r="BE260" s="42"/>
      <c r="BF260" s="42"/>
      <c r="BG260" s="42"/>
    </row>
    <row r="261" spans="5:59" ht="15.75" customHeight="1" x14ac:dyDescent="0.25">
      <c r="E261" s="37"/>
      <c r="J261" s="36"/>
      <c r="K261" s="36"/>
      <c r="L261" s="38"/>
      <c r="M261" s="39"/>
      <c r="N261" s="39"/>
      <c r="O261" s="39"/>
      <c r="P261" s="39"/>
      <c r="Q261" s="39"/>
      <c r="R261" s="39"/>
      <c r="S261" s="39"/>
      <c r="U261" s="39"/>
      <c r="V261" s="39"/>
      <c r="W261" s="39"/>
      <c r="X261" s="39"/>
      <c r="Y261" s="39"/>
      <c r="AF261" s="40"/>
      <c r="AG261" s="40"/>
      <c r="AH261" s="40"/>
      <c r="AI261" s="40"/>
      <c r="AJ261" s="41"/>
      <c r="AK261" s="41"/>
      <c r="AL261" s="42"/>
      <c r="AM261" s="42"/>
      <c r="AN261" s="42"/>
      <c r="AO261" s="42"/>
      <c r="AP261" s="42"/>
      <c r="AQ261" s="42"/>
      <c r="AR261" s="42"/>
      <c r="AS261" s="42"/>
      <c r="AT261" s="42"/>
      <c r="AU261" s="42"/>
      <c r="AV261" s="42"/>
      <c r="AW261" s="42"/>
      <c r="AX261" s="42"/>
      <c r="AY261" s="42"/>
      <c r="AZ261" s="42"/>
      <c r="BA261" s="42"/>
      <c r="BB261" s="42"/>
      <c r="BC261" s="42"/>
      <c r="BD261" s="42"/>
      <c r="BE261" s="42"/>
      <c r="BF261" s="42"/>
      <c r="BG261" s="42"/>
    </row>
    <row r="262" spans="5:59" ht="15.75" customHeight="1" x14ac:dyDescent="0.25">
      <c r="E262" s="37"/>
      <c r="J262" s="36"/>
      <c r="K262" s="36"/>
      <c r="L262" s="38"/>
      <c r="M262" s="39"/>
      <c r="N262" s="39"/>
      <c r="O262" s="39"/>
      <c r="P262" s="39"/>
      <c r="Q262" s="39"/>
      <c r="R262" s="39"/>
      <c r="S262" s="39"/>
      <c r="U262" s="39"/>
      <c r="V262" s="39"/>
      <c r="W262" s="39"/>
      <c r="X262" s="39"/>
      <c r="Y262" s="39"/>
      <c r="AF262" s="40"/>
      <c r="AG262" s="40"/>
      <c r="AH262" s="40"/>
      <c r="AI262" s="40"/>
      <c r="AJ262" s="41"/>
      <c r="AK262" s="41"/>
      <c r="AL262" s="42"/>
      <c r="AM262" s="42"/>
      <c r="AN262" s="42"/>
      <c r="AO262" s="42"/>
      <c r="AP262" s="42"/>
      <c r="AQ262" s="42"/>
      <c r="AR262" s="42"/>
      <c r="AS262" s="42"/>
      <c r="AT262" s="42"/>
      <c r="AU262" s="42"/>
      <c r="AV262" s="42"/>
      <c r="AW262" s="42"/>
      <c r="AX262" s="42"/>
      <c r="AY262" s="42"/>
      <c r="AZ262" s="42"/>
      <c r="BA262" s="42"/>
      <c r="BB262" s="42"/>
      <c r="BC262" s="42"/>
      <c r="BD262" s="42"/>
      <c r="BE262" s="42"/>
      <c r="BF262" s="42"/>
      <c r="BG262" s="42"/>
    </row>
    <row r="263" spans="5:59" ht="15.75" customHeight="1" x14ac:dyDescent="0.25">
      <c r="E263" s="37"/>
      <c r="J263" s="36"/>
      <c r="K263" s="36"/>
      <c r="L263" s="38"/>
      <c r="M263" s="39"/>
      <c r="N263" s="39"/>
      <c r="O263" s="39"/>
      <c r="P263" s="39"/>
      <c r="Q263" s="39"/>
      <c r="R263" s="39"/>
      <c r="S263" s="39"/>
      <c r="U263" s="39"/>
      <c r="V263" s="39"/>
      <c r="W263" s="39"/>
      <c r="X263" s="39"/>
      <c r="Y263" s="39"/>
      <c r="AF263" s="40"/>
      <c r="AG263" s="40"/>
      <c r="AH263" s="40"/>
      <c r="AI263" s="40"/>
      <c r="AJ263" s="41"/>
      <c r="AK263" s="41"/>
      <c r="AL263" s="42"/>
      <c r="AM263" s="42"/>
      <c r="AN263" s="42"/>
      <c r="AO263" s="42"/>
      <c r="AP263" s="42"/>
      <c r="AQ263" s="42"/>
      <c r="AR263" s="42"/>
      <c r="AS263" s="42"/>
      <c r="AT263" s="42"/>
      <c r="AU263" s="42"/>
      <c r="AV263" s="42"/>
      <c r="AW263" s="42"/>
      <c r="AX263" s="42"/>
      <c r="AY263" s="42"/>
      <c r="AZ263" s="42"/>
      <c r="BA263" s="42"/>
      <c r="BB263" s="42"/>
      <c r="BC263" s="42"/>
      <c r="BD263" s="42"/>
      <c r="BE263" s="42"/>
      <c r="BF263" s="42"/>
      <c r="BG263" s="42"/>
    </row>
    <row r="264" spans="5:59" ht="15.75" customHeight="1" x14ac:dyDescent="0.25">
      <c r="E264" s="37"/>
      <c r="J264" s="36"/>
      <c r="K264" s="36"/>
      <c r="L264" s="38"/>
      <c r="M264" s="39"/>
      <c r="N264" s="39"/>
      <c r="O264" s="39"/>
      <c r="P264" s="39"/>
      <c r="Q264" s="39"/>
      <c r="R264" s="39"/>
      <c r="S264" s="39"/>
      <c r="U264" s="39"/>
      <c r="V264" s="39"/>
      <c r="W264" s="39"/>
      <c r="X264" s="39"/>
      <c r="Y264" s="39"/>
      <c r="AF264" s="40"/>
      <c r="AG264" s="40"/>
      <c r="AH264" s="40"/>
      <c r="AI264" s="40"/>
      <c r="AJ264" s="41"/>
      <c r="AK264" s="41"/>
      <c r="AL264" s="42"/>
      <c r="AM264" s="42"/>
      <c r="AN264" s="42"/>
      <c r="AO264" s="42"/>
      <c r="AP264" s="42"/>
      <c r="AQ264" s="42"/>
      <c r="AR264" s="42"/>
      <c r="AS264" s="42"/>
      <c r="AT264" s="42"/>
      <c r="AU264" s="42"/>
      <c r="AV264" s="42"/>
      <c r="AW264" s="42"/>
      <c r="AX264" s="42"/>
      <c r="AY264" s="42"/>
      <c r="AZ264" s="42"/>
      <c r="BA264" s="42"/>
      <c r="BB264" s="42"/>
      <c r="BC264" s="42"/>
      <c r="BD264" s="42"/>
      <c r="BE264" s="42"/>
      <c r="BF264" s="42"/>
      <c r="BG264" s="42"/>
    </row>
    <row r="265" spans="5:59" ht="15.75" customHeight="1" x14ac:dyDescent="0.25">
      <c r="E265" s="37"/>
      <c r="J265" s="36"/>
      <c r="K265" s="36"/>
      <c r="L265" s="38"/>
      <c r="M265" s="39"/>
      <c r="N265" s="39"/>
      <c r="O265" s="39"/>
      <c r="P265" s="39"/>
      <c r="Q265" s="39"/>
      <c r="R265" s="39"/>
      <c r="S265" s="39"/>
      <c r="U265" s="39"/>
      <c r="V265" s="39"/>
      <c r="W265" s="39"/>
      <c r="X265" s="39"/>
      <c r="Y265" s="39"/>
      <c r="AF265" s="40"/>
      <c r="AG265" s="40"/>
      <c r="AH265" s="40"/>
      <c r="AI265" s="40"/>
      <c r="AJ265" s="41"/>
      <c r="AK265" s="41"/>
      <c r="AL265" s="42"/>
      <c r="AM265" s="42"/>
      <c r="AN265" s="42"/>
      <c r="AO265" s="42"/>
      <c r="AP265" s="42"/>
      <c r="AQ265" s="42"/>
      <c r="AR265" s="42"/>
      <c r="AS265" s="42"/>
      <c r="AT265" s="42"/>
      <c r="AU265" s="42"/>
      <c r="AV265" s="42"/>
      <c r="AW265" s="42"/>
      <c r="AX265" s="42"/>
      <c r="AY265" s="42"/>
      <c r="AZ265" s="42"/>
      <c r="BA265" s="42"/>
      <c r="BB265" s="42"/>
      <c r="BC265" s="42"/>
      <c r="BD265" s="42"/>
      <c r="BE265" s="42"/>
      <c r="BF265" s="42"/>
      <c r="BG265" s="42"/>
    </row>
    <row r="266" spans="5:59" ht="15.75" customHeight="1" x14ac:dyDescent="0.25">
      <c r="E266" s="37"/>
      <c r="J266" s="36"/>
      <c r="K266" s="36"/>
      <c r="L266" s="38"/>
      <c r="M266" s="39"/>
      <c r="N266" s="39"/>
      <c r="O266" s="39"/>
      <c r="P266" s="39"/>
      <c r="Q266" s="39"/>
      <c r="R266" s="39"/>
      <c r="S266" s="39"/>
      <c r="U266" s="39"/>
      <c r="V266" s="39"/>
      <c r="W266" s="39"/>
      <c r="X266" s="39"/>
      <c r="Y266" s="39"/>
      <c r="AF266" s="40"/>
      <c r="AG266" s="40"/>
      <c r="AH266" s="40"/>
      <c r="AI266" s="40"/>
      <c r="AJ266" s="41"/>
      <c r="AK266" s="41"/>
      <c r="AL266" s="42"/>
      <c r="AM266" s="42"/>
      <c r="AN266" s="42"/>
      <c r="AO266" s="42"/>
      <c r="AP266" s="42"/>
      <c r="AQ266" s="42"/>
      <c r="AR266" s="42"/>
      <c r="AS266" s="42"/>
      <c r="AT266" s="42"/>
      <c r="AU266" s="42"/>
      <c r="AV266" s="42"/>
      <c r="AW266" s="42"/>
      <c r="AX266" s="42"/>
      <c r="AY266" s="42"/>
      <c r="AZ266" s="42"/>
      <c r="BA266" s="42"/>
      <c r="BB266" s="42"/>
      <c r="BC266" s="42"/>
      <c r="BD266" s="42"/>
      <c r="BE266" s="42"/>
      <c r="BF266" s="42"/>
      <c r="BG266" s="42"/>
    </row>
    <row r="267" spans="5:59" ht="15.75" customHeight="1" x14ac:dyDescent="0.25">
      <c r="E267" s="37"/>
      <c r="J267" s="36"/>
      <c r="K267" s="36"/>
      <c r="L267" s="38"/>
      <c r="M267" s="39"/>
      <c r="N267" s="39"/>
      <c r="O267" s="39"/>
      <c r="P267" s="39"/>
      <c r="Q267" s="39"/>
      <c r="R267" s="39"/>
      <c r="S267" s="39"/>
      <c r="U267" s="39"/>
      <c r="V267" s="39"/>
      <c r="W267" s="39"/>
      <c r="X267" s="39"/>
      <c r="Y267" s="39"/>
      <c r="AF267" s="40"/>
      <c r="AG267" s="40"/>
      <c r="AH267" s="40"/>
      <c r="AI267" s="40"/>
      <c r="AJ267" s="41"/>
      <c r="AK267" s="41"/>
      <c r="AL267" s="42"/>
      <c r="AM267" s="42"/>
      <c r="AN267" s="42"/>
      <c r="AO267" s="42"/>
      <c r="AP267" s="42"/>
      <c r="AQ267" s="42"/>
      <c r="AR267" s="42"/>
      <c r="AS267" s="42"/>
      <c r="AT267" s="42"/>
      <c r="AU267" s="42"/>
      <c r="AV267" s="42"/>
      <c r="AW267" s="42"/>
      <c r="AX267" s="42"/>
      <c r="AY267" s="42"/>
      <c r="AZ267" s="42"/>
      <c r="BA267" s="42"/>
      <c r="BB267" s="42"/>
      <c r="BC267" s="42"/>
      <c r="BD267" s="42"/>
      <c r="BE267" s="42"/>
      <c r="BF267" s="42"/>
      <c r="BG267" s="42"/>
    </row>
    <row r="268" spans="5:59" ht="15.75" customHeight="1" x14ac:dyDescent="0.25">
      <c r="E268" s="37"/>
      <c r="J268" s="36"/>
      <c r="K268" s="36"/>
      <c r="L268" s="38"/>
      <c r="M268" s="39"/>
      <c r="N268" s="39"/>
      <c r="O268" s="39"/>
      <c r="P268" s="39"/>
      <c r="Q268" s="39"/>
      <c r="R268" s="39"/>
      <c r="S268" s="39"/>
      <c r="U268" s="39"/>
      <c r="V268" s="39"/>
      <c r="W268" s="39"/>
      <c r="X268" s="39"/>
      <c r="Y268" s="39"/>
      <c r="AF268" s="40"/>
      <c r="AG268" s="40"/>
      <c r="AH268" s="40"/>
      <c r="AI268" s="40"/>
      <c r="AJ268" s="41"/>
      <c r="AK268" s="41"/>
      <c r="AL268" s="42"/>
      <c r="AM268" s="42"/>
      <c r="AN268" s="42"/>
      <c r="AO268" s="42"/>
      <c r="AP268" s="42"/>
      <c r="AQ268" s="42"/>
      <c r="AR268" s="42"/>
      <c r="AS268" s="42"/>
      <c r="AT268" s="42"/>
      <c r="AU268" s="42"/>
      <c r="AV268" s="42"/>
      <c r="AW268" s="42"/>
      <c r="AX268" s="42"/>
      <c r="AY268" s="42"/>
      <c r="AZ268" s="42"/>
      <c r="BA268" s="42"/>
      <c r="BB268" s="42"/>
      <c r="BC268" s="42"/>
      <c r="BD268" s="42"/>
      <c r="BE268" s="42"/>
      <c r="BF268" s="42"/>
      <c r="BG268" s="42"/>
    </row>
    <row r="269" spans="5:59" ht="15.75" customHeight="1" x14ac:dyDescent="0.25">
      <c r="E269" s="37"/>
      <c r="J269" s="36"/>
      <c r="K269" s="36"/>
      <c r="L269" s="38"/>
      <c r="M269" s="39"/>
      <c r="N269" s="39"/>
      <c r="O269" s="39"/>
      <c r="P269" s="39"/>
      <c r="Q269" s="39"/>
      <c r="R269" s="39"/>
      <c r="S269" s="39"/>
      <c r="U269" s="39"/>
      <c r="V269" s="39"/>
      <c r="W269" s="39"/>
      <c r="X269" s="39"/>
      <c r="Y269" s="39"/>
      <c r="AF269" s="40"/>
      <c r="AG269" s="40"/>
      <c r="AH269" s="40"/>
      <c r="AI269" s="40"/>
      <c r="AJ269" s="41"/>
      <c r="AK269" s="41"/>
      <c r="AL269" s="42"/>
      <c r="AM269" s="42"/>
      <c r="AN269" s="42"/>
      <c r="AO269" s="42"/>
      <c r="AP269" s="42"/>
      <c r="AQ269" s="42"/>
      <c r="AR269" s="42"/>
      <c r="AS269" s="42"/>
      <c r="AT269" s="42"/>
      <c r="AU269" s="42"/>
      <c r="AV269" s="42"/>
      <c r="AW269" s="42"/>
      <c r="AX269" s="42"/>
      <c r="AY269" s="42"/>
      <c r="AZ269" s="42"/>
      <c r="BA269" s="42"/>
      <c r="BB269" s="42"/>
      <c r="BC269" s="42"/>
      <c r="BD269" s="42"/>
      <c r="BE269" s="42"/>
      <c r="BF269" s="42"/>
      <c r="BG269" s="42"/>
    </row>
    <row r="270" spans="5:59" ht="15.75" customHeight="1" x14ac:dyDescent="0.25">
      <c r="E270" s="37"/>
      <c r="J270" s="36"/>
      <c r="K270" s="36"/>
      <c r="L270" s="38"/>
      <c r="M270" s="39"/>
      <c r="N270" s="39"/>
      <c r="O270" s="39"/>
      <c r="P270" s="39"/>
      <c r="Q270" s="39"/>
      <c r="R270" s="39"/>
      <c r="S270" s="39"/>
      <c r="U270" s="39"/>
      <c r="V270" s="39"/>
      <c r="W270" s="39"/>
      <c r="X270" s="39"/>
      <c r="Y270" s="39"/>
      <c r="AF270" s="40"/>
      <c r="AG270" s="40"/>
      <c r="AH270" s="40"/>
      <c r="AI270" s="40"/>
      <c r="AJ270" s="41"/>
      <c r="AK270" s="41"/>
      <c r="AL270" s="42"/>
      <c r="AM270" s="42"/>
      <c r="AN270" s="42"/>
      <c r="AO270" s="42"/>
      <c r="AP270" s="42"/>
      <c r="AQ270" s="42"/>
      <c r="AR270" s="42"/>
      <c r="AS270" s="42"/>
      <c r="AT270" s="42"/>
      <c r="AU270" s="42"/>
      <c r="AV270" s="42"/>
      <c r="AW270" s="42"/>
      <c r="AX270" s="42"/>
      <c r="AY270" s="42"/>
      <c r="AZ270" s="42"/>
      <c r="BA270" s="42"/>
      <c r="BB270" s="42"/>
      <c r="BC270" s="42"/>
      <c r="BD270" s="42"/>
      <c r="BE270" s="42"/>
      <c r="BF270" s="42"/>
      <c r="BG270" s="42"/>
    </row>
    <row r="271" spans="5:59" ht="15.75" customHeight="1" x14ac:dyDescent="0.25">
      <c r="E271" s="37"/>
      <c r="J271" s="36"/>
      <c r="K271" s="36"/>
      <c r="L271" s="38"/>
      <c r="M271" s="39"/>
      <c r="N271" s="39"/>
      <c r="O271" s="39"/>
      <c r="P271" s="39"/>
      <c r="Q271" s="39"/>
      <c r="R271" s="39"/>
      <c r="S271" s="39"/>
      <c r="U271" s="39"/>
      <c r="V271" s="39"/>
      <c r="W271" s="39"/>
      <c r="X271" s="39"/>
      <c r="Y271" s="39"/>
      <c r="AF271" s="40"/>
      <c r="AG271" s="40"/>
      <c r="AH271" s="40"/>
      <c r="AI271" s="40"/>
      <c r="AJ271" s="41"/>
      <c r="AK271" s="41"/>
      <c r="AL271" s="42"/>
      <c r="AM271" s="42"/>
      <c r="AN271" s="42"/>
      <c r="AO271" s="42"/>
      <c r="AP271" s="42"/>
      <c r="AQ271" s="42"/>
      <c r="AR271" s="42"/>
      <c r="AS271" s="42"/>
      <c r="AT271" s="42"/>
      <c r="AU271" s="42"/>
      <c r="AV271" s="42"/>
      <c r="AW271" s="42"/>
      <c r="AX271" s="42"/>
      <c r="AY271" s="42"/>
      <c r="AZ271" s="42"/>
      <c r="BA271" s="42"/>
      <c r="BB271" s="42"/>
      <c r="BC271" s="42"/>
      <c r="BD271" s="42"/>
      <c r="BE271" s="42"/>
      <c r="BF271" s="42"/>
      <c r="BG271" s="42"/>
    </row>
    <row r="272" spans="5:59" ht="15.75" customHeight="1" x14ac:dyDescent="0.25">
      <c r="E272" s="37"/>
      <c r="J272" s="36"/>
      <c r="K272" s="36"/>
      <c r="L272" s="38"/>
      <c r="M272" s="39"/>
      <c r="N272" s="39"/>
      <c r="O272" s="39"/>
      <c r="P272" s="39"/>
      <c r="Q272" s="39"/>
      <c r="R272" s="39"/>
      <c r="S272" s="39"/>
      <c r="U272" s="39"/>
      <c r="V272" s="39"/>
      <c r="W272" s="39"/>
      <c r="X272" s="39"/>
      <c r="Y272" s="39"/>
      <c r="AF272" s="40"/>
      <c r="AG272" s="40"/>
      <c r="AH272" s="40"/>
      <c r="AI272" s="40"/>
      <c r="AJ272" s="41"/>
      <c r="AK272" s="41"/>
      <c r="AL272" s="42"/>
      <c r="AM272" s="42"/>
      <c r="AN272" s="42"/>
      <c r="AO272" s="42"/>
      <c r="AP272" s="42"/>
      <c r="AQ272" s="42"/>
      <c r="AR272" s="42"/>
      <c r="AS272" s="42"/>
      <c r="AT272" s="42"/>
      <c r="AU272" s="42"/>
      <c r="AV272" s="42"/>
      <c r="AW272" s="42"/>
      <c r="AX272" s="42"/>
      <c r="AY272" s="42"/>
      <c r="AZ272" s="42"/>
      <c r="BA272" s="42"/>
      <c r="BB272" s="42"/>
      <c r="BC272" s="42"/>
      <c r="BD272" s="42"/>
      <c r="BE272" s="42"/>
      <c r="BF272" s="42"/>
      <c r="BG272" s="42"/>
    </row>
    <row r="273" spans="5:59" ht="15.75" customHeight="1" x14ac:dyDescent="0.25">
      <c r="E273" s="37"/>
      <c r="J273" s="36"/>
      <c r="K273" s="36"/>
      <c r="L273" s="38"/>
      <c r="M273" s="39"/>
      <c r="N273" s="39"/>
      <c r="O273" s="39"/>
      <c r="P273" s="39"/>
      <c r="Q273" s="39"/>
      <c r="R273" s="39"/>
      <c r="S273" s="39"/>
      <c r="U273" s="39"/>
      <c r="V273" s="39"/>
      <c r="W273" s="39"/>
      <c r="X273" s="39"/>
      <c r="Y273" s="39"/>
      <c r="AF273" s="40"/>
      <c r="AG273" s="40"/>
      <c r="AH273" s="40"/>
      <c r="AI273" s="40"/>
      <c r="AJ273" s="41"/>
      <c r="AK273" s="41"/>
      <c r="AL273" s="42"/>
      <c r="AM273" s="42"/>
      <c r="AN273" s="42"/>
      <c r="AO273" s="42"/>
      <c r="AP273" s="42"/>
      <c r="AQ273" s="42"/>
      <c r="AR273" s="42"/>
      <c r="AS273" s="42"/>
      <c r="AT273" s="42"/>
      <c r="AU273" s="42"/>
      <c r="AV273" s="42"/>
      <c r="AW273" s="42"/>
      <c r="AX273" s="42"/>
      <c r="AY273" s="42"/>
      <c r="AZ273" s="42"/>
      <c r="BA273" s="42"/>
      <c r="BB273" s="42"/>
      <c r="BC273" s="42"/>
      <c r="BD273" s="42"/>
      <c r="BE273" s="42"/>
      <c r="BF273" s="42"/>
      <c r="BG273" s="42"/>
    </row>
    <row r="274" spans="5:59" ht="15.75" customHeight="1" x14ac:dyDescent="0.25">
      <c r="E274" s="37"/>
      <c r="J274" s="36"/>
      <c r="K274" s="36"/>
      <c r="L274" s="38"/>
      <c r="M274" s="39"/>
      <c r="N274" s="39"/>
      <c r="O274" s="39"/>
      <c r="P274" s="39"/>
      <c r="Q274" s="39"/>
      <c r="R274" s="39"/>
      <c r="S274" s="39"/>
      <c r="U274" s="39"/>
      <c r="V274" s="39"/>
      <c r="W274" s="39"/>
      <c r="X274" s="39"/>
      <c r="Y274" s="39"/>
      <c r="AF274" s="40"/>
      <c r="AG274" s="40"/>
      <c r="AH274" s="40"/>
      <c r="AI274" s="40"/>
      <c r="AJ274" s="41"/>
      <c r="AK274" s="41"/>
      <c r="AL274" s="42"/>
      <c r="AM274" s="42"/>
      <c r="AN274" s="42"/>
      <c r="AO274" s="42"/>
      <c r="AP274" s="42"/>
      <c r="AQ274" s="42"/>
      <c r="AR274" s="42"/>
      <c r="AS274" s="42"/>
      <c r="AT274" s="42"/>
      <c r="AU274" s="42"/>
      <c r="AV274" s="42"/>
      <c r="AW274" s="42"/>
      <c r="AX274" s="42"/>
      <c r="AY274" s="42"/>
      <c r="AZ274" s="42"/>
      <c r="BA274" s="42"/>
      <c r="BB274" s="42"/>
      <c r="BC274" s="42"/>
      <c r="BD274" s="42"/>
      <c r="BE274" s="42"/>
      <c r="BF274" s="42"/>
      <c r="BG274" s="42"/>
    </row>
    <row r="275" spans="5:59" ht="15.75" customHeight="1" x14ac:dyDescent="0.25">
      <c r="E275" s="37"/>
      <c r="J275" s="36"/>
      <c r="K275" s="36"/>
      <c r="L275" s="38"/>
      <c r="M275" s="39"/>
      <c r="N275" s="39"/>
      <c r="O275" s="39"/>
      <c r="P275" s="39"/>
      <c r="Q275" s="39"/>
      <c r="R275" s="39"/>
      <c r="S275" s="39"/>
      <c r="U275" s="39"/>
      <c r="V275" s="39"/>
      <c r="W275" s="39"/>
      <c r="X275" s="39"/>
      <c r="Y275" s="39"/>
      <c r="AF275" s="40"/>
      <c r="AG275" s="40"/>
      <c r="AH275" s="40"/>
      <c r="AI275" s="40"/>
      <c r="AJ275" s="41"/>
      <c r="AK275" s="41"/>
      <c r="AL275" s="42"/>
      <c r="AM275" s="42"/>
      <c r="AN275" s="42"/>
      <c r="AO275" s="42"/>
      <c r="AP275" s="42"/>
      <c r="AQ275" s="42"/>
      <c r="AR275" s="42"/>
      <c r="AS275" s="42"/>
      <c r="AT275" s="42"/>
      <c r="AU275" s="42"/>
      <c r="AV275" s="42"/>
      <c r="AW275" s="42"/>
      <c r="AX275" s="42"/>
      <c r="AY275" s="42"/>
      <c r="AZ275" s="42"/>
      <c r="BA275" s="42"/>
      <c r="BB275" s="42"/>
      <c r="BC275" s="42"/>
      <c r="BD275" s="42"/>
      <c r="BE275" s="42"/>
      <c r="BF275" s="42"/>
      <c r="BG275" s="42"/>
    </row>
    <row r="276" spans="5:59" ht="15.75" customHeight="1" x14ac:dyDescent="0.25">
      <c r="E276" s="37"/>
      <c r="J276" s="36"/>
      <c r="K276" s="36"/>
      <c r="L276" s="38"/>
      <c r="M276" s="39"/>
      <c r="N276" s="39"/>
      <c r="O276" s="39"/>
      <c r="P276" s="39"/>
      <c r="Q276" s="39"/>
      <c r="R276" s="39"/>
      <c r="S276" s="39"/>
      <c r="U276" s="39"/>
      <c r="V276" s="39"/>
      <c r="W276" s="39"/>
      <c r="X276" s="39"/>
      <c r="Y276" s="39"/>
      <c r="AF276" s="40"/>
      <c r="AG276" s="40"/>
      <c r="AH276" s="40"/>
      <c r="AI276" s="40"/>
      <c r="AJ276" s="41"/>
      <c r="AK276" s="41"/>
      <c r="AL276" s="42"/>
      <c r="AM276" s="42"/>
      <c r="AN276" s="42"/>
      <c r="AO276" s="42"/>
      <c r="AP276" s="42"/>
      <c r="AQ276" s="42"/>
      <c r="AR276" s="42"/>
      <c r="AS276" s="42"/>
      <c r="AT276" s="42"/>
      <c r="AU276" s="42"/>
      <c r="AV276" s="42"/>
      <c r="AW276" s="42"/>
      <c r="AX276" s="42"/>
      <c r="AY276" s="42"/>
      <c r="AZ276" s="42"/>
      <c r="BA276" s="42"/>
      <c r="BB276" s="42"/>
      <c r="BC276" s="42"/>
      <c r="BD276" s="42"/>
      <c r="BE276" s="42"/>
      <c r="BF276" s="42"/>
      <c r="BG276" s="42"/>
    </row>
    <row r="277" spans="5:59" ht="15.75" customHeight="1" x14ac:dyDescent="0.25">
      <c r="E277" s="37"/>
      <c r="J277" s="36"/>
      <c r="K277" s="36"/>
      <c r="L277" s="38"/>
      <c r="M277" s="39"/>
      <c r="N277" s="39"/>
      <c r="O277" s="39"/>
      <c r="P277" s="39"/>
      <c r="Q277" s="39"/>
      <c r="R277" s="39"/>
      <c r="S277" s="39"/>
      <c r="U277" s="39"/>
      <c r="V277" s="39"/>
      <c r="W277" s="39"/>
      <c r="X277" s="39"/>
      <c r="Y277" s="39"/>
      <c r="AF277" s="40"/>
      <c r="AG277" s="40"/>
      <c r="AH277" s="40"/>
      <c r="AI277" s="40"/>
      <c r="AJ277" s="41"/>
      <c r="AK277" s="41"/>
      <c r="AL277" s="42"/>
      <c r="AM277" s="42"/>
      <c r="AN277" s="42"/>
      <c r="AO277" s="42"/>
      <c r="AP277" s="42"/>
      <c r="AQ277" s="42"/>
      <c r="AR277" s="42"/>
      <c r="AS277" s="42"/>
      <c r="AT277" s="42"/>
      <c r="AU277" s="42"/>
      <c r="AV277" s="42"/>
      <c r="AW277" s="42"/>
      <c r="AX277" s="42"/>
      <c r="AY277" s="42"/>
      <c r="AZ277" s="42"/>
      <c r="BA277" s="42"/>
      <c r="BB277" s="42"/>
      <c r="BC277" s="42"/>
      <c r="BD277" s="42"/>
      <c r="BE277" s="42"/>
      <c r="BF277" s="42"/>
      <c r="BG277" s="42"/>
    </row>
    <row r="278" spans="5:59" ht="15.75" customHeight="1" x14ac:dyDescent="0.25">
      <c r="E278" s="37"/>
      <c r="J278" s="36"/>
      <c r="K278" s="36"/>
      <c r="L278" s="38"/>
      <c r="M278" s="39"/>
      <c r="N278" s="39"/>
      <c r="O278" s="39"/>
      <c r="P278" s="39"/>
      <c r="Q278" s="39"/>
      <c r="R278" s="39"/>
      <c r="S278" s="39"/>
      <c r="U278" s="39"/>
      <c r="V278" s="39"/>
      <c r="W278" s="39"/>
      <c r="X278" s="39"/>
      <c r="Y278" s="39"/>
      <c r="AF278" s="40"/>
      <c r="AG278" s="40"/>
      <c r="AH278" s="40"/>
      <c r="AI278" s="40"/>
      <c r="AJ278" s="41"/>
      <c r="AK278" s="41"/>
      <c r="AL278" s="42"/>
      <c r="AM278" s="42"/>
      <c r="AN278" s="42"/>
      <c r="AO278" s="42"/>
      <c r="AP278" s="42"/>
      <c r="AQ278" s="42"/>
      <c r="AR278" s="42"/>
      <c r="AS278" s="42"/>
      <c r="AT278" s="42"/>
      <c r="AU278" s="42"/>
      <c r="AV278" s="42"/>
      <c r="AW278" s="42"/>
      <c r="AX278" s="42"/>
      <c r="AY278" s="42"/>
      <c r="AZ278" s="42"/>
      <c r="BA278" s="42"/>
      <c r="BB278" s="42"/>
      <c r="BC278" s="42"/>
      <c r="BD278" s="42"/>
      <c r="BE278" s="42"/>
      <c r="BF278" s="42"/>
      <c r="BG278" s="42"/>
    </row>
    <row r="279" spans="5:59" ht="15.75" customHeight="1" x14ac:dyDescent="0.25">
      <c r="E279" s="37"/>
      <c r="J279" s="36"/>
      <c r="K279" s="36"/>
      <c r="L279" s="38"/>
      <c r="M279" s="39"/>
      <c r="N279" s="39"/>
      <c r="O279" s="39"/>
      <c r="P279" s="39"/>
      <c r="Q279" s="39"/>
      <c r="R279" s="39"/>
      <c r="S279" s="39"/>
      <c r="U279" s="39"/>
      <c r="V279" s="39"/>
      <c r="W279" s="39"/>
      <c r="X279" s="39"/>
      <c r="Y279" s="39"/>
      <c r="AF279" s="40"/>
      <c r="AG279" s="40"/>
      <c r="AH279" s="40"/>
      <c r="AI279" s="40"/>
      <c r="AJ279" s="41"/>
      <c r="AK279" s="41"/>
      <c r="AL279" s="42"/>
      <c r="AM279" s="42"/>
      <c r="AN279" s="42"/>
      <c r="AO279" s="42"/>
      <c r="AP279" s="42"/>
      <c r="AQ279" s="42"/>
      <c r="AR279" s="42"/>
      <c r="AS279" s="42"/>
      <c r="AT279" s="42"/>
      <c r="AU279" s="42"/>
      <c r="AV279" s="42"/>
      <c r="AW279" s="42"/>
      <c r="AX279" s="42"/>
      <c r="AY279" s="42"/>
      <c r="AZ279" s="42"/>
      <c r="BA279" s="42"/>
      <c r="BB279" s="42"/>
      <c r="BC279" s="42"/>
      <c r="BD279" s="42"/>
      <c r="BE279" s="42"/>
      <c r="BF279" s="42"/>
      <c r="BG279" s="42"/>
    </row>
    <row r="280" spans="5:59" ht="15.75" customHeight="1" x14ac:dyDescent="0.25">
      <c r="E280" s="37"/>
      <c r="J280" s="36"/>
      <c r="K280" s="36"/>
      <c r="L280" s="38"/>
      <c r="M280" s="39"/>
      <c r="N280" s="39"/>
      <c r="O280" s="39"/>
      <c r="P280" s="39"/>
      <c r="Q280" s="39"/>
      <c r="R280" s="39"/>
      <c r="S280" s="39"/>
      <c r="U280" s="39"/>
      <c r="V280" s="39"/>
      <c r="W280" s="39"/>
      <c r="X280" s="39"/>
      <c r="Y280" s="39"/>
      <c r="AF280" s="40"/>
      <c r="AG280" s="40"/>
      <c r="AH280" s="40"/>
      <c r="AI280" s="40"/>
      <c r="AJ280" s="41"/>
      <c r="AK280" s="41"/>
      <c r="AL280" s="42"/>
      <c r="AM280" s="42"/>
      <c r="AN280" s="42"/>
      <c r="AO280" s="42"/>
      <c r="AP280" s="42"/>
      <c r="AQ280" s="42"/>
      <c r="AR280" s="42"/>
      <c r="AS280" s="42"/>
      <c r="AT280" s="42"/>
      <c r="AU280" s="42"/>
      <c r="AV280" s="42"/>
      <c r="AW280" s="42"/>
      <c r="AX280" s="42"/>
      <c r="AY280" s="42"/>
      <c r="AZ280" s="42"/>
      <c r="BA280" s="42"/>
      <c r="BB280" s="42"/>
      <c r="BC280" s="42"/>
      <c r="BD280" s="42"/>
      <c r="BE280" s="42"/>
      <c r="BF280" s="42"/>
      <c r="BG280" s="42"/>
    </row>
    <row r="281" spans="5:59" ht="15.75" customHeight="1" x14ac:dyDescent="0.25">
      <c r="E281" s="37"/>
      <c r="J281" s="36"/>
      <c r="K281" s="36"/>
      <c r="L281" s="38"/>
      <c r="M281" s="39"/>
      <c r="N281" s="39"/>
      <c r="O281" s="39"/>
      <c r="P281" s="39"/>
      <c r="Q281" s="39"/>
      <c r="R281" s="39"/>
      <c r="S281" s="39"/>
      <c r="U281" s="39"/>
      <c r="V281" s="39"/>
      <c r="W281" s="39"/>
      <c r="X281" s="39"/>
      <c r="Y281" s="39"/>
      <c r="AF281" s="40"/>
      <c r="AG281" s="40"/>
      <c r="AH281" s="40"/>
      <c r="AI281" s="40"/>
      <c r="AJ281" s="41"/>
      <c r="AK281" s="41"/>
      <c r="AL281" s="42"/>
      <c r="AM281" s="42"/>
      <c r="AN281" s="42"/>
      <c r="AO281" s="42"/>
      <c r="AP281" s="42"/>
      <c r="AQ281" s="42"/>
      <c r="AR281" s="42"/>
      <c r="AS281" s="42"/>
      <c r="AT281" s="42"/>
      <c r="AU281" s="42"/>
      <c r="AV281" s="42"/>
      <c r="AW281" s="42"/>
      <c r="AX281" s="42"/>
      <c r="AY281" s="42"/>
      <c r="AZ281" s="42"/>
      <c r="BA281" s="42"/>
      <c r="BB281" s="42"/>
      <c r="BC281" s="42"/>
      <c r="BD281" s="42"/>
      <c r="BE281" s="42"/>
      <c r="BF281" s="42"/>
      <c r="BG281" s="42"/>
    </row>
    <row r="282" spans="5:59" ht="15.75" customHeight="1" x14ac:dyDescent="0.25">
      <c r="E282" s="37"/>
      <c r="J282" s="36"/>
      <c r="K282" s="36"/>
      <c r="L282" s="38"/>
      <c r="M282" s="39"/>
      <c r="N282" s="39"/>
      <c r="O282" s="39"/>
      <c r="P282" s="39"/>
      <c r="Q282" s="39"/>
      <c r="R282" s="39"/>
      <c r="S282" s="39"/>
      <c r="U282" s="39"/>
      <c r="V282" s="39"/>
      <c r="W282" s="39"/>
      <c r="X282" s="39"/>
      <c r="Y282" s="39"/>
      <c r="AF282" s="40"/>
      <c r="AG282" s="40"/>
      <c r="AH282" s="40"/>
      <c r="AI282" s="40"/>
      <c r="AJ282" s="41"/>
      <c r="AK282" s="41"/>
      <c r="AL282" s="42"/>
      <c r="AM282" s="42"/>
      <c r="AN282" s="42"/>
      <c r="AO282" s="42"/>
      <c r="AP282" s="42"/>
      <c r="AQ282" s="42"/>
      <c r="AR282" s="42"/>
      <c r="AS282" s="42"/>
      <c r="AT282" s="42"/>
      <c r="AU282" s="42"/>
      <c r="AV282" s="42"/>
      <c r="AW282" s="42"/>
      <c r="AX282" s="42"/>
      <c r="AY282" s="42"/>
      <c r="AZ282" s="42"/>
      <c r="BA282" s="42"/>
      <c r="BB282" s="42"/>
      <c r="BC282" s="42"/>
      <c r="BD282" s="42"/>
      <c r="BE282" s="42"/>
      <c r="BF282" s="42"/>
      <c r="BG282" s="42"/>
    </row>
    <row r="283" spans="5:59" ht="15.75" customHeight="1" x14ac:dyDescent="0.25">
      <c r="E283" s="37"/>
      <c r="J283" s="36"/>
      <c r="K283" s="36"/>
      <c r="L283" s="38"/>
      <c r="M283" s="39"/>
      <c r="N283" s="39"/>
      <c r="O283" s="39"/>
      <c r="P283" s="39"/>
      <c r="Q283" s="39"/>
      <c r="R283" s="39"/>
      <c r="S283" s="39"/>
      <c r="U283" s="39"/>
      <c r="V283" s="39"/>
      <c r="W283" s="39"/>
      <c r="X283" s="39"/>
      <c r="Y283" s="39"/>
      <c r="AF283" s="40"/>
      <c r="AG283" s="40"/>
      <c r="AH283" s="40"/>
      <c r="AI283" s="40"/>
      <c r="AJ283" s="41"/>
      <c r="AK283" s="41"/>
      <c r="AL283" s="42"/>
      <c r="AM283" s="42"/>
      <c r="AN283" s="42"/>
      <c r="AO283" s="42"/>
      <c r="AP283" s="42"/>
      <c r="AQ283" s="42"/>
      <c r="AR283" s="42"/>
      <c r="AS283" s="42"/>
      <c r="AT283" s="42"/>
      <c r="AU283" s="42"/>
      <c r="AV283" s="42"/>
      <c r="AW283" s="42"/>
      <c r="AX283" s="42"/>
      <c r="AY283" s="42"/>
      <c r="AZ283" s="42"/>
      <c r="BA283" s="42"/>
      <c r="BB283" s="42"/>
      <c r="BC283" s="42"/>
      <c r="BD283" s="42"/>
      <c r="BE283" s="42"/>
      <c r="BF283" s="42"/>
      <c r="BG283" s="42"/>
    </row>
    <row r="284" spans="5:59" ht="15.75" customHeight="1" x14ac:dyDescent="0.25">
      <c r="E284" s="37"/>
      <c r="J284" s="36"/>
      <c r="K284" s="36"/>
      <c r="L284" s="38"/>
      <c r="M284" s="39"/>
      <c r="N284" s="39"/>
      <c r="O284" s="39"/>
      <c r="P284" s="39"/>
      <c r="Q284" s="39"/>
      <c r="R284" s="39"/>
      <c r="S284" s="39"/>
      <c r="U284" s="39"/>
      <c r="V284" s="39"/>
      <c r="W284" s="39"/>
      <c r="X284" s="39"/>
      <c r="Y284" s="39"/>
      <c r="AF284" s="40"/>
      <c r="AG284" s="40"/>
      <c r="AH284" s="40"/>
      <c r="AI284" s="40"/>
      <c r="AJ284" s="41"/>
      <c r="AK284" s="41"/>
      <c r="AL284" s="42"/>
      <c r="AM284" s="42"/>
      <c r="AN284" s="42"/>
      <c r="AO284" s="42"/>
      <c r="AP284" s="42"/>
      <c r="AQ284" s="42"/>
      <c r="AR284" s="42"/>
      <c r="AS284" s="42"/>
      <c r="AT284" s="42"/>
      <c r="AU284" s="42"/>
      <c r="AV284" s="42"/>
      <c r="AW284" s="42"/>
      <c r="AX284" s="42"/>
      <c r="AY284" s="42"/>
      <c r="AZ284" s="42"/>
      <c r="BA284" s="42"/>
      <c r="BB284" s="42"/>
      <c r="BC284" s="42"/>
      <c r="BD284" s="42"/>
      <c r="BE284" s="42"/>
      <c r="BF284" s="42"/>
      <c r="BG284" s="42"/>
    </row>
    <row r="285" spans="5:59" ht="15.75" customHeight="1" x14ac:dyDescent="0.25">
      <c r="E285" s="37"/>
      <c r="J285" s="36"/>
      <c r="K285" s="36"/>
      <c r="L285" s="38"/>
      <c r="M285" s="39"/>
      <c r="N285" s="39"/>
      <c r="O285" s="39"/>
      <c r="P285" s="39"/>
      <c r="Q285" s="39"/>
      <c r="R285" s="39"/>
      <c r="S285" s="39"/>
      <c r="U285" s="39"/>
      <c r="V285" s="39"/>
      <c r="W285" s="39"/>
      <c r="X285" s="39"/>
      <c r="Y285" s="39"/>
      <c r="AF285" s="40"/>
      <c r="AG285" s="40"/>
      <c r="AH285" s="40"/>
      <c r="AI285" s="40"/>
      <c r="AJ285" s="41"/>
      <c r="AK285" s="41"/>
      <c r="AL285" s="42"/>
      <c r="AM285" s="42"/>
      <c r="AN285" s="42"/>
      <c r="AO285" s="42"/>
      <c r="AP285" s="42"/>
      <c r="AQ285" s="42"/>
      <c r="AR285" s="42"/>
      <c r="AS285" s="42"/>
      <c r="AT285" s="42"/>
      <c r="AU285" s="42"/>
      <c r="AV285" s="42"/>
      <c r="AW285" s="42"/>
      <c r="AX285" s="42"/>
      <c r="AY285" s="42"/>
      <c r="AZ285" s="42"/>
      <c r="BA285" s="42"/>
      <c r="BB285" s="42"/>
      <c r="BC285" s="42"/>
      <c r="BD285" s="42"/>
      <c r="BE285" s="42"/>
      <c r="BF285" s="42"/>
      <c r="BG285" s="42"/>
    </row>
    <row r="286" spans="5:59" ht="15.75" customHeight="1" x14ac:dyDescent="0.25">
      <c r="E286" s="37"/>
      <c r="J286" s="36"/>
      <c r="K286" s="36"/>
      <c r="L286" s="38"/>
      <c r="M286" s="39"/>
      <c r="N286" s="39"/>
      <c r="O286" s="39"/>
      <c r="P286" s="39"/>
      <c r="Q286" s="39"/>
      <c r="R286" s="39"/>
      <c r="S286" s="39"/>
      <c r="U286" s="39"/>
      <c r="V286" s="39"/>
      <c r="W286" s="39"/>
      <c r="X286" s="39"/>
      <c r="Y286" s="39"/>
      <c r="AF286" s="40"/>
      <c r="AG286" s="40"/>
      <c r="AH286" s="40"/>
      <c r="AI286" s="40"/>
      <c r="AJ286" s="41"/>
      <c r="AK286" s="41"/>
      <c r="AL286" s="42"/>
      <c r="AM286" s="42"/>
      <c r="AN286" s="42"/>
      <c r="AO286" s="42"/>
      <c r="AP286" s="42"/>
      <c r="AQ286" s="42"/>
      <c r="AR286" s="42"/>
      <c r="AS286" s="42"/>
      <c r="AT286" s="42"/>
      <c r="AU286" s="42"/>
      <c r="AV286" s="42"/>
      <c r="AW286" s="42"/>
      <c r="AX286" s="42"/>
      <c r="AY286" s="42"/>
      <c r="AZ286" s="42"/>
      <c r="BA286" s="42"/>
      <c r="BB286" s="42"/>
      <c r="BC286" s="42"/>
      <c r="BD286" s="42"/>
      <c r="BE286" s="42"/>
      <c r="BF286" s="42"/>
      <c r="BG286" s="42"/>
    </row>
    <row r="287" spans="5:59" ht="15.75" customHeight="1" x14ac:dyDescent="0.25">
      <c r="E287" s="37"/>
      <c r="J287" s="36"/>
      <c r="K287" s="36"/>
      <c r="L287" s="38"/>
      <c r="M287" s="39"/>
      <c r="N287" s="39"/>
      <c r="O287" s="39"/>
      <c r="P287" s="39"/>
      <c r="Q287" s="39"/>
      <c r="R287" s="39"/>
      <c r="S287" s="39"/>
      <c r="U287" s="39"/>
      <c r="V287" s="39"/>
      <c r="W287" s="39"/>
      <c r="X287" s="39"/>
      <c r="Y287" s="39"/>
      <c r="AF287" s="40"/>
      <c r="AG287" s="40"/>
      <c r="AH287" s="40"/>
      <c r="AI287" s="40"/>
      <c r="AJ287" s="41"/>
      <c r="AK287" s="41"/>
      <c r="AL287" s="42"/>
      <c r="AM287" s="42"/>
      <c r="AN287" s="42"/>
      <c r="AO287" s="42"/>
      <c r="AP287" s="42"/>
      <c r="AQ287" s="42"/>
      <c r="AR287" s="42"/>
      <c r="AS287" s="42"/>
      <c r="AT287" s="42"/>
      <c r="AU287" s="42"/>
      <c r="AV287" s="42"/>
      <c r="AW287" s="42"/>
      <c r="AX287" s="42"/>
      <c r="AY287" s="42"/>
      <c r="AZ287" s="42"/>
      <c r="BA287" s="42"/>
      <c r="BB287" s="42"/>
      <c r="BC287" s="42"/>
      <c r="BD287" s="42"/>
      <c r="BE287" s="42"/>
      <c r="BF287" s="42"/>
      <c r="BG287" s="42"/>
    </row>
    <row r="288" spans="5:59" ht="15.75" customHeight="1" x14ac:dyDescent="0.25">
      <c r="E288" s="37"/>
      <c r="J288" s="36"/>
      <c r="K288" s="36"/>
      <c r="L288" s="38"/>
      <c r="M288" s="39"/>
      <c r="N288" s="39"/>
      <c r="O288" s="39"/>
      <c r="P288" s="39"/>
      <c r="Q288" s="39"/>
      <c r="R288" s="39"/>
      <c r="S288" s="39"/>
      <c r="U288" s="39"/>
      <c r="V288" s="39"/>
      <c r="W288" s="39"/>
      <c r="X288" s="39"/>
      <c r="Y288" s="39"/>
      <c r="AF288" s="40"/>
      <c r="AG288" s="40"/>
      <c r="AH288" s="40"/>
      <c r="AI288" s="40"/>
      <c r="AJ288" s="41"/>
      <c r="AK288" s="41"/>
      <c r="AL288" s="42"/>
      <c r="AM288" s="42"/>
      <c r="AN288" s="42"/>
      <c r="AO288" s="42"/>
      <c r="AP288" s="42"/>
      <c r="AQ288" s="42"/>
      <c r="AR288" s="42"/>
      <c r="AS288" s="42"/>
      <c r="AT288" s="42"/>
      <c r="AU288" s="42"/>
      <c r="AV288" s="42"/>
      <c r="AW288" s="42"/>
      <c r="AX288" s="42"/>
      <c r="AY288" s="42"/>
      <c r="AZ288" s="42"/>
      <c r="BA288" s="42"/>
      <c r="BB288" s="42"/>
      <c r="BC288" s="42"/>
      <c r="BD288" s="42"/>
      <c r="BE288" s="42"/>
      <c r="BF288" s="42"/>
      <c r="BG288" s="42"/>
    </row>
    <row r="289" spans="5:59" ht="15.75" customHeight="1" x14ac:dyDescent="0.25">
      <c r="E289" s="37"/>
      <c r="J289" s="36"/>
      <c r="K289" s="36"/>
      <c r="L289" s="38"/>
      <c r="M289" s="39"/>
      <c r="N289" s="39"/>
      <c r="O289" s="39"/>
      <c r="P289" s="39"/>
      <c r="Q289" s="39"/>
      <c r="R289" s="39"/>
      <c r="S289" s="39"/>
      <c r="U289" s="39"/>
      <c r="V289" s="39"/>
      <c r="W289" s="39"/>
      <c r="X289" s="39"/>
      <c r="Y289" s="39"/>
      <c r="AF289" s="40"/>
      <c r="AG289" s="40"/>
      <c r="AH289" s="40"/>
      <c r="AI289" s="40"/>
      <c r="AJ289" s="41"/>
      <c r="AK289" s="41"/>
      <c r="AL289" s="42"/>
      <c r="AM289" s="42"/>
      <c r="AN289" s="42"/>
      <c r="AO289" s="42"/>
      <c r="AP289" s="42"/>
      <c r="AQ289" s="42"/>
      <c r="AR289" s="42"/>
      <c r="AS289" s="42"/>
      <c r="AT289" s="42"/>
      <c r="AU289" s="42"/>
      <c r="AV289" s="42"/>
      <c r="AW289" s="42"/>
      <c r="AX289" s="42"/>
      <c r="AY289" s="42"/>
      <c r="AZ289" s="42"/>
      <c r="BA289" s="42"/>
      <c r="BB289" s="42"/>
      <c r="BC289" s="42"/>
      <c r="BD289" s="42"/>
      <c r="BE289" s="42"/>
      <c r="BF289" s="42"/>
      <c r="BG289" s="42"/>
    </row>
    <row r="290" spans="5:59" ht="15.75" customHeight="1" x14ac:dyDescent="0.25">
      <c r="E290" s="37"/>
      <c r="J290" s="36"/>
      <c r="K290" s="36"/>
      <c r="L290" s="38"/>
      <c r="M290" s="39"/>
      <c r="N290" s="39"/>
      <c r="O290" s="39"/>
      <c r="P290" s="39"/>
      <c r="Q290" s="39"/>
      <c r="R290" s="39"/>
      <c r="S290" s="39"/>
      <c r="U290" s="39"/>
      <c r="V290" s="39"/>
      <c r="W290" s="39"/>
      <c r="X290" s="39"/>
      <c r="Y290" s="39"/>
      <c r="AF290" s="40"/>
      <c r="AG290" s="40"/>
      <c r="AH290" s="40"/>
      <c r="AI290" s="40"/>
      <c r="AJ290" s="41"/>
      <c r="AK290" s="41"/>
      <c r="AL290" s="42"/>
      <c r="AM290" s="42"/>
      <c r="AN290" s="42"/>
      <c r="AO290" s="42"/>
      <c r="AP290" s="42"/>
      <c r="AQ290" s="42"/>
      <c r="AR290" s="42"/>
      <c r="AS290" s="42"/>
      <c r="AT290" s="42"/>
      <c r="AU290" s="42"/>
      <c r="AV290" s="42"/>
      <c r="AW290" s="42"/>
      <c r="AX290" s="42"/>
      <c r="AY290" s="42"/>
      <c r="AZ290" s="42"/>
      <c r="BA290" s="42"/>
      <c r="BB290" s="42"/>
      <c r="BC290" s="42"/>
      <c r="BD290" s="42"/>
      <c r="BE290" s="42"/>
      <c r="BF290" s="42"/>
      <c r="BG290" s="42"/>
    </row>
    <row r="291" spans="5:59" ht="15.75" customHeight="1" x14ac:dyDescent="0.25">
      <c r="E291" s="37"/>
      <c r="J291" s="36"/>
      <c r="K291" s="36"/>
      <c r="L291" s="38"/>
      <c r="M291" s="39"/>
      <c r="N291" s="39"/>
      <c r="O291" s="39"/>
      <c r="P291" s="39"/>
      <c r="Q291" s="39"/>
      <c r="R291" s="39"/>
      <c r="S291" s="39"/>
      <c r="U291" s="39"/>
      <c r="V291" s="39"/>
      <c r="W291" s="39"/>
      <c r="X291" s="39"/>
      <c r="Y291" s="39"/>
      <c r="AF291" s="40"/>
      <c r="AG291" s="40"/>
      <c r="AH291" s="40"/>
      <c r="AI291" s="40"/>
      <c r="AJ291" s="41"/>
      <c r="AK291" s="41"/>
      <c r="AL291" s="42"/>
      <c r="AM291" s="42"/>
      <c r="AN291" s="42"/>
      <c r="AO291" s="42"/>
      <c r="AP291" s="42"/>
      <c r="AQ291" s="42"/>
      <c r="AR291" s="42"/>
      <c r="AS291" s="42"/>
      <c r="AT291" s="42"/>
      <c r="AU291" s="42"/>
      <c r="AV291" s="42"/>
      <c r="AW291" s="42"/>
      <c r="AX291" s="42"/>
      <c r="AY291" s="42"/>
      <c r="AZ291" s="42"/>
      <c r="BA291" s="42"/>
      <c r="BB291" s="42"/>
      <c r="BC291" s="42"/>
      <c r="BD291" s="42"/>
      <c r="BE291" s="42"/>
      <c r="BF291" s="42"/>
      <c r="BG291" s="42"/>
    </row>
    <row r="292" spans="5:59" ht="15.75" customHeight="1" x14ac:dyDescent="0.25">
      <c r="E292" s="37"/>
      <c r="J292" s="36"/>
      <c r="K292" s="36"/>
      <c r="L292" s="38"/>
      <c r="M292" s="39"/>
      <c r="N292" s="39"/>
      <c r="O292" s="39"/>
      <c r="P292" s="39"/>
      <c r="Q292" s="39"/>
      <c r="R292" s="39"/>
      <c r="S292" s="39"/>
      <c r="U292" s="39"/>
      <c r="V292" s="39"/>
      <c r="W292" s="39"/>
      <c r="X292" s="39"/>
      <c r="Y292" s="39"/>
      <c r="AF292" s="40"/>
      <c r="AG292" s="40"/>
      <c r="AH292" s="40"/>
      <c r="AI292" s="40"/>
      <c r="AJ292" s="41"/>
      <c r="AK292" s="41"/>
      <c r="AL292" s="42"/>
      <c r="AM292" s="42"/>
      <c r="AN292" s="42"/>
      <c r="AO292" s="42"/>
      <c r="AP292" s="42"/>
      <c r="AQ292" s="42"/>
      <c r="AR292" s="42"/>
      <c r="AS292" s="42"/>
      <c r="AT292" s="42"/>
      <c r="AU292" s="42"/>
      <c r="AV292" s="42"/>
      <c r="AW292" s="42"/>
      <c r="AX292" s="42"/>
      <c r="AY292" s="42"/>
      <c r="AZ292" s="42"/>
      <c r="BA292" s="42"/>
      <c r="BB292" s="42"/>
      <c r="BC292" s="42"/>
      <c r="BD292" s="42"/>
      <c r="BE292" s="42"/>
      <c r="BF292" s="42"/>
      <c r="BG292" s="42"/>
    </row>
    <row r="293" spans="5:59" ht="15.75" customHeight="1" x14ac:dyDescent="0.25">
      <c r="E293" s="37"/>
      <c r="J293" s="36"/>
      <c r="K293" s="36"/>
      <c r="L293" s="38"/>
      <c r="M293" s="39"/>
      <c r="N293" s="39"/>
      <c r="O293" s="39"/>
      <c r="P293" s="39"/>
      <c r="Q293" s="39"/>
      <c r="R293" s="39"/>
      <c r="S293" s="39"/>
      <c r="U293" s="39"/>
      <c r="V293" s="39"/>
      <c r="W293" s="39"/>
      <c r="X293" s="39"/>
      <c r="Y293" s="39"/>
      <c r="AF293" s="40"/>
      <c r="AG293" s="40"/>
      <c r="AH293" s="40"/>
      <c r="AI293" s="40"/>
      <c r="AJ293" s="41"/>
      <c r="AK293" s="41"/>
      <c r="AL293" s="42"/>
      <c r="AM293" s="42"/>
      <c r="AN293" s="42"/>
      <c r="AO293" s="42"/>
      <c r="AP293" s="42"/>
      <c r="AQ293" s="42"/>
      <c r="AR293" s="42"/>
      <c r="AS293" s="42"/>
      <c r="AT293" s="42"/>
      <c r="AU293" s="42"/>
      <c r="AV293" s="42"/>
      <c r="AW293" s="42"/>
      <c r="AX293" s="42"/>
      <c r="AY293" s="42"/>
      <c r="AZ293" s="42"/>
      <c r="BA293" s="42"/>
      <c r="BB293" s="42"/>
      <c r="BC293" s="42"/>
      <c r="BD293" s="42"/>
      <c r="BE293" s="42"/>
      <c r="BF293" s="42"/>
      <c r="BG293" s="42"/>
    </row>
    <row r="294" spans="5:59" ht="15.75" customHeight="1" x14ac:dyDescent="0.25">
      <c r="E294" s="37"/>
      <c r="J294" s="36"/>
      <c r="K294" s="36"/>
      <c r="L294" s="38"/>
      <c r="M294" s="39"/>
      <c r="N294" s="39"/>
      <c r="O294" s="39"/>
      <c r="P294" s="39"/>
      <c r="Q294" s="39"/>
      <c r="R294" s="39"/>
      <c r="S294" s="39"/>
      <c r="U294" s="39"/>
      <c r="V294" s="39"/>
      <c r="W294" s="39"/>
      <c r="X294" s="39"/>
      <c r="Y294" s="39"/>
      <c r="AF294" s="40"/>
      <c r="AG294" s="40"/>
      <c r="AH294" s="40"/>
      <c r="AI294" s="40"/>
      <c r="AJ294" s="41"/>
      <c r="AK294" s="41"/>
      <c r="AL294" s="42"/>
      <c r="AM294" s="42"/>
      <c r="AN294" s="42"/>
      <c r="AO294" s="42"/>
      <c r="AP294" s="42"/>
      <c r="AQ294" s="42"/>
      <c r="AR294" s="42"/>
      <c r="AS294" s="42"/>
      <c r="AT294" s="42"/>
      <c r="AU294" s="42"/>
      <c r="AV294" s="42"/>
      <c r="AW294" s="42"/>
      <c r="AX294" s="42"/>
      <c r="AY294" s="42"/>
      <c r="AZ294" s="42"/>
      <c r="BA294" s="42"/>
      <c r="BB294" s="42"/>
      <c r="BC294" s="42"/>
      <c r="BD294" s="42"/>
      <c r="BE294" s="42"/>
      <c r="BF294" s="42"/>
      <c r="BG294" s="42"/>
    </row>
    <row r="295" spans="5:59" ht="15.75" customHeight="1" x14ac:dyDescent="0.25">
      <c r="E295" s="37"/>
      <c r="J295" s="36"/>
      <c r="K295" s="36"/>
      <c r="L295" s="38"/>
      <c r="M295" s="39"/>
      <c r="N295" s="39"/>
      <c r="O295" s="39"/>
      <c r="P295" s="39"/>
      <c r="Q295" s="39"/>
      <c r="R295" s="39"/>
      <c r="S295" s="39"/>
      <c r="U295" s="39"/>
      <c r="V295" s="39"/>
      <c r="W295" s="39"/>
      <c r="X295" s="39"/>
      <c r="Y295" s="39"/>
      <c r="AF295" s="40"/>
      <c r="AG295" s="40"/>
      <c r="AH295" s="40"/>
      <c r="AI295" s="40"/>
      <c r="AJ295" s="41"/>
      <c r="AK295" s="41"/>
      <c r="AL295" s="42"/>
      <c r="AM295" s="42"/>
      <c r="AN295" s="42"/>
      <c r="AO295" s="42"/>
      <c r="AP295" s="42"/>
      <c r="AQ295" s="42"/>
      <c r="AR295" s="42"/>
      <c r="AS295" s="42"/>
      <c r="AT295" s="42"/>
      <c r="AU295" s="42"/>
      <c r="AV295" s="42"/>
      <c r="AW295" s="42"/>
      <c r="AX295" s="42"/>
      <c r="AY295" s="42"/>
      <c r="AZ295" s="42"/>
      <c r="BA295" s="42"/>
      <c r="BB295" s="42"/>
      <c r="BC295" s="42"/>
      <c r="BD295" s="42"/>
      <c r="BE295" s="42"/>
      <c r="BF295" s="42"/>
      <c r="BG295" s="42"/>
    </row>
    <row r="296" spans="5:59" ht="15.75" customHeight="1" x14ac:dyDescent="0.25">
      <c r="E296" s="37"/>
      <c r="J296" s="36"/>
      <c r="K296" s="36"/>
      <c r="L296" s="38"/>
      <c r="M296" s="39"/>
      <c r="N296" s="39"/>
      <c r="O296" s="39"/>
      <c r="P296" s="39"/>
      <c r="Q296" s="39"/>
      <c r="R296" s="39"/>
      <c r="S296" s="39"/>
      <c r="U296" s="39"/>
      <c r="V296" s="39"/>
      <c r="W296" s="39"/>
      <c r="X296" s="39"/>
      <c r="Y296" s="39"/>
      <c r="AF296" s="40"/>
      <c r="AG296" s="40"/>
      <c r="AH296" s="40"/>
      <c r="AI296" s="40"/>
      <c r="AJ296" s="41"/>
      <c r="AK296" s="41"/>
      <c r="AL296" s="42"/>
      <c r="AM296" s="42"/>
      <c r="AN296" s="42"/>
      <c r="AO296" s="42"/>
      <c r="AP296" s="42"/>
      <c r="AQ296" s="42"/>
      <c r="AR296" s="42"/>
      <c r="AS296" s="42"/>
      <c r="AT296" s="42"/>
      <c r="AU296" s="42"/>
      <c r="AV296" s="42"/>
      <c r="AW296" s="42"/>
      <c r="AX296" s="42"/>
      <c r="AY296" s="42"/>
      <c r="AZ296" s="42"/>
      <c r="BA296" s="42"/>
      <c r="BB296" s="42"/>
      <c r="BC296" s="42"/>
      <c r="BD296" s="42"/>
      <c r="BE296" s="42"/>
      <c r="BF296" s="42"/>
      <c r="BG296" s="42"/>
    </row>
    <row r="297" spans="5:59" ht="15.75" customHeight="1" x14ac:dyDescent="0.25">
      <c r="E297" s="37"/>
      <c r="J297" s="36"/>
      <c r="K297" s="36"/>
      <c r="L297" s="38"/>
      <c r="M297" s="39"/>
      <c r="N297" s="39"/>
      <c r="O297" s="39"/>
      <c r="P297" s="39"/>
      <c r="Q297" s="39"/>
      <c r="R297" s="39"/>
      <c r="S297" s="39"/>
      <c r="U297" s="39"/>
      <c r="V297" s="39"/>
      <c r="W297" s="39"/>
      <c r="X297" s="39"/>
      <c r="Y297" s="39"/>
      <c r="AF297" s="40"/>
      <c r="AG297" s="40"/>
      <c r="AH297" s="40"/>
      <c r="AI297" s="40"/>
      <c r="AJ297" s="41"/>
      <c r="AK297" s="41"/>
      <c r="AL297" s="42"/>
      <c r="AM297" s="42"/>
      <c r="AN297" s="42"/>
      <c r="AO297" s="42"/>
      <c r="AP297" s="42"/>
      <c r="AQ297" s="42"/>
      <c r="AR297" s="42"/>
      <c r="AS297" s="42"/>
      <c r="AT297" s="42"/>
      <c r="AU297" s="42"/>
      <c r="AV297" s="42"/>
      <c r="AW297" s="42"/>
      <c r="AX297" s="42"/>
      <c r="AY297" s="42"/>
      <c r="AZ297" s="42"/>
      <c r="BA297" s="42"/>
      <c r="BB297" s="42"/>
      <c r="BC297" s="42"/>
      <c r="BD297" s="42"/>
      <c r="BE297" s="42"/>
      <c r="BF297" s="42"/>
      <c r="BG297" s="42"/>
    </row>
    <row r="298" spans="5:59" ht="15.75" customHeight="1" x14ac:dyDescent="0.25">
      <c r="E298" s="37"/>
      <c r="J298" s="36"/>
      <c r="K298" s="36"/>
      <c r="L298" s="38"/>
      <c r="M298" s="39"/>
      <c r="N298" s="39"/>
      <c r="O298" s="39"/>
      <c r="P298" s="39"/>
      <c r="Q298" s="39"/>
      <c r="R298" s="39"/>
      <c r="S298" s="39"/>
      <c r="U298" s="39"/>
      <c r="V298" s="39"/>
      <c r="W298" s="39"/>
      <c r="X298" s="39"/>
      <c r="Y298" s="39"/>
      <c r="AF298" s="40"/>
      <c r="AG298" s="40"/>
      <c r="AH298" s="40"/>
      <c r="AI298" s="40"/>
      <c r="AJ298" s="41"/>
      <c r="AK298" s="41"/>
      <c r="AL298" s="42"/>
      <c r="AM298" s="42"/>
      <c r="AN298" s="42"/>
      <c r="AO298" s="42"/>
      <c r="AP298" s="42"/>
      <c r="AQ298" s="42"/>
      <c r="AR298" s="42"/>
      <c r="AS298" s="42"/>
      <c r="AT298" s="42"/>
      <c r="AU298" s="42"/>
      <c r="AV298" s="42"/>
      <c r="AW298" s="42"/>
      <c r="AX298" s="42"/>
      <c r="AY298" s="42"/>
      <c r="AZ298" s="42"/>
      <c r="BA298" s="42"/>
      <c r="BB298" s="42"/>
      <c r="BC298" s="42"/>
      <c r="BD298" s="42"/>
      <c r="BE298" s="42"/>
      <c r="BF298" s="42"/>
      <c r="BG298" s="42"/>
    </row>
    <row r="299" spans="5:59" ht="15.75" customHeight="1" x14ac:dyDescent="0.25">
      <c r="E299" s="37"/>
      <c r="J299" s="36"/>
      <c r="K299" s="36"/>
      <c r="L299" s="38"/>
      <c r="M299" s="39"/>
      <c r="N299" s="39"/>
      <c r="O299" s="39"/>
      <c r="P299" s="39"/>
      <c r="Q299" s="39"/>
      <c r="R299" s="39"/>
      <c r="S299" s="39"/>
      <c r="U299" s="39"/>
      <c r="V299" s="39"/>
      <c r="W299" s="39"/>
      <c r="X299" s="39"/>
      <c r="Y299" s="39"/>
      <c r="AF299" s="40"/>
      <c r="AG299" s="40"/>
      <c r="AH299" s="40"/>
      <c r="AI299" s="40"/>
      <c r="AJ299" s="41"/>
      <c r="AK299" s="41"/>
      <c r="AL299" s="42"/>
      <c r="AM299" s="42"/>
      <c r="AN299" s="42"/>
      <c r="AO299" s="42"/>
      <c r="AP299" s="42"/>
      <c r="AQ299" s="42"/>
      <c r="AR299" s="42"/>
      <c r="AS299" s="42"/>
      <c r="AT299" s="42"/>
      <c r="AU299" s="42"/>
      <c r="AV299" s="42"/>
      <c r="AW299" s="42"/>
      <c r="AX299" s="42"/>
      <c r="AY299" s="42"/>
      <c r="AZ299" s="42"/>
      <c r="BA299" s="42"/>
      <c r="BB299" s="42"/>
      <c r="BC299" s="42"/>
      <c r="BD299" s="42"/>
      <c r="BE299" s="42"/>
      <c r="BF299" s="42"/>
      <c r="BG299" s="42"/>
    </row>
    <row r="300" spans="5:59" ht="15.75" customHeight="1" x14ac:dyDescent="0.25">
      <c r="E300" s="37"/>
      <c r="J300" s="36"/>
      <c r="K300" s="36"/>
      <c r="L300" s="38"/>
      <c r="M300" s="39"/>
      <c r="N300" s="39"/>
      <c r="O300" s="39"/>
      <c r="P300" s="39"/>
      <c r="Q300" s="39"/>
      <c r="R300" s="39"/>
      <c r="S300" s="39"/>
      <c r="U300" s="39"/>
      <c r="V300" s="39"/>
      <c r="W300" s="39"/>
      <c r="X300" s="39"/>
      <c r="Y300" s="39"/>
      <c r="AF300" s="40"/>
      <c r="AG300" s="40"/>
      <c r="AH300" s="40"/>
      <c r="AI300" s="40"/>
      <c r="AJ300" s="41"/>
      <c r="AK300" s="41"/>
      <c r="AL300" s="42"/>
      <c r="AM300" s="42"/>
      <c r="AN300" s="42"/>
      <c r="AO300" s="42"/>
      <c r="AP300" s="42"/>
      <c r="AQ300" s="42"/>
      <c r="AR300" s="42"/>
      <c r="AS300" s="42"/>
      <c r="AT300" s="42"/>
      <c r="AU300" s="42"/>
      <c r="AV300" s="42"/>
      <c r="AW300" s="42"/>
      <c r="AX300" s="42"/>
      <c r="AY300" s="42"/>
      <c r="AZ300" s="42"/>
      <c r="BA300" s="42"/>
      <c r="BB300" s="42"/>
      <c r="BC300" s="42"/>
      <c r="BD300" s="42"/>
      <c r="BE300" s="42"/>
      <c r="BF300" s="42"/>
      <c r="BG300" s="42"/>
    </row>
    <row r="301" spans="5:59" ht="15.75" customHeight="1" x14ac:dyDescent="0.25">
      <c r="E301" s="37"/>
      <c r="J301" s="36"/>
      <c r="K301" s="36"/>
      <c r="L301" s="38"/>
      <c r="M301" s="39"/>
      <c r="N301" s="39"/>
      <c r="O301" s="39"/>
      <c r="P301" s="39"/>
      <c r="Q301" s="39"/>
      <c r="R301" s="39"/>
      <c r="S301" s="39"/>
      <c r="U301" s="39"/>
      <c r="V301" s="39"/>
      <c r="W301" s="39"/>
      <c r="X301" s="39"/>
      <c r="Y301" s="39"/>
      <c r="AF301" s="40"/>
      <c r="AG301" s="40"/>
      <c r="AH301" s="40"/>
      <c r="AI301" s="40"/>
      <c r="AJ301" s="41"/>
      <c r="AK301" s="41"/>
      <c r="AL301" s="42"/>
      <c r="AM301" s="42"/>
      <c r="AN301" s="42"/>
      <c r="AO301" s="42"/>
      <c r="AP301" s="42"/>
      <c r="AQ301" s="42"/>
      <c r="AR301" s="42"/>
      <c r="AS301" s="42"/>
      <c r="AT301" s="42"/>
      <c r="AU301" s="42"/>
      <c r="AV301" s="42"/>
      <c r="AW301" s="42"/>
      <c r="AX301" s="42"/>
      <c r="AY301" s="42"/>
      <c r="AZ301" s="42"/>
      <c r="BA301" s="42"/>
      <c r="BB301" s="42"/>
      <c r="BC301" s="42"/>
      <c r="BD301" s="42"/>
      <c r="BE301" s="42"/>
      <c r="BF301" s="42"/>
      <c r="BG301" s="42"/>
    </row>
    <row r="302" spans="5:59" ht="15.75" customHeight="1" x14ac:dyDescent="0.25">
      <c r="E302" s="37"/>
      <c r="J302" s="36"/>
      <c r="K302" s="36"/>
      <c r="L302" s="38"/>
      <c r="M302" s="39"/>
      <c r="N302" s="39"/>
      <c r="O302" s="39"/>
      <c r="P302" s="39"/>
      <c r="Q302" s="39"/>
      <c r="R302" s="39"/>
      <c r="S302" s="39"/>
      <c r="U302" s="39"/>
      <c r="V302" s="39"/>
      <c r="W302" s="39"/>
      <c r="X302" s="39"/>
      <c r="Y302" s="39"/>
      <c r="AF302" s="40"/>
      <c r="AG302" s="40"/>
      <c r="AH302" s="40"/>
      <c r="AI302" s="40"/>
      <c r="AJ302" s="41"/>
      <c r="AK302" s="41"/>
      <c r="AL302" s="42"/>
      <c r="AM302" s="42"/>
      <c r="AN302" s="42"/>
      <c r="AO302" s="42"/>
      <c r="AP302" s="42"/>
      <c r="AQ302" s="42"/>
      <c r="AR302" s="42"/>
      <c r="AS302" s="42"/>
      <c r="AT302" s="42"/>
      <c r="AU302" s="42"/>
      <c r="AV302" s="42"/>
      <c r="AW302" s="42"/>
      <c r="AX302" s="42"/>
      <c r="AY302" s="42"/>
      <c r="AZ302" s="42"/>
      <c r="BA302" s="42"/>
      <c r="BB302" s="42"/>
      <c r="BC302" s="42"/>
      <c r="BD302" s="42"/>
      <c r="BE302" s="42"/>
      <c r="BF302" s="42"/>
      <c r="BG302" s="42"/>
    </row>
    <row r="303" spans="5:59" ht="15.75" customHeight="1" x14ac:dyDescent="0.25">
      <c r="E303" s="37"/>
      <c r="J303" s="36"/>
      <c r="K303" s="36"/>
      <c r="L303" s="38"/>
      <c r="M303" s="39"/>
      <c r="N303" s="39"/>
      <c r="O303" s="39"/>
      <c r="P303" s="39"/>
      <c r="Q303" s="39"/>
      <c r="R303" s="39"/>
      <c r="S303" s="39"/>
      <c r="U303" s="39"/>
      <c r="V303" s="39"/>
      <c r="W303" s="39"/>
      <c r="X303" s="39"/>
      <c r="Y303" s="39"/>
      <c r="AF303" s="40"/>
      <c r="AG303" s="40"/>
      <c r="AH303" s="40"/>
      <c r="AI303" s="40"/>
      <c r="AJ303" s="41"/>
      <c r="AK303" s="41"/>
      <c r="AL303" s="42"/>
      <c r="AM303" s="42"/>
      <c r="AN303" s="42"/>
      <c r="AO303" s="42"/>
      <c r="AP303" s="42"/>
      <c r="AQ303" s="42"/>
      <c r="AR303" s="42"/>
      <c r="AS303" s="42"/>
      <c r="AT303" s="42"/>
      <c r="AU303" s="42"/>
      <c r="AV303" s="42"/>
      <c r="AW303" s="42"/>
      <c r="AX303" s="42"/>
      <c r="AY303" s="42"/>
      <c r="AZ303" s="42"/>
      <c r="BA303" s="42"/>
      <c r="BB303" s="42"/>
      <c r="BC303" s="42"/>
      <c r="BD303" s="42"/>
      <c r="BE303" s="42"/>
      <c r="BF303" s="42"/>
      <c r="BG303" s="42"/>
    </row>
    <row r="304" spans="5:59" ht="15.75" customHeight="1" x14ac:dyDescent="0.25">
      <c r="E304" s="37"/>
      <c r="J304" s="36"/>
      <c r="K304" s="36"/>
      <c r="L304" s="38"/>
      <c r="M304" s="39"/>
      <c r="N304" s="39"/>
      <c r="O304" s="39"/>
      <c r="P304" s="39"/>
      <c r="Q304" s="39"/>
      <c r="R304" s="39"/>
      <c r="S304" s="39"/>
      <c r="U304" s="39"/>
      <c r="V304" s="39"/>
      <c r="W304" s="39"/>
      <c r="X304" s="39"/>
      <c r="Y304" s="39"/>
      <c r="AF304" s="40"/>
      <c r="AG304" s="40"/>
      <c r="AH304" s="40"/>
      <c r="AI304" s="40"/>
      <c r="AJ304" s="41"/>
      <c r="AK304" s="41"/>
      <c r="AL304" s="42"/>
      <c r="AM304" s="42"/>
      <c r="AN304" s="42"/>
      <c r="AO304" s="42"/>
      <c r="AP304" s="42"/>
      <c r="AQ304" s="42"/>
      <c r="AR304" s="42"/>
      <c r="AS304" s="42"/>
      <c r="AT304" s="42"/>
      <c r="AU304" s="42"/>
      <c r="AV304" s="42"/>
      <c r="AW304" s="42"/>
      <c r="AX304" s="42"/>
      <c r="AY304" s="42"/>
      <c r="AZ304" s="42"/>
      <c r="BA304" s="42"/>
      <c r="BB304" s="42"/>
      <c r="BC304" s="42"/>
      <c r="BD304" s="42"/>
      <c r="BE304" s="42"/>
      <c r="BF304" s="42"/>
      <c r="BG304" s="42"/>
    </row>
    <row r="305" spans="5:59" ht="15.75" customHeight="1" x14ac:dyDescent="0.25">
      <c r="E305" s="37"/>
      <c r="J305" s="36"/>
      <c r="K305" s="36"/>
      <c r="L305" s="38"/>
      <c r="M305" s="39"/>
      <c r="N305" s="39"/>
      <c r="O305" s="39"/>
      <c r="P305" s="39"/>
      <c r="Q305" s="39"/>
      <c r="R305" s="39"/>
      <c r="S305" s="39"/>
      <c r="U305" s="39"/>
      <c r="V305" s="39"/>
      <c r="W305" s="39"/>
      <c r="X305" s="39"/>
      <c r="Y305" s="39"/>
      <c r="AF305" s="40"/>
      <c r="AG305" s="40"/>
      <c r="AH305" s="40"/>
      <c r="AI305" s="40"/>
      <c r="AJ305" s="41"/>
      <c r="AK305" s="41"/>
      <c r="AL305" s="42"/>
      <c r="AM305" s="42"/>
      <c r="AN305" s="42"/>
      <c r="AO305" s="42"/>
      <c r="AP305" s="42"/>
      <c r="AQ305" s="42"/>
      <c r="AR305" s="42"/>
      <c r="AS305" s="42"/>
      <c r="AT305" s="42"/>
      <c r="AU305" s="42"/>
      <c r="AV305" s="42"/>
      <c r="AW305" s="42"/>
      <c r="AX305" s="42"/>
      <c r="AY305" s="42"/>
      <c r="AZ305" s="42"/>
      <c r="BA305" s="42"/>
      <c r="BB305" s="42"/>
      <c r="BC305" s="42"/>
      <c r="BD305" s="42"/>
      <c r="BE305" s="42"/>
      <c r="BF305" s="42"/>
      <c r="BG305" s="42"/>
    </row>
    <row r="306" spans="5:59" ht="15.75" customHeight="1" x14ac:dyDescent="0.25">
      <c r="E306" s="37"/>
      <c r="J306" s="36"/>
      <c r="K306" s="36"/>
      <c r="L306" s="38"/>
      <c r="M306" s="39"/>
      <c r="N306" s="39"/>
      <c r="O306" s="39"/>
      <c r="P306" s="39"/>
      <c r="Q306" s="39"/>
      <c r="R306" s="39"/>
      <c r="S306" s="39"/>
      <c r="U306" s="39"/>
      <c r="V306" s="39"/>
      <c r="W306" s="39"/>
      <c r="X306" s="39"/>
      <c r="Y306" s="39"/>
      <c r="AF306" s="40"/>
      <c r="AG306" s="40"/>
      <c r="AH306" s="40"/>
      <c r="AI306" s="40"/>
      <c r="AJ306" s="41"/>
      <c r="AK306" s="41"/>
      <c r="AL306" s="42"/>
      <c r="AM306" s="42"/>
      <c r="AN306" s="42"/>
      <c r="AO306" s="42"/>
      <c r="AP306" s="42"/>
      <c r="AQ306" s="42"/>
      <c r="AR306" s="42"/>
      <c r="AS306" s="42"/>
      <c r="AT306" s="42"/>
      <c r="AU306" s="42"/>
      <c r="AV306" s="42"/>
      <c r="AW306" s="42"/>
      <c r="AX306" s="42"/>
      <c r="AY306" s="42"/>
      <c r="AZ306" s="42"/>
      <c r="BA306" s="42"/>
      <c r="BB306" s="42"/>
      <c r="BC306" s="42"/>
      <c r="BD306" s="42"/>
      <c r="BE306" s="42"/>
      <c r="BF306" s="42"/>
      <c r="BG306" s="42"/>
    </row>
    <row r="307" spans="5:59" ht="15.75" customHeight="1" x14ac:dyDescent="0.25">
      <c r="E307" s="37"/>
      <c r="J307" s="36"/>
      <c r="K307" s="36"/>
      <c r="L307" s="38"/>
      <c r="M307" s="39"/>
      <c r="N307" s="39"/>
      <c r="O307" s="39"/>
      <c r="P307" s="39"/>
      <c r="Q307" s="39"/>
      <c r="R307" s="39"/>
      <c r="S307" s="39"/>
      <c r="U307" s="39"/>
      <c r="V307" s="39"/>
      <c r="W307" s="39"/>
      <c r="X307" s="39"/>
      <c r="Y307" s="39"/>
      <c r="AF307" s="40"/>
      <c r="AG307" s="40"/>
      <c r="AH307" s="40"/>
      <c r="AI307" s="40"/>
      <c r="AJ307" s="41"/>
      <c r="AK307" s="41"/>
      <c r="AL307" s="42"/>
      <c r="AM307" s="42"/>
      <c r="AN307" s="42"/>
      <c r="AO307" s="42"/>
      <c r="AP307" s="42"/>
      <c r="AQ307" s="42"/>
      <c r="AR307" s="42"/>
      <c r="AS307" s="42"/>
      <c r="AT307" s="42"/>
      <c r="AU307" s="42"/>
      <c r="AV307" s="42"/>
      <c r="AW307" s="42"/>
      <c r="AX307" s="42"/>
      <c r="AY307" s="42"/>
      <c r="AZ307" s="42"/>
      <c r="BA307" s="42"/>
      <c r="BB307" s="42"/>
      <c r="BC307" s="42"/>
      <c r="BD307" s="42"/>
      <c r="BE307" s="42"/>
      <c r="BF307" s="42"/>
      <c r="BG307" s="42"/>
    </row>
    <row r="308" spans="5:59" ht="15.75" customHeight="1" x14ac:dyDescent="0.25">
      <c r="E308" s="37"/>
      <c r="J308" s="36"/>
      <c r="K308" s="36"/>
      <c r="L308" s="38"/>
      <c r="M308" s="39"/>
      <c r="N308" s="39"/>
      <c r="O308" s="39"/>
      <c r="P308" s="39"/>
      <c r="Q308" s="39"/>
      <c r="R308" s="39"/>
      <c r="S308" s="39"/>
      <c r="U308" s="39"/>
      <c r="V308" s="39"/>
      <c r="W308" s="39"/>
      <c r="X308" s="39"/>
      <c r="Y308" s="39"/>
      <c r="AF308" s="40"/>
      <c r="AG308" s="40"/>
      <c r="AH308" s="40"/>
      <c r="AI308" s="40"/>
      <c r="AJ308" s="41"/>
      <c r="AK308" s="41"/>
      <c r="AL308" s="42"/>
      <c r="AM308" s="42"/>
      <c r="AN308" s="42"/>
      <c r="AO308" s="42"/>
      <c r="AP308" s="42"/>
      <c r="AQ308" s="42"/>
      <c r="AR308" s="42"/>
      <c r="AS308" s="42"/>
      <c r="AT308" s="42"/>
      <c r="AU308" s="42"/>
      <c r="AV308" s="42"/>
      <c r="AW308" s="42"/>
      <c r="AX308" s="42"/>
      <c r="AY308" s="42"/>
      <c r="AZ308" s="42"/>
      <c r="BA308" s="42"/>
      <c r="BB308" s="42"/>
      <c r="BC308" s="42"/>
      <c r="BD308" s="42"/>
      <c r="BE308" s="42"/>
      <c r="BF308" s="42"/>
      <c r="BG308" s="42"/>
    </row>
    <row r="309" spans="5:59" ht="15.75" customHeight="1" x14ac:dyDescent="0.25">
      <c r="E309" s="37"/>
      <c r="J309" s="36"/>
      <c r="K309" s="36"/>
      <c r="L309" s="38"/>
      <c r="M309" s="39"/>
      <c r="N309" s="39"/>
      <c r="O309" s="39"/>
      <c r="P309" s="39"/>
      <c r="Q309" s="39"/>
      <c r="R309" s="39"/>
      <c r="S309" s="39"/>
      <c r="U309" s="39"/>
      <c r="V309" s="39"/>
      <c r="W309" s="39"/>
      <c r="X309" s="39"/>
      <c r="Y309" s="39"/>
      <c r="AF309" s="40"/>
      <c r="AG309" s="40"/>
      <c r="AH309" s="40"/>
      <c r="AI309" s="40"/>
      <c r="AJ309" s="41"/>
      <c r="AK309" s="41"/>
      <c r="AL309" s="42"/>
      <c r="AM309" s="42"/>
      <c r="AN309" s="42"/>
      <c r="AO309" s="42"/>
      <c r="AP309" s="42"/>
      <c r="AQ309" s="42"/>
      <c r="AR309" s="42"/>
      <c r="AS309" s="42"/>
      <c r="AT309" s="42"/>
      <c r="AU309" s="42"/>
      <c r="AV309" s="42"/>
      <c r="AW309" s="42"/>
      <c r="AX309" s="42"/>
      <c r="AY309" s="42"/>
      <c r="AZ309" s="42"/>
      <c r="BA309" s="42"/>
      <c r="BB309" s="42"/>
      <c r="BC309" s="42"/>
      <c r="BD309" s="42"/>
      <c r="BE309" s="42"/>
      <c r="BF309" s="42"/>
      <c r="BG309" s="42"/>
    </row>
    <row r="310" spans="5:59" ht="15.75" customHeight="1" x14ac:dyDescent="0.25">
      <c r="E310" s="37"/>
      <c r="J310" s="36"/>
      <c r="K310" s="36"/>
      <c r="L310" s="38"/>
      <c r="M310" s="39"/>
      <c r="N310" s="39"/>
      <c r="O310" s="39"/>
      <c r="P310" s="39"/>
      <c r="Q310" s="39"/>
      <c r="R310" s="39"/>
      <c r="S310" s="39"/>
      <c r="U310" s="39"/>
      <c r="V310" s="39"/>
      <c r="W310" s="39"/>
      <c r="X310" s="39"/>
      <c r="Y310" s="39"/>
      <c r="AF310" s="40"/>
      <c r="AG310" s="40"/>
      <c r="AH310" s="40"/>
      <c r="AI310" s="40"/>
      <c r="AJ310" s="41"/>
      <c r="AK310" s="41"/>
      <c r="AL310" s="42"/>
      <c r="AM310" s="42"/>
      <c r="AN310" s="42"/>
      <c r="AO310" s="42"/>
      <c r="AP310" s="42"/>
      <c r="AQ310" s="42"/>
      <c r="AR310" s="42"/>
      <c r="AS310" s="42"/>
      <c r="AT310" s="42"/>
      <c r="AU310" s="42"/>
      <c r="AV310" s="42"/>
      <c r="AW310" s="42"/>
      <c r="AX310" s="42"/>
      <c r="AY310" s="42"/>
      <c r="AZ310" s="42"/>
      <c r="BA310" s="42"/>
      <c r="BB310" s="42"/>
      <c r="BC310" s="42"/>
      <c r="BD310" s="42"/>
      <c r="BE310" s="42"/>
      <c r="BF310" s="42"/>
      <c r="BG310" s="42"/>
    </row>
    <row r="311" spans="5:59" ht="15.75" customHeight="1" x14ac:dyDescent="0.25">
      <c r="E311" s="37"/>
      <c r="J311" s="36"/>
      <c r="K311" s="36"/>
      <c r="L311" s="38"/>
      <c r="M311" s="39"/>
      <c r="N311" s="39"/>
      <c r="O311" s="39"/>
      <c r="P311" s="39"/>
      <c r="Q311" s="39"/>
      <c r="R311" s="39"/>
      <c r="S311" s="39"/>
      <c r="U311" s="39"/>
      <c r="V311" s="39"/>
      <c r="W311" s="39"/>
      <c r="X311" s="39"/>
      <c r="Y311" s="39"/>
      <c r="AF311" s="40"/>
      <c r="AG311" s="40"/>
      <c r="AH311" s="40"/>
      <c r="AI311" s="40"/>
      <c r="AJ311" s="41"/>
      <c r="AK311" s="41"/>
      <c r="AL311" s="42"/>
      <c r="AM311" s="42"/>
      <c r="AN311" s="42"/>
      <c r="AO311" s="42"/>
      <c r="AP311" s="42"/>
      <c r="AQ311" s="42"/>
      <c r="AR311" s="42"/>
      <c r="AS311" s="42"/>
      <c r="AT311" s="42"/>
      <c r="AU311" s="42"/>
      <c r="AV311" s="42"/>
      <c r="AW311" s="42"/>
      <c r="AX311" s="42"/>
      <c r="AY311" s="42"/>
      <c r="AZ311" s="42"/>
      <c r="BA311" s="42"/>
      <c r="BB311" s="42"/>
      <c r="BC311" s="42"/>
      <c r="BD311" s="42"/>
      <c r="BE311" s="42"/>
      <c r="BF311" s="42"/>
      <c r="BG311" s="42"/>
    </row>
    <row r="312" spans="5:59" ht="15.75" customHeight="1" x14ac:dyDescent="0.25">
      <c r="E312" s="37"/>
      <c r="J312" s="36"/>
      <c r="K312" s="36"/>
      <c r="L312" s="38"/>
      <c r="M312" s="39"/>
      <c r="N312" s="39"/>
      <c r="O312" s="39"/>
      <c r="P312" s="39"/>
      <c r="Q312" s="39"/>
      <c r="R312" s="39"/>
      <c r="S312" s="39"/>
      <c r="U312" s="39"/>
      <c r="V312" s="39"/>
      <c r="W312" s="39"/>
      <c r="X312" s="39"/>
      <c r="Y312" s="39"/>
      <c r="AF312" s="40"/>
      <c r="AG312" s="40"/>
      <c r="AH312" s="40"/>
      <c r="AI312" s="40"/>
      <c r="AJ312" s="41"/>
      <c r="AK312" s="41"/>
      <c r="AL312" s="42"/>
      <c r="AM312" s="42"/>
      <c r="AN312" s="42"/>
      <c r="AO312" s="42"/>
      <c r="AP312" s="42"/>
      <c r="AQ312" s="42"/>
      <c r="AR312" s="42"/>
      <c r="AS312" s="42"/>
      <c r="AT312" s="42"/>
      <c r="AU312" s="42"/>
      <c r="AV312" s="42"/>
      <c r="AW312" s="42"/>
      <c r="AX312" s="42"/>
      <c r="AY312" s="42"/>
      <c r="AZ312" s="42"/>
      <c r="BA312" s="42"/>
      <c r="BB312" s="42"/>
      <c r="BC312" s="42"/>
      <c r="BD312" s="42"/>
      <c r="BE312" s="42"/>
      <c r="BF312" s="42"/>
      <c r="BG312" s="42"/>
    </row>
    <row r="313" spans="5:59" ht="15.75" customHeight="1" x14ac:dyDescent="0.25">
      <c r="E313" s="37"/>
      <c r="J313" s="36"/>
      <c r="K313" s="36"/>
      <c r="L313" s="38"/>
      <c r="M313" s="39"/>
      <c r="N313" s="39"/>
      <c r="O313" s="39"/>
      <c r="P313" s="39"/>
      <c r="Q313" s="39"/>
      <c r="R313" s="39"/>
      <c r="S313" s="39"/>
      <c r="U313" s="39"/>
      <c r="V313" s="39"/>
      <c r="W313" s="39"/>
      <c r="X313" s="39"/>
      <c r="Y313" s="39"/>
      <c r="AF313" s="40"/>
      <c r="AG313" s="40"/>
      <c r="AH313" s="40"/>
      <c r="AI313" s="40"/>
      <c r="AJ313" s="41"/>
      <c r="AK313" s="41"/>
      <c r="AL313" s="42"/>
      <c r="AM313" s="42"/>
      <c r="AN313" s="42"/>
      <c r="AO313" s="42"/>
      <c r="AP313" s="42"/>
      <c r="AQ313" s="42"/>
      <c r="AR313" s="42"/>
      <c r="AS313" s="42"/>
      <c r="AT313" s="42"/>
      <c r="AU313" s="42"/>
      <c r="AV313" s="42"/>
      <c r="AW313" s="42"/>
      <c r="AX313" s="42"/>
      <c r="AY313" s="42"/>
      <c r="AZ313" s="42"/>
      <c r="BA313" s="42"/>
      <c r="BB313" s="42"/>
      <c r="BC313" s="42"/>
      <c r="BD313" s="42"/>
      <c r="BE313" s="42"/>
      <c r="BF313" s="42"/>
      <c r="BG313" s="42"/>
    </row>
    <row r="314" spans="5:59" ht="15.75" customHeight="1" x14ac:dyDescent="0.25">
      <c r="E314" s="37"/>
      <c r="J314" s="36"/>
      <c r="K314" s="36"/>
      <c r="L314" s="38"/>
      <c r="M314" s="39"/>
      <c r="N314" s="39"/>
      <c r="O314" s="39"/>
      <c r="P314" s="39"/>
      <c r="Q314" s="39"/>
      <c r="R314" s="39"/>
      <c r="S314" s="39"/>
      <c r="U314" s="39"/>
      <c r="V314" s="39"/>
      <c r="W314" s="39"/>
      <c r="X314" s="39"/>
      <c r="Y314" s="39"/>
      <c r="AF314" s="40"/>
      <c r="AG314" s="40"/>
      <c r="AH314" s="40"/>
      <c r="AI314" s="40"/>
      <c r="AJ314" s="41"/>
      <c r="AK314" s="41"/>
      <c r="AL314" s="42"/>
      <c r="AM314" s="42"/>
      <c r="AN314" s="42"/>
      <c r="AO314" s="42"/>
      <c r="AP314" s="42"/>
      <c r="AQ314" s="42"/>
      <c r="AR314" s="42"/>
      <c r="AS314" s="42"/>
      <c r="AT314" s="42"/>
      <c r="AU314" s="42"/>
      <c r="AV314" s="42"/>
      <c r="AW314" s="42"/>
      <c r="AX314" s="42"/>
      <c r="AY314" s="42"/>
      <c r="AZ314" s="42"/>
      <c r="BA314" s="42"/>
      <c r="BB314" s="42"/>
      <c r="BC314" s="42"/>
      <c r="BD314" s="42"/>
      <c r="BE314" s="42"/>
      <c r="BF314" s="42"/>
      <c r="BG314" s="42"/>
    </row>
    <row r="315" spans="5:59" ht="15.75" customHeight="1" x14ac:dyDescent="0.25">
      <c r="E315" s="37"/>
      <c r="J315" s="36"/>
      <c r="K315" s="36"/>
      <c r="L315" s="38"/>
      <c r="M315" s="39"/>
      <c r="N315" s="39"/>
      <c r="O315" s="39"/>
      <c r="P315" s="39"/>
      <c r="Q315" s="39"/>
      <c r="R315" s="39"/>
      <c r="S315" s="39"/>
      <c r="U315" s="39"/>
      <c r="V315" s="39"/>
      <c r="W315" s="39"/>
      <c r="X315" s="39"/>
      <c r="Y315" s="39"/>
      <c r="AF315" s="40"/>
      <c r="AG315" s="40"/>
      <c r="AH315" s="40"/>
      <c r="AI315" s="40"/>
      <c r="AJ315" s="41"/>
      <c r="AK315" s="41"/>
      <c r="AL315" s="42"/>
      <c r="AM315" s="42"/>
      <c r="AN315" s="42"/>
      <c r="AO315" s="42"/>
      <c r="AP315" s="42"/>
      <c r="AQ315" s="42"/>
      <c r="AR315" s="42"/>
      <c r="AS315" s="42"/>
      <c r="AT315" s="42"/>
      <c r="AU315" s="42"/>
      <c r="AV315" s="42"/>
      <c r="AW315" s="42"/>
      <c r="AX315" s="42"/>
      <c r="AY315" s="42"/>
      <c r="AZ315" s="42"/>
      <c r="BA315" s="42"/>
      <c r="BB315" s="42"/>
      <c r="BC315" s="42"/>
      <c r="BD315" s="42"/>
      <c r="BE315" s="42"/>
      <c r="BF315" s="42"/>
      <c r="BG315" s="42"/>
    </row>
    <row r="316" spans="5:59" ht="15.75" customHeight="1" x14ac:dyDescent="0.25">
      <c r="E316" s="37"/>
      <c r="J316" s="36"/>
      <c r="K316" s="36"/>
      <c r="L316" s="38"/>
      <c r="M316" s="39"/>
      <c r="N316" s="39"/>
      <c r="O316" s="39"/>
      <c r="P316" s="39"/>
      <c r="Q316" s="39"/>
      <c r="R316" s="39"/>
      <c r="S316" s="39"/>
      <c r="U316" s="39"/>
      <c r="V316" s="39"/>
      <c r="W316" s="39"/>
      <c r="X316" s="39"/>
      <c r="Y316" s="39"/>
      <c r="AF316" s="40"/>
      <c r="AG316" s="40"/>
      <c r="AH316" s="40"/>
      <c r="AI316" s="40"/>
      <c r="AJ316" s="41"/>
      <c r="AK316" s="41"/>
      <c r="AL316" s="42"/>
      <c r="AM316" s="42"/>
      <c r="AN316" s="42"/>
      <c r="AO316" s="42"/>
      <c r="AP316" s="42"/>
      <c r="AQ316" s="42"/>
      <c r="AR316" s="42"/>
      <c r="AS316" s="42"/>
      <c r="AT316" s="42"/>
      <c r="AU316" s="42"/>
      <c r="AV316" s="42"/>
      <c r="AW316" s="42"/>
      <c r="AX316" s="42"/>
      <c r="AY316" s="42"/>
      <c r="AZ316" s="42"/>
      <c r="BA316" s="42"/>
      <c r="BB316" s="42"/>
      <c r="BC316" s="42"/>
      <c r="BD316" s="42"/>
      <c r="BE316" s="42"/>
      <c r="BF316" s="42"/>
      <c r="BG316" s="42"/>
    </row>
    <row r="317" spans="5:59" ht="15.75" customHeight="1" x14ac:dyDescent="0.25">
      <c r="E317" s="37"/>
      <c r="J317" s="36"/>
      <c r="K317" s="36"/>
      <c r="L317" s="38"/>
      <c r="M317" s="39"/>
      <c r="N317" s="39"/>
      <c r="O317" s="39"/>
      <c r="P317" s="39"/>
      <c r="Q317" s="39"/>
      <c r="R317" s="39"/>
      <c r="S317" s="39"/>
      <c r="U317" s="39"/>
      <c r="V317" s="39"/>
      <c r="W317" s="39"/>
      <c r="X317" s="39"/>
      <c r="Y317" s="39"/>
      <c r="AF317" s="40"/>
      <c r="AG317" s="40"/>
      <c r="AH317" s="40"/>
      <c r="AI317" s="40"/>
      <c r="AJ317" s="41"/>
      <c r="AK317" s="41"/>
      <c r="AL317" s="42"/>
      <c r="AM317" s="42"/>
      <c r="AN317" s="42"/>
      <c r="AO317" s="42"/>
      <c r="AP317" s="42"/>
      <c r="AQ317" s="42"/>
      <c r="AR317" s="42"/>
      <c r="AS317" s="42"/>
      <c r="AT317" s="42"/>
      <c r="AU317" s="42"/>
      <c r="AV317" s="42"/>
      <c r="AW317" s="42"/>
      <c r="AX317" s="42"/>
      <c r="AY317" s="42"/>
      <c r="AZ317" s="42"/>
      <c r="BA317" s="42"/>
      <c r="BB317" s="42"/>
      <c r="BC317" s="42"/>
      <c r="BD317" s="42"/>
      <c r="BE317" s="42"/>
      <c r="BF317" s="42"/>
      <c r="BG317" s="42"/>
    </row>
    <row r="318" spans="5:59" ht="15.75" customHeight="1" x14ac:dyDescent="0.25">
      <c r="E318" s="37"/>
      <c r="J318" s="36"/>
      <c r="K318" s="36"/>
      <c r="L318" s="38"/>
      <c r="M318" s="39"/>
      <c r="N318" s="39"/>
      <c r="O318" s="39"/>
      <c r="P318" s="39"/>
      <c r="Q318" s="39"/>
      <c r="R318" s="39"/>
      <c r="S318" s="39"/>
      <c r="U318" s="39"/>
      <c r="V318" s="39"/>
      <c r="W318" s="39"/>
      <c r="X318" s="39"/>
      <c r="Y318" s="39"/>
      <c r="AF318" s="40"/>
      <c r="AG318" s="40"/>
      <c r="AH318" s="40"/>
      <c r="AI318" s="40"/>
      <c r="AJ318" s="41"/>
      <c r="AK318" s="41"/>
      <c r="AL318" s="42"/>
      <c r="AM318" s="42"/>
      <c r="AN318" s="42"/>
      <c r="AO318" s="42"/>
      <c r="AP318" s="42"/>
      <c r="AQ318" s="42"/>
      <c r="AR318" s="42"/>
      <c r="AS318" s="42"/>
      <c r="AT318" s="42"/>
      <c r="AU318" s="42"/>
      <c r="AV318" s="42"/>
      <c r="AW318" s="42"/>
      <c r="AX318" s="42"/>
      <c r="AY318" s="42"/>
      <c r="AZ318" s="42"/>
      <c r="BA318" s="42"/>
      <c r="BB318" s="42"/>
      <c r="BC318" s="42"/>
      <c r="BD318" s="42"/>
      <c r="BE318" s="42"/>
      <c r="BF318" s="42"/>
      <c r="BG318" s="42"/>
    </row>
    <row r="319" spans="5:59" ht="15.75" customHeight="1" x14ac:dyDescent="0.25">
      <c r="E319" s="37"/>
      <c r="J319" s="36"/>
      <c r="K319" s="36"/>
      <c r="L319" s="38"/>
      <c r="M319" s="39"/>
      <c r="N319" s="39"/>
      <c r="O319" s="39"/>
      <c r="P319" s="39"/>
      <c r="Q319" s="39"/>
      <c r="R319" s="39"/>
      <c r="S319" s="39"/>
      <c r="U319" s="39"/>
      <c r="V319" s="39"/>
      <c r="W319" s="39"/>
      <c r="X319" s="39"/>
      <c r="Y319" s="39"/>
      <c r="AF319" s="40"/>
      <c r="AG319" s="40"/>
      <c r="AH319" s="40"/>
      <c r="AI319" s="40"/>
      <c r="AJ319" s="41"/>
      <c r="AK319" s="41"/>
      <c r="AL319" s="42"/>
      <c r="AM319" s="42"/>
      <c r="AN319" s="42"/>
      <c r="AO319" s="42"/>
      <c r="AP319" s="42"/>
      <c r="AQ319" s="42"/>
      <c r="AR319" s="42"/>
      <c r="AS319" s="42"/>
      <c r="AT319" s="42"/>
      <c r="AU319" s="42"/>
      <c r="AV319" s="42"/>
      <c r="AW319" s="42"/>
      <c r="AX319" s="42"/>
      <c r="AY319" s="42"/>
      <c r="AZ319" s="42"/>
      <c r="BA319" s="42"/>
      <c r="BB319" s="42"/>
      <c r="BC319" s="42"/>
      <c r="BD319" s="42"/>
      <c r="BE319" s="42"/>
      <c r="BF319" s="42"/>
      <c r="BG319" s="42"/>
    </row>
    <row r="320" spans="5:59" ht="15.75" customHeight="1" x14ac:dyDescent="0.25">
      <c r="E320" s="37"/>
      <c r="J320" s="36"/>
      <c r="K320" s="36"/>
      <c r="L320" s="38"/>
      <c r="M320" s="39"/>
      <c r="N320" s="39"/>
      <c r="O320" s="39"/>
      <c r="P320" s="39"/>
      <c r="Q320" s="39"/>
      <c r="R320" s="39"/>
      <c r="S320" s="39"/>
      <c r="U320" s="39"/>
      <c r="V320" s="39"/>
      <c r="W320" s="39"/>
      <c r="X320" s="39"/>
      <c r="Y320" s="39"/>
      <c r="AF320" s="40"/>
      <c r="AG320" s="40"/>
      <c r="AH320" s="40"/>
      <c r="AI320" s="40"/>
      <c r="AJ320" s="41"/>
      <c r="AK320" s="41"/>
      <c r="AL320" s="42"/>
      <c r="AM320" s="42"/>
      <c r="AN320" s="42"/>
      <c r="AO320" s="42"/>
      <c r="AP320" s="42"/>
      <c r="AQ320" s="42"/>
      <c r="AR320" s="42"/>
      <c r="AS320" s="42"/>
      <c r="AT320" s="42"/>
      <c r="AU320" s="42"/>
      <c r="AV320" s="42"/>
      <c r="AW320" s="42"/>
      <c r="AX320" s="42"/>
      <c r="AY320" s="42"/>
      <c r="AZ320" s="42"/>
      <c r="BA320" s="42"/>
      <c r="BB320" s="42"/>
      <c r="BC320" s="42"/>
      <c r="BD320" s="42"/>
      <c r="BE320" s="42"/>
      <c r="BF320" s="42"/>
      <c r="BG320" s="42"/>
    </row>
    <row r="321" spans="5:59" ht="15.75" customHeight="1" x14ac:dyDescent="0.25">
      <c r="E321" s="37"/>
      <c r="J321" s="36"/>
      <c r="K321" s="36"/>
      <c r="L321" s="38"/>
      <c r="M321" s="39"/>
      <c r="N321" s="39"/>
      <c r="O321" s="39"/>
      <c r="P321" s="39"/>
      <c r="Q321" s="39"/>
      <c r="R321" s="39"/>
      <c r="S321" s="39"/>
      <c r="U321" s="39"/>
      <c r="V321" s="39"/>
      <c r="W321" s="39"/>
      <c r="X321" s="39"/>
      <c r="Y321" s="39"/>
      <c r="AF321" s="40"/>
      <c r="AG321" s="40"/>
      <c r="AH321" s="40"/>
      <c r="AI321" s="40"/>
      <c r="AJ321" s="41"/>
      <c r="AK321" s="41"/>
      <c r="AL321" s="42"/>
      <c r="AM321" s="42"/>
      <c r="AN321" s="42"/>
      <c r="AO321" s="42"/>
      <c r="AP321" s="42"/>
      <c r="AQ321" s="42"/>
      <c r="AR321" s="42"/>
      <c r="AS321" s="42"/>
      <c r="AT321" s="42"/>
      <c r="AU321" s="42"/>
      <c r="AV321" s="42"/>
      <c r="AW321" s="42"/>
      <c r="AX321" s="42"/>
      <c r="AY321" s="42"/>
      <c r="AZ321" s="42"/>
      <c r="BA321" s="42"/>
      <c r="BB321" s="42"/>
      <c r="BC321" s="42"/>
      <c r="BD321" s="42"/>
      <c r="BE321" s="42"/>
      <c r="BF321" s="42"/>
      <c r="BG321" s="42"/>
    </row>
    <row r="322" spans="5:59" ht="15.75" customHeight="1" x14ac:dyDescent="0.25">
      <c r="E322" s="37"/>
      <c r="J322" s="36"/>
      <c r="K322" s="36"/>
      <c r="L322" s="38"/>
      <c r="M322" s="39"/>
      <c r="N322" s="39"/>
      <c r="O322" s="39"/>
      <c r="P322" s="39"/>
      <c r="Q322" s="39"/>
      <c r="R322" s="39"/>
      <c r="S322" s="39"/>
      <c r="U322" s="39"/>
      <c r="V322" s="39"/>
      <c r="W322" s="39"/>
      <c r="X322" s="39"/>
      <c r="Y322" s="39"/>
      <c r="AF322" s="40"/>
      <c r="AG322" s="40"/>
      <c r="AH322" s="40"/>
      <c r="AI322" s="40"/>
      <c r="AJ322" s="41"/>
      <c r="AK322" s="41"/>
      <c r="AL322" s="42"/>
      <c r="AM322" s="42"/>
      <c r="AN322" s="42"/>
      <c r="AO322" s="42"/>
      <c r="AP322" s="42"/>
      <c r="AQ322" s="42"/>
      <c r="AR322" s="42"/>
      <c r="AS322" s="42"/>
      <c r="AT322" s="42"/>
      <c r="AU322" s="42"/>
      <c r="AV322" s="42"/>
      <c r="AW322" s="42"/>
      <c r="AX322" s="42"/>
      <c r="AY322" s="42"/>
      <c r="AZ322" s="42"/>
      <c r="BA322" s="42"/>
      <c r="BB322" s="42"/>
      <c r="BC322" s="42"/>
      <c r="BD322" s="42"/>
      <c r="BE322" s="42"/>
      <c r="BF322" s="42"/>
      <c r="BG322" s="42"/>
    </row>
    <row r="323" spans="5:59" ht="15.75" customHeight="1" x14ac:dyDescent="0.25">
      <c r="E323" s="37"/>
      <c r="J323" s="36"/>
      <c r="K323" s="36"/>
      <c r="L323" s="38"/>
      <c r="M323" s="39"/>
      <c r="N323" s="39"/>
      <c r="O323" s="39"/>
      <c r="P323" s="39"/>
      <c r="Q323" s="39"/>
      <c r="R323" s="39"/>
      <c r="S323" s="39"/>
      <c r="U323" s="39"/>
      <c r="V323" s="39"/>
      <c r="W323" s="39"/>
      <c r="X323" s="39"/>
      <c r="Y323" s="39"/>
      <c r="AF323" s="40"/>
      <c r="AG323" s="40"/>
      <c r="AH323" s="40"/>
      <c r="AI323" s="40"/>
      <c r="AJ323" s="41"/>
      <c r="AK323" s="41"/>
      <c r="AL323" s="42"/>
      <c r="AM323" s="42"/>
      <c r="AN323" s="42"/>
      <c r="AO323" s="42"/>
      <c r="AP323" s="42"/>
      <c r="AQ323" s="42"/>
      <c r="AR323" s="42"/>
      <c r="AS323" s="42"/>
      <c r="AT323" s="42"/>
      <c r="AU323" s="42"/>
      <c r="AV323" s="42"/>
      <c r="AW323" s="42"/>
      <c r="AX323" s="42"/>
      <c r="AY323" s="42"/>
      <c r="AZ323" s="42"/>
      <c r="BA323" s="42"/>
      <c r="BB323" s="42"/>
      <c r="BC323" s="42"/>
      <c r="BD323" s="42"/>
      <c r="BE323" s="42"/>
      <c r="BF323" s="42"/>
      <c r="BG323" s="42"/>
    </row>
    <row r="324" spans="5:59" ht="15.75" customHeight="1" x14ac:dyDescent="0.25">
      <c r="E324" s="37"/>
      <c r="J324" s="36"/>
      <c r="K324" s="36"/>
      <c r="L324" s="38"/>
      <c r="M324" s="39"/>
      <c r="N324" s="39"/>
      <c r="O324" s="39"/>
      <c r="P324" s="39"/>
      <c r="Q324" s="39"/>
      <c r="R324" s="39"/>
      <c r="S324" s="39"/>
      <c r="U324" s="39"/>
      <c r="V324" s="39"/>
      <c r="W324" s="39"/>
      <c r="X324" s="39"/>
      <c r="Y324" s="39"/>
      <c r="AF324" s="40"/>
      <c r="AG324" s="40"/>
      <c r="AH324" s="40"/>
      <c r="AI324" s="40"/>
      <c r="AJ324" s="41"/>
      <c r="AK324" s="41"/>
      <c r="AL324" s="42"/>
      <c r="AM324" s="42"/>
      <c r="AN324" s="42"/>
      <c r="AO324" s="42"/>
      <c r="AP324" s="42"/>
      <c r="AQ324" s="42"/>
      <c r="AR324" s="42"/>
      <c r="AS324" s="42"/>
      <c r="AT324" s="42"/>
      <c r="AU324" s="42"/>
      <c r="AV324" s="42"/>
      <c r="AW324" s="42"/>
      <c r="AX324" s="42"/>
      <c r="AY324" s="42"/>
      <c r="AZ324" s="42"/>
      <c r="BA324" s="42"/>
      <c r="BB324" s="42"/>
      <c r="BC324" s="42"/>
      <c r="BD324" s="42"/>
      <c r="BE324" s="42"/>
      <c r="BF324" s="42"/>
      <c r="BG324" s="42"/>
    </row>
    <row r="325" spans="5:59" ht="15.75" customHeight="1" x14ac:dyDescent="0.25">
      <c r="E325" s="37"/>
      <c r="J325" s="36"/>
      <c r="K325" s="36"/>
      <c r="L325" s="38"/>
      <c r="M325" s="39"/>
      <c r="N325" s="39"/>
      <c r="O325" s="39"/>
      <c r="P325" s="39"/>
      <c r="Q325" s="39"/>
      <c r="R325" s="39"/>
      <c r="S325" s="39"/>
      <c r="U325" s="39"/>
      <c r="V325" s="39"/>
      <c r="W325" s="39"/>
      <c r="X325" s="39"/>
      <c r="Y325" s="39"/>
      <c r="AF325" s="40"/>
      <c r="AG325" s="40"/>
      <c r="AH325" s="40"/>
      <c r="AI325" s="40"/>
      <c r="AJ325" s="41"/>
      <c r="AK325" s="41"/>
      <c r="AL325" s="42"/>
      <c r="AM325" s="42"/>
      <c r="AN325" s="42"/>
      <c r="AO325" s="42"/>
      <c r="AP325" s="42"/>
      <c r="AQ325" s="42"/>
      <c r="AR325" s="42"/>
      <c r="AS325" s="42"/>
      <c r="AT325" s="42"/>
      <c r="AU325" s="42"/>
      <c r="AV325" s="42"/>
      <c r="AW325" s="42"/>
      <c r="AX325" s="42"/>
      <c r="AY325" s="42"/>
      <c r="AZ325" s="42"/>
      <c r="BA325" s="42"/>
      <c r="BB325" s="42"/>
      <c r="BC325" s="42"/>
      <c r="BD325" s="42"/>
      <c r="BE325" s="42"/>
      <c r="BF325" s="42"/>
      <c r="BG325" s="42"/>
    </row>
    <row r="326" spans="5:59" ht="15.75" customHeight="1" x14ac:dyDescent="0.25">
      <c r="E326" s="37"/>
      <c r="J326" s="36"/>
      <c r="K326" s="36"/>
      <c r="L326" s="38"/>
      <c r="M326" s="39"/>
      <c r="N326" s="39"/>
      <c r="O326" s="39"/>
      <c r="P326" s="39"/>
      <c r="Q326" s="39"/>
      <c r="R326" s="39"/>
      <c r="S326" s="39"/>
      <c r="U326" s="39"/>
      <c r="V326" s="39"/>
      <c r="W326" s="39"/>
      <c r="X326" s="39"/>
      <c r="Y326" s="39"/>
      <c r="AF326" s="40"/>
      <c r="AG326" s="40"/>
      <c r="AH326" s="40"/>
      <c r="AI326" s="40"/>
      <c r="AJ326" s="41"/>
      <c r="AK326" s="41"/>
      <c r="AL326" s="42"/>
      <c r="AM326" s="42"/>
      <c r="AN326" s="42"/>
      <c r="AO326" s="42"/>
      <c r="AP326" s="42"/>
      <c r="AQ326" s="42"/>
      <c r="AR326" s="42"/>
      <c r="AS326" s="42"/>
      <c r="AT326" s="42"/>
      <c r="AU326" s="42"/>
      <c r="AV326" s="42"/>
      <c r="AW326" s="42"/>
      <c r="AX326" s="42"/>
      <c r="AY326" s="42"/>
      <c r="AZ326" s="42"/>
      <c r="BA326" s="42"/>
      <c r="BB326" s="42"/>
      <c r="BC326" s="42"/>
      <c r="BD326" s="42"/>
      <c r="BE326" s="42"/>
      <c r="BF326" s="42"/>
      <c r="BG326" s="42"/>
    </row>
    <row r="327" spans="5:59" ht="15.75" customHeight="1" x14ac:dyDescent="0.25">
      <c r="E327" s="37"/>
      <c r="J327" s="36"/>
      <c r="K327" s="36"/>
      <c r="L327" s="38"/>
      <c r="M327" s="39"/>
      <c r="N327" s="39"/>
      <c r="O327" s="39"/>
      <c r="P327" s="39"/>
      <c r="Q327" s="39"/>
      <c r="R327" s="39"/>
      <c r="S327" s="39"/>
      <c r="U327" s="39"/>
      <c r="V327" s="39"/>
      <c r="W327" s="39"/>
      <c r="X327" s="39"/>
      <c r="Y327" s="39"/>
      <c r="AF327" s="40"/>
      <c r="AG327" s="40"/>
      <c r="AH327" s="40"/>
      <c r="AI327" s="40"/>
      <c r="AJ327" s="41"/>
      <c r="AK327" s="41"/>
      <c r="AL327" s="42"/>
      <c r="AM327" s="42"/>
      <c r="AN327" s="42"/>
      <c r="AO327" s="42"/>
      <c r="AP327" s="42"/>
      <c r="AQ327" s="42"/>
      <c r="AR327" s="42"/>
      <c r="AS327" s="42"/>
      <c r="AT327" s="42"/>
      <c r="AU327" s="42"/>
      <c r="AV327" s="42"/>
      <c r="AW327" s="42"/>
      <c r="AX327" s="42"/>
      <c r="AY327" s="42"/>
      <c r="AZ327" s="42"/>
      <c r="BA327" s="42"/>
      <c r="BB327" s="42"/>
      <c r="BC327" s="42"/>
      <c r="BD327" s="42"/>
      <c r="BE327" s="42"/>
      <c r="BF327" s="42"/>
      <c r="BG327" s="42"/>
    </row>
    <row r="328" spans="5:59" ht="15.75" customHeight="1" x14ac:dyDescent="0.25">
      <c r="E328" s="37"/>
      <c r="J328" s="36"/>
      <c r="K328" s="36"/>
      <c r="L328" s="38"/>
      <c r="M328" s="39"/>
      <c r="N328" s="39"/>
      <c r="O328" s="39"/>
      <c r="P328" s="39"/>
      <c r="Q328" s="39"/>
      <c r="R328" s="39"/>
      <c r="S328" s="39"/>
      <c r="U328" s="39"/>
      <c r="V328" s="39"/>
      <c r="W328" s="39"/>
      <c r="X328" s="39"/>
      <c r="Y328" s="39"/>
      <c r="AF328" s="40"/>
      <c r="AG328" s="40"/>
      <c r="AH328" s="40"/>
      <c r="AI328" s="40"/>
      <c r="AJ328" s="41"/>
      <c r="AK328" s="41"/>
      <c r="AL328" s="42"/>
      <c r="AM328" s="42"/>
      <c r="AN328" s="42"/>
      <c r="AO328" s="42"/>
      <c r="AP328" s="42"/>
      <c r="AQ328" s="42"/>
      <c r="AR328" s="42"/>
      <c r="AS328" s="42"/>
      <c r="AT328" s="42"/>
      <c r="AU328" s="42"/>
      <c r="AV328" s="42"/>
      <c r="AW328" s="42"/>
      <c r="AX328" s="42"/>
      <c r="AY328" s="42"/>
      <c r="AZ328" s="42"/>
      <c r="BA328" s="42"/>
      <c r="BB328" s="42"/>
      <c r="BC328" s="42"/>
      <c r="BD328" s="42"/>
      <c r="BE328" s="42"/>
      <c r="BF328" s="42"/>
      <c r="BG328" s="42"/>
    </row>
    <row r="329" spans="5:59" ht="15.75" customHeight="1" x14ac:dyDescent="0.25">
      <c r="E329" s="37"/>
      <c r="J329" s="36"/>
      <c r="K329" s="36"/>
      <c r="L329" s="38"/>
      <c r="M329" s="39"/>
      <c r="N329" s="39"/>
      <c r="O329" s="39"/>
      <c r="P329" s="39"/>
      <c r="Q329" s="39"/>
      <c r="R329" s="39"/>
      <c r="S329" s="39"/>
      <c r="U329" s="39"/>
      <c r="V329" s="39"/>
      <c r="W329" s="39"/>
      <c r="X329" s="39"/>
      <c r="Y329" s="39"/>
      <c r="AF329" s="40"/>
      <c r="AG329" s="40"/>
      <c r="AH329" s="40"/>
      <c r="AI329" s="40"/>
      <c r="AJ329" s="41"/>
      <c r="AK329" s="41"/>
      <c r="AL329" s="42"/>
      <c r="AM329" s="42"/>
      <c r="AN329" s="42"/>
      <c r="AO329" s="42"/>
      <c r="AP329" s="42"/>
      <c r="AQ329" s="42"/>
      <c r="AR329" s="42"/>
      <c r="AS329" s="42"/>
      <c r="AT329" s="42"/>
      <c r="AU329" s="42"/>
      <c r="AV329" s="42"/>
      <c r="AW329" s="42"/>
      <c r="AX329" s="42"/>
      <c r="AY329" s="42"/>
      <c r="AZ329" s="42"/>
      <c r="BA329" s="42"/>
      <c r="BB329" s="42"/>
      <c r="BC329" s="42"/>
      <c r="BD329" s="42"/>
      <c r="BE329" s="42"/>
      <c r="BF329" s="42"/>
      <c r="BG329" s="42"/>
    </row>
    <row r="330" spans="5:59" ht="15.75" customHeight="1" x14ac:dyDescent="0.25">
      <c r="E330" s="37"/>
      <c r="J330" s="36"/>
      <c r="K330" s="36"/>
      <c r="L330" s="38"/>
      <c r="M330" s="39"/>
      <c r="N330" s="39"/>
      <c r="O330" s="39"/>
      <c r="P330" s="39"/>
      <c r="Q330" s="39"/>
      <c r="R330" s="39"/>
      <c r="S330" s="39"/>
      <c r="U330" s="39"/>
      <c r="V330" s="39"/>
      <c r="W330" s="39"/>
      <c r="X330" s="39"/>
      <c r="Y330" s="39"/>
      <c r="AF330" s="40"/>
      <c r="AG330" s="40"/>
      <c r="AH330" s="40"/>
      <c r="AI330" s="40"/>
      <c r="AJ330" s="41"/>
      <c r="AK330" s="41"/>
      <c r="AL330" s="42"/>
      <c r="AM330" s="42"/>
      <c r="AN330" s="42"/>
      <c r="AO330" s="42"/>
      <c r="AP330" s="42"/>
      <c r="AQ330" s="42"/>
      <c r="AR330" s="42"/>
      <c r="AS330" s="42"/>
      <c r="AT330" s="42"/>
      <c r="AU330" s="42"/>
      <c r="AV330" s="42"/>
      <c r="AW330" s="42"/>
      <c r="AX330" s="42"/>
      <c r="AY330" s="42"/>
      <c r="AZ330" s="42"/>
      <c r="BA330" s="42"/>
      <c r="BB330" s="42"/>
      <c r="BC330" s="42"/>
      <c r="BD330" s="42"/>
      <c r="BE330" s="42"/>
      <c r="BF330" s="42"/>
      <c r="BG330" s="42"/>
    </row>
    <row r="331" spans="5:59" ht="15.75" customHeight="1" x14ac:dyDescent="0.25">
      <c r="E331" s="37"/>
      <c r="J331" s="36"/>
      <c r="K331" s="36"/>
      <c r="L331" s="38"/>
      <c r="M331" s="39"/>
      <c r="N331" s="39"/>
      <c r="O331" s="39"/>
      <c r="P331" s="39"/>
      <c r="Q331" s="39"/>
      <c r="R331" s="39"/>
      <c r="S331" s="39"/>
      <c r="U331" s="39"/>
      <c r="V331" s="39"/>
      <c r="W331" s="39"/>
      <c r="X331" s="39"/>
      <c r="Y331" s="39"/>
      <c r="AF331" s="40"/>
      <c r="AG331" s="40"/>
      <c r="AH331" s="40"/>
      <c r="AI331" s="40"/>
      <c r="AJ331" s="41"/>
      <c r="AK331" s="41"/>
      <c r="AL331" s="42"/>
      <c r="AM331" s="42"/>
      <c r="AN331" s="42"/>
      <c r="AO331" s="42"/>
      <c r="AP331" s="42"/>
      <c r="AQ331" s="42"/>
      <c r="AR331" s="42"/>
      <c r="AS331" s="42"/>
      <c r="AT331" s="42"/>
      <c r="AU331" s="42"/>
      <c r="AV331" s="42"/>
      <c r="AW331" s="42"/>
      <c r="AX331" s="42"/>
      <c r="AY331" s="42"/>
      <c r="AZ331" s="42"/>
      <c r="BA331" s="42"/>
      <c r="BB331" s="42"/>
      <c r="BC331" s="42"/>
      <c r="BD331" s="42"/>
      <c r="BE331" s="42"/>
      <c r="BF331" s="42"/>
      <c r="BG331" s="42"/>
    </row>
    <row r="332" spans="5:59" ht="15.75" customHeight="1" x14ac:dyDescent="0.25">
      <c r="E332" s="37"/>
      <c r="J332" s="36"/>
      <c r="K332" s="36"/>
      <c r="L332" s="38"/>
      <c r="M332" s="39"/>
      <c r="N332" s="39"/>
      <c r="O332" s="39"/>
      <c r="P332" s="39"/>
      <c r="Q332" s="39"/>
      <c r="R332" s="39"/>
      <c r="S332" s="39"/>
      <c r="U332" s="39"/>
      <c r="V332" s="39"/>
      <c r="W332" s="39"/>
      <c r="X332" s="39"/>
      <c r="Y332" s="39"/>
      <c r="AF332" s="40"/>
      <c r="AG332" s="40"/>
      <c r="AH332" s="40"/>
      <c r="AI332" s="40"/>
      <c r="AJ332" s="41"/>
      <c r="AK332" s="41"/>
      <c r="AL332" s="42"/>
      <c r="AM332" s="42"/>
      <c r="AN332" s="42"/>
      <c r="AO332" s="42"/>
      <c r="AP332" s="42"/>
      <c r="AQ332" s="42"/>
      <c r="AR332" s="42"/>
      <c r="AS332" s="42"/>
      <c r="AT332" s="42"/>
      <c r="AU332" s="42"/>
      <c r="AV332" s="42"/>
      <c r="AW332" s="42"/>
      <c r="AX332" s="42"/>
      <c r="AY332" s="42"/>
      <c r="AZ332" s="42"/>
      <c r="BA332" s="42"/>
      <c r="BB332" s="42"/>
      <c r="BC332" s="42"/>
      <c r="BD332" s="42"/>
      <c r="BE332" s="42"/>
      <c r="BF332" s="42"/>
      <c r="BG332" s="42"/>
    </row>
    <row r="333" spans="5:59" ht="15.75" customHeight="1" x14ac:dyDescent="0.25">
      <c r="E333" s="37"/>
      <c r="J333" s="36"/>
      <c r="K333" s="36"/>
      <c r="L333" s="38"/>
      <c r="M333" s="39"/>
      <c r="N333" s="39"/>
      <c r="O333" s="39"/>
      <c r="P333" s="39"/>
      <c r="Q333" s="39"/>
      <c r="R333" s="39"/>
      <c r="S333" s="39"/>
      <c r="U333" s="39"/>
      <c r="V333" s="39"/>
      <c r="W333" s="39"/>
      <c r="X333" s="39"/>
      <c r="Y333" s="39"/>
      <c r="AF333" s="40"/>
      <c r="AG333" s="40"/>
      <c r="AH333" s="40"/>
      <c r="AI333" s="40"/>
      <c r="AJ333" s="41"/>
      <c r="AK333" s="41"/>
      <c r="AL333" s="42"/>
      <c r="AM333" s="42"/>
      <c r="AN333" s="42"/>
      <c r="AO333" s="42"/>
      <c r="AP333" s="42"/>
      <c r="AQ333" s="42"/>
      <c r="AR333" s="42"/>
      <c r="AS333" s="42"/>
      <c r="AT333" s="42"/>
      <c r="AU333" s="42"/>
      <c r="AV333" s="42"/>
      <c r="AW333" s="42"/>
      <c r="AX333" s="42"/>
      <c r="AY333" s="42"/>
      <c r="AZ333" s="42"/>
      <c r="BA333" s="42"/>
      <c r="BB333" s="42"/>
      <c r="BC333" s="42"/>
      <c r="BD333" s="42"/>
      <c r="BE333" s="42"/>
      <c r="BF333" s="42"/>
      <c r="BG333" s="42"/>
    </row>
    <row r="334" spans="5:59" ht="15.75" customHeight="1" x14ac:dyDescent="0.25">
      <c r="E334" s="37"/>
      <c r="J334" s="36"/>
      <c r="K334" s="36"/>
      <c r="L334" s="38"/>
      <c r="M334" s="39"/>
      <c r="N334" s="39"/>
      <c r="O334" s="39"/>
      <c r="P334" s="39"/>
      <c r="Q334" s="39"/>
      <c r="R334" s="39"/>
      <c r="S334" s="39"/>
      <c r="U334" s="39"/>
      <c r="V334" s="39"/>
      <c r="W334" s="39"/>
      <c r="X334" s="39"/>
      <c r="Y334" s="39"/>
      <c r="AF334" s="40"/>
      <c r="AG334" s="40"/>
      <c r="AH334" s="40"/>
      <c r="AI334" s="40"/>
      <c r="AJ334" s="41"/>
      <c r="AK334" s="41"/>
      <c r="AL334" s="42"/>
      <c r="AM334" s="42"/>
      <c r="AN334" s="42"/>
      <c r="AO334" s="42"/>
      <c r="AP334" s="42"/>
      <c r="AQ334" s="42"/>
      <c r="AR334" s="42"/>
      <c r="AS334" s="42"/>
      <c r="AT334" s="42"/>
      <c r="AU334" s="42"/>
      <c r="AV334" s="42"/>
      <c r="AW334" s="42"/>
      <c r="AX334" s="42"/>
      <c r="AY334" s="42"/>
      <c r="AZ334" s="42"/>
      <c r="BA334" s="42"/>
      <c r="BB334" s="42"/>
      <c r="BC334" s="42"/>
      <c r="BD334" s="42"/>
      <c r="BE334" s="42"/>
      <c r="BF334" s="42"/>
      <c r="BG334" s="42"/>
    </row>
    <row r="335" spans="5:59" ht="15.75" customHeight="1" x14ac:dyDescent="0.25">
      <c r="E335" s="37"/>
      <c r="J335" s="36"/>
      <c r="K335" s="36"/>
      <c r="L335" s="38"/>
      <c r="M335" s="39"/>
      <c r="N335" s="39"/>
      <c r="O335" s="39"/>
      <c r="P335" s="39"/>
      <c r="Q335" s="39"/>
      <c r="R335" s="39"/>
      <c r="S335" s="39"/>
      <c r="U335" s="39"/>
      <c r="V335" s="39"/>
      <c r="W335" s="39"/>
      <c r="X335" s="39"/>
      <c r="Y335" s="39"/>
      <c r="AF335" s="40"/>
      <c r="AG335" s="40"/>
      <c r="AH335" s="40"/>
      <c r="AI335" s="40"/>
      <c r="AJ335" s="41"/>
      <c r="AK335" s="41"/>
      <c r="AL335" s="42"/>
      <c r="AM335" s="42"/>
      <c r="AN335" s="42"/>
      <c r="AO335" s="42"/>
      <c r="AP335" s="42"/>
      <c r="AQ335" s="42"/>
      <c r="AR335" s="42"/>
      <c r="AS335" s="42"/>
      <c r="AT335" s="42"/>
      <c r="AU335" s="42"/>
      <c r="AV335" s="42"/>
      <c r="AW335" s="42"/>
      <c r="AX335" s="42"/>
      <c r="AY335" s="42"/>
      <c r="AZ335" s="42"/>
      <c r="BA335" s="42"/>
      <c r="BB335" s="42"/>
      <c r="BC335" s="42"/>
      <c r="BD335" s="42"/>
      <c r="BE335" s="42"/>
      <c r="BF335" s="42"/>
      <c r="BG335" s="42"/>
    </row>
    <row r="336" spans="5:59" ht="15.75" customHeight="1" x14ac:dyDescent="0.25">
      <c r="E336" s="37"/>
      <c r="J336" s="36"/>
      <c r="K336" s="36"/>
      <c r="L336" s="38"/>
      <c r="M336" s="39"/>
      <c r="N336" s="39"/>
      <c r="O336" s="39"/>
      <c r="P336" s="39"/>
      <c r="Q336" s="39"/>
      <c r="R336" s="39"/>
      <c r="S336" s="39"/>
      <c r="U336" s="39"/>
      <c r="V336" s="39"/>
      <c r="W336" s="39"/>
      <c r="X336" s="39"/>
      <c r="Y336" s="39"/>
      <c r="AF336" s="40"/>
      <c r="AG336" s="40"/>
      <c r="AH336" s="40"/>
      <c r="AI336" s="40"/>
      <c r="AJ336" s="41"/>
      <c r="AK336" s="41"/>
      <c r="AL336" s="42"/>
      <c r="AM336" s="42"/>
      <c r="AN336" s="42"/>
      <c r="AO336" s="42"/>
      <c r="AP336" s="42"/>
      <c r="AQ336" s="42"/>
      <c r="AR336" s="42"/>
      <c r="AS336" s="42"/>
      <c r="AT336" s="42"/>
      <c r="AU336" s="42"/>
      <c r="AV336" s="42"/>
      <c r="AW336" s="42"/>
      <c r="AX336" s="42"/>
      <c r="AY336" s="42"/>
      <c r="AZ336" s="42"/>
      <c r="BA336" s="42"/>
      <c r="BB336" s="42"/>
      <c r="BC336" s="42"/>
      <c r="BD336" s="42"/>
      <c r="BE336" s="42"/>
      <c r="BF336" s="42"/>
      <c r="BG336" s="42"/>
    </row>
    <row r="337" spans="5:59" ht="15.75" customHeight="1" x14ac:dyDescent="0.25">
      <c r="E337" s="37"/>
      <c r="J337" s="36"/>
      <c r="K337" s="36"/>
      <c r="L337" s="38"/>
      <c r="M337" s="39"/>
      <c r="N337" s="39"/>
      <c r="O337" s="39"/>
      <c r="P337" s="39"/>
      <c r="Q337" s="39"/>
      <c r="R337" s="39"/>
      <c r="S337" s="39"/>
      <c r="U337" s="39"/>
      <c r="V337" s="39"/>
      <c r="W337" s="39"/>
      <c r="X337" s="39"/>
      <c r="Y337" s="39"/>
      <c r="AF337" s="40"/>
      <c r="AG337" s="40"/>
      <c r="AH337" s="40"/>
      <c r="AI337" s="40"/>
      <c r="AJ337" s="41"/>
      <c r="AK337" s="41"/>
      <c r="AL337" s="42"/>
      <c r="AM337" s="42"/>
      <c r="AN337" s="42"/>
      <c r="AO337" s="42"/>
      <c r="AP337" s="42"/>
      <c r="AQ337" s="42"/>
      <c r="AR337" s="42"/>
      <c r="AS337" s="42"/>
      <c r="AT337" s="42"/>
      <c r="AU337" s="42"/>
      <c r="AV337" s="42"/>
      <c r="AW337" s="42"/>
      <c r="AX337" s="42"/>
      <c r="AY337" s="42"/>
      <c r="AZ337" s="42"/>
      <c r="BA337" s="42"/>
      <c r="BB337" s="42"/>
      <c r="BC337" s="42"/>
      <c r="BD337" s="42"/>
      <c r="BE337" s="42"/>
      <c r="BF337" s="42"/>
      <c r="BG337" s="42"/>
    </row>
    <row r="338" spans="5:59" ht="15.75" customHeight="1" x14ac:dyDescent="0.25">
      <c r="E338" s="37"/>
      <c r="J338" s="36"/>
      <c r="K338" s="36"/>
      <c r="L338" s="38"/>
      <c r="M338" s="39"/>
      <c r="N338" s="39"/>
      <c r="O338" s="39"/>
      <c r="P338" s="39"/>
      <c r="Q338" s="39"/>
      <c r="R338" s="39"/>
      <c r="S338" s="39"/>
      <c r="U338" s="39"/>
      <c r="V338" s="39"/>
      <c r="W338" s="39"/>
      <c r="X338" s="39"/>
      <c r="Y338" s="39"/>
      <c r="AF338" s="40"/>
      <c r="AG338" s="40"/>
      <c r="AH338" s="40"/>
      <c r="AI338" s="40"/>
      <c r="AJ338" s="41"/>
      <c r="AK338" s="41"/>
      <c r="AL338" s="42"/>
      <c r="AM338" s="42"/>
      <c r="AN338" s="42"/>
      <c r="AO338" s="42"/>
      <c r="AP338" s="42"/>
      <c r="AQ338" s="42"/>
      <c r="AR338" s="42"/>
      <c r="AS338" s="42"/>
      <c r="AT338" s="42"/>
      <c r="AU338" s="42"/>
      <c r="AV338" s="42"/>
      <c r="AW338" s="42"/>
      <c r="AX338" s="42"/>
      <c r="AY338" s="42"/>
      <c r="AZ338" s="42"/>
      <c r="BA338" s="42"/>
      <c r="BB338" s="42"/>
      <c r="BC338" s="42"/>
      <c r="BD338" s="42"/>
      <c r="BE338" s="42"/>
      <c r="BF338" s="42"/>
      <c r="BG338" s="42"/>
    </row>
    <row r="339" spans="5:59" ht="15.75" customHeight="1" x14ac:dyDescent="0.25">
      <c r="E339" s="37"/>
      <c r="J339" s="36"/>
      <c r="K339" s="36"/>
      <c r="L339" s="38"/>
      <c r="M339" s="39"/>
      <c r="N339" s="39"/>
      <c r="O339" s="39"/>
      <c r="P339" s="39"/>
      <c r="Q339" s="39"/>
      <c r="R339" s="39"/>
      <c r="S339" s="39"/>
      <c r="U339" s="39"/>
      <c r="V339" s="39"/>
      <c r="W339" s="39"/>
      <c r="X339" s="39"/>
      <c r="Y339" s="39"/>
      <c r="AF339" s="40"/>
      <c r="AG339" s="40"/>
      <c r="AH339" s="40"/>
      <c r="AI339" s="40"/>
      <c r="AJ339" s="41"/>
      <c r="AK339" s="41"/>
      <c r="AL339" s="42"/>
      <c r="AM339" s="42"/>
      <c r="AN339" s="42"/>
      <c r="AO339" s="42"/>
      <c r="AP339" s="42"/>
      <c r="AQ339" s="42"/>
      <c r="AR339" s="42"/>
      <c r="AS339" s="42"/>
      <c r="AT339" s="42"/>
      <c r="AU339" s="42"/>
      <c r="AV339" s="42"/>
      <c r="AW339" s="42"/>
      <c r="AX339" s="42"/>
      <c r="AY339" s="42"/>
      <c r="AZ339" s="42"/>
      <c r="BA339" s="42"/>
      <c r="BB339" s="42"/>
      <c r="BC339" s="42"/>
      <c r="BD339" s="42"/>
      <c r="BE339" s="42"/>
      <c r="BF339" s="42"/>
      <c r="BG339" s="42"/>
    </row>
    <row r="340" spans="5:59" ht="15.75" customHeight="1" x14ac:dyDescent="0.25">
      <c r="E340" s="37"/>
      <c r="J340" s="36"/>
      <c r="K340" s="36"/>
      <c r="L340" s="38"/>
      <c r="M340" s="39"/>
      <c r="N340" s="39"/>
      <c r="O340" s="39"/>
      <c r="P340" s="39"/>
      <c r="Q340" s="39"/>
      <c r="R340" s="39"/>
      <c r="S340" s="39"/>
      <c r="U340" s="39"/>
      <c r="V340" s="39"/>
      <c r="W340" s="39"/>
      <c r="X340" s="39"/>
      <c r="Y340" s="39"/>
      <c r="AF340" s="40"/>
      <c r="AG340" s="40"/>
      <c r="AH340" s="40"/>
      <c r="AI340" s="40"/>
      <c r="AJ340" s="41"/>
      <c r="AK340" s="41"/>
      <c r="AL340" s="42"/>
      <c r="AM340" s="42"/>
      <c r="AN340" s="42"/>
      <c r="AO340" s="42"/>
      <c r="AP340" s="42"/>
      <c r="AQ340" s="42"/>
      <c r="AR340" s="42"/>
      <c r="AS340" s="42"/>
      <c r="AT340" s="42"/>
      <c r="AU340" s="42"/>
      <c r="AV340" s="42"/>
      <c r="AW340" s="42"/>
      <c r="AX340" s="42"/>
      <c r="AY340" s="42"/>
      <c r="AZ340" s="42"/>
      <c r="BA340" s="42"/>
      <c r="BB340" s="42"/>
      <c r="BC340" s="42"/>
      <c r="BD340" s="42"/>
      <c r="BE340" s="42"/>
      <c r="BF340" s="42"/>
      <c r="BG340" s="42"/>
    </row>
    <row r="341" spans="5:59" ht="15.75" customHeight="1" x14ac:dyDescent="0.25">
      <c r="E341" s="37"/>
      <c r="J341" s="36"/>
      <c r="K341" s="36"/>
      <c r="L341" s="38"/>
      <c r="M341" s="39"/>
      <c r="N341" s="39"/>
      <c r="O341" s="39"/>
      <c r="P341" s="39"/>
      <c r="Q341" s="39"/>
      <c r="R341" s="39"/>
      <c r="S341" s="39"/>
      <c r="U341" s="39"/>
      <c r="V341" s="39"/>
      <c r="W341" s="39"/>
      <c r="X341" s="39"/>
      <c r="Y341" s="39"/>
      <c r="AF341" s="40"/>
      <c r="AG341" s="40"/>
      <c r="AH341" s="40"/>
      <c r="AI341" s="40"/>
      <c r="AJ341" s="41"/>
      <c r="AK341" s="41"/>
      <c r="AL341" s="42"/>
      <c r="AM341" s="42"/>
      <c r="AN341" s="42"/>
      <c r="AO341" s="42"/>
      <c r="AP341" s="42"/>
      <c r="AQ341" s="42"/>
      <c r="AR341" s="42"/>
      <c r="AS341" s="42"/>
      <c r="AT341" s="42"/>
      <c r="AU341" s="42"/>
      <c r="AV341" s="42"/>
      <c r="AW341" s="42"/>
      <c r="AX341" s="42"/>
      <c r="AY341" s="42"/>
      <c r="AZ341" s="42"/>
      <c r="BA341" s="42"/>
      <c r="BB341" s="42"/>
      <c r="BC341" s="42"/>
      <c r="BD341" s="42"/>
      <c r="BE341" s="42"/>
      <c r="BF341" s="42"/>
      <c r="BG341" s="42"/>
    </row>
    <row r="342" spans="5:59" ht="15.75" customHeight="1" x14ac:dyDescent="0.25">
      <c r="E342" s="37"/>
      <c r="J342" s="36"/>
      <c r="K342" s="36"/>
      <c r="L342" s="38"/>
      <c r="M342" s="39"/>
      <c r="N342" s="39"/>
      <c r="O342" s="39"/>
      <c r="P342" s="39"/>
      <c r="Q342" s="39"/>
      <c r="R342" s="39"/>
      <c r="S342" s="39"/>
      <c r="U342" s="39"/>
      <c r="V342" s="39"/>
      <c r="W342" s="39"/>
      <c r="X342" s="39"/>
      <c r="Y342" s="39"/>
      <c r="AF342" s="40"/>
      <c r="AG342" s="40"/>
      <c r="AH342" s="40"/>
      <c r="AI342" s="40"/>
      <c r="AJ342" s="41"/>
      <c r="AK342" s="41"/>
      <c r="AL342" s="42"/>
      <c r="AM342" s="42"/>
      <c r="AN342" s="42"/>
      <c r="AO342" s="42"/>
      <c r="AP342" s="42"/>
      <c r="AQ342" s="42"/>
      <c r="AR342" s="42"/>
      <c r="AS342" s="42"/>
      <c r="AT342" s="42"/>
      <c r="AU342" s="42"/>
      <c r="AV342" s="42"/>
      <c r="AW342" s="42"/>
      <c r="AX342" s="42"/>
      <c r="AY342" s="42"/>
      <c r="AZ342" s="42"/>
      <c r="BA342" s="42"/>
      <c r="BB342" s="42"/>
      <c r="BC342" s="42"/>
      <c r="BD342" s="42"/>
      <c r="BE342" s="42"/>
      <c r="BF342" s="42"/>
      <c r="BG342" s="42"/>
    </row>
    <row r="343" spans="5:59" ht="15.75" customHeight="1" x14ac:dyDescent="0.25">
      <c r="E343" s="37"/>
      <c r="J343" s="36"/>
      <c r="K343" s="36"/>
      <c r="L343" s="38"/>
      <c r="M343" s="39"/>
      <c r="N343" s="39"/>
      <c r="O343" s="39"/>
      <c r="P343" s="39"/>
      <c r="Q343" s="39"/>
      <c r="R343" s="39"/>
      <c r="S343" s="39"/>
      <c r="U343" s="39"/>
      <c r="V343" s="39"/>
      <c r="W343" s="39"/>
      <c r="X343" s="39"/>
      <c r="Y343" s="39"/>
      <c r="AF343" s="40"/>
      <c r="AG343" s="40"/>
      <c r="AH343" s="40"/>
      <c r="AI343" s="40"/>
      <c r="AJ343" s="41"/>
      <c r="AK343" s="41"/>
      <c r="AL343" s="42"/>
      <c r="AM343" s="42"/>
      <c r="AN343" s="42"/>
      <c r="AO343" s="42"/>
      <c r="AP343" s="42"/>
      <c r="AQ343" s="42"/>
      <c r="AR343" s="42"/>
      <c r="AS343" s="42"/>
      <c r="AT343" s="42"/>
      <c r="AU343" s="42"/>
      <c r="AV343" s="42"/>
      <c r="AW343" s="42"/>
      <c r="AX343" s="42"/>
      <c r="AY343" s="42"/>
      <c r="AZ343" s="42"/>
      <c r="BA343" s="42"/>
      <c r="BB343" s="42"/>
      <c r="BC343" s="42"/>
      <c r="BD343" s="42"/>
      <c r="BE343" s="42"/>
      <c r="BF343" s="42"/>
      <c r="BG343" s="42"/>
    </row>
    <row r="344" spans="5:59" ht="15.75" customHeight="1" x14ac:dyDescent="0.25">
      <c r="E344" s="37"/>
      <c r="J344" s="36"/>
      <c r="K344" s="36"/>
      <c r="L344" s="38"/>
      <c r="M344" s="39"/>
      <c r="N344" s="39"/>
      <c r="O344" s="39"/>
      <c r="P344" s="39"/>
      <c r="Q344" s="39"/>
      <c r="R344" s="39"/>
      <c r="S344" s="39"/>
      <c r="U344" s="39"/>
      <c r="V344" s="39"/>
      <c r="W344" s="39"/>
      <c r="X344" s="39"/>
      <c r="Y344" s="39"/>
      <c r="AF344" s="40"/>
      <c r="AG344" s="40"/>
      <c r="AH344" s="40"/>
      <c r="AI344" s="40"/>
      <c r="AJ344" s="41"/>
      <c r="AK344" s="41"/>
      <c r="AL344" s="42"/>
      <c r="AM344" s="42"/>
      <c r="AN344" s="42"/>
      <c r="AO344" s="42"/>
      <c r="AP344" s="42"/>
      <c r="AQ344" s="42"/>
      <c r="AR344" s="42"/>
      <c r="AS344" s="42"/>
      <c r="AT344" s="42"/>
      <c r="AU344" s="42"/>
      <c r="AV344" s="42"/>
      <c r="AW344" s="42"/>
      <c r="AX344" s="42"/>
      <c r="AY344" s="42"/>
      <c r="AZ344" s="42"/>
      <c r="BA344" s="42"/>
      <c r="BB344" s="42"/>
      <c r="BC344" s="42"/>
      <c r="BD344" s="42"/>
      <c r="BE344" s="42"/>
      <c r="BF344" s="42"/>
      <c r="BG344" s="42"/>
    </row>
    <row r="345" spans="5:59" ht="15.75" customHeight="1" x14ac:dyDescent="0.25">
      <c r="E345" s="37"/>
      <c r="J345" s="36"/>
      <c r="K345" s="36"/>
      <c r="L345" s="38"/>
      <c r="M345" s="39"/>
      <c r="N345" s="39"/>
      <c r="O345" s="39"/>
      <c r="P345" s="39"/>
      <c r="Q345" s="39"/>
      <c r="R345" s="39"/>
      <c r="S345" s="39"/>
      <c r="U345" s="39"/>
      <c r="V345" s="39"/>
      <c r="W345" s="39"/>
      <c r="X345" s="39"/>
      <c r="Y345" s="39"/>
      <c r="AF345" s="40"/>
      <c r="AG345" s="40"/>
      <c r="AH345" s="40"/>
      <c r="AI345" s="40"/>
      <c r="AJ345" s="41"/>
      <c r="AK345" s="41"/>
      <c r="AL345" s="42"/>
      <c r="AM345" s="42"/>
      <c r="AN345" s="42"/>
      <c r="AO345" s="42"/>
      <c r="AP345" s="42"/>
      <c r="AQ345" s="42"/>
      <c r="AR345" s="42"/>
      <c r="AS345" s="42"/>
      <c r="AT345" s="42"/>
      <c r="AU345" s="42"/>
      <c r="AV345" s="42"/>
      <c r="AW345" s="42"/>
      <c r="AX345" s="42"/>
      <c r="AY345" s="42"/>
      <c r="AZ345" s="42"/>
      <c r="BA345" s="42"/>
      <c r="BB345" s="42"/>
      <c r="BC345" s="42"/>
      <c r="BD345" s="42"/>
      <c r="BE345" s="42"/>
      <c r="BF345" s="42"/>
      <c r="BG345" s="42"/>
    </row>
    <row r="346" spans="5:59" ht="15.75" customHeight="1" x14ac:dyDescent="0.25">
      <c r="E346" s="37"/>
      <c r="J346" s="36"/>
      <c r="K346" s="36"/>
      <c r="L346" s="38"/>
      <c r="M346" s="39"/>
      <c r="N346" s="39"/>
      <c r="O346" s="39"/>
      <c r="P346" s="39"/>
      <c r="Q346" s="39"/>
      <c r="R346" s="39"/>
      <c r="S346" s="39"/>
      <c r="U346" s="39"/>
      <c r="V346" s="39"/>
      <c r="W346" s="39"/>
      <c r="X346" s="39"/>
      <c r="Y346" s="39"/>
      <c r="AF346" s="40"/>
      <c r="AG346" s="40"/>
      <c r="AH346" s="40"/>
      <c r="AI346" s="40"/>
      <c r="AJ346" s="41"/>
      <c r="AK346" s="41"/>
      <c r="AL346" s="42"/>
      <c r="AM346" s="42"/>
      <c r="AN346" s="42"/>
      <c r="AO346" s="42"/>
      <c r="AP346" s="42"/>
      <c r="AQ346" s="42"/>
      <c r="AR346" s="42"/>
      <c r="AS346" s="42"/>
      <c r="AT346" s="42"/>
      <c r="AU346" s="42"/>
      <c r="AV346" s="42"/>
      <c r="AW346" s="42"/>
      <c r="AX346" s="42"/>
      <c r="AY346" s="42"/>
      <c r="AZ346" s="42"/>
      <c r="BA346" s="42"/>
      <c r="BB346" s="42"/>
      <c r="BC346" s="42"/>
      <c r="BD346" s="42"/>
      <c r="BE346" s="42"/>
      <c r="BF346" s="42"/>
      <c r="BG346" s="42"/>
    </row>
    <row r="347" spans="5:59" ht="15.75" customHeight="1" x14ac:dyDescent="0.25">
      <c r="E347" s="37"/>
      <c r="J347" s="36"/>
      <c r="K347" s="36"/>
      <c r="L347" s="38"/>
      <c r="M347" s="39"/>
      <c r="N347" s="39"/>
      <c r="O347" s="39"/>
      <c r="P347" s="39"/>
      <c r="Q347" s="39"/>
      <c r="R347" s="39"/>
      <c r="S347" s="39"/>
      <c r="U347" s="39"/>
      <c r="V347" s="39"/>
      <c r="W347" s="39"/>
      <c r="X347" s="39"/>
      <c r="Y347" s="39"/>
      <c r="AF347" s="40"/>
      <c r="AG347" s="40"/>
      <c r="AH347" s="40"/>
      <c r="AI347" s="40"/>
      <c r="AJ347" s="41"/>
      <c r="AK347" s="41"/>
      <c r="AL347" s="42"/>
      <c r="AM347" s="42"/>
      <c r="AN347" s="42"/>
      <c r="AO347" s="42"/>
      <c r="AP347" s="42"/>
      <c r="AQ347" s="42"/>
      <c r="AR347" s="42"/>
      <c r="AS347" s="42"/>
      <c r="AT347" s="42"/>
      <c r="AU347" s="42"/>
      <c r="AV347" s="42"/>
      <c r="AW347" s="42"/>
      <c r="AX347" s="42"/>
      <c r="AY347" s="42"/>
      <c r="AZ347" s="42"/>
      <c r="BA347" s="42"/>
      <c r="BB347" s="42"/>
      <c r="BC347" s="42"/>
      <c r="BD347" s="42"/>
      <c r="BE347" s="42"/>
      <c r="BF347" s="42"/>
      <c r="BG347" s="42"/>
    </row>
    <row r="348" spans="5:59" ht="15.75" customHeight="1" x14ac:dyDescent="0.25">
      <c r="E348" s="37"/>
      <c r="J348" s="36"/>
      <c r="K348" s="36"/>
      <c r="L348" s="38"/>
      <c r="M348" s="39"/>
      <c r="N348" s="39"/>
      <c r="O348" s="39"/>
      <c r="P348" s="39"/>
      <c r="Q348" s="39"/>
      <c r="R348" s="39"/>
      <c r="S348" s="39"/>
      <c r="U348" s="39"/>
      <c r="V348" s="39"/>
      <c r="W348" s="39"/>
      <c r="X348" s="39"/>
      <c r="Y348" s="39"/>
      <c r="AF348" s="40"/>
      <c r="AG348" s="40"/>
      <c r="AH348" s="40"/>
      <c r="AI348" s="40"/>
      <c r="AJ348" s="41"/>
      <c r="AK348" s="41"/>
      <c r="AL348" s="42"/>
      <c r="AM348" s="42"/>
      <c r="AN348" s="42"/>
      <c r="AO348" s="42"/>
      <c r="AP348" s="42"/>
      <c r="AQ348" s="42"/>
      <c r="AR348" s="42"/>
      <c r="AS348" s="42"/>
      <c r="AT348" s="42"/>
      <c r="AU348" s="42"/>
      <c r="AV348" s="42"/>
      <c r="AW348" s="42"/>
      <c r="AX348" s="42"/>
      <c r="AY348" s="42"/>
      <c r="AZ348" s="42"/>
      <c r="BA348" s="42"/>
      <c r="BB348" s="42"/>
      <c r="BC348" s="42"/>
      <c r="BD348" s="42"/>
      <c r="BE348" s="42"/>
      <c r="BF348" s="42"/>
      <c r="BG348" s="42"/>
    </row>
    <row r="349" spans="5:59" ht="15.75" customHeight="1" x14ac:dyDescent="0.25">
      <c r="E349" s="37"/>
      <c r="J349" s="36"/>
      <c r="K349" s="36"/>
      <c r="L349" s="38"/>
      <c r="M349" s="39"/>
      <c r="N349" s="39"/>
      <c r="O349" s="39"/>
      <c r="P349" s="39"/>
      <c r="Q349" s="39"/>
      <c r="R349" s="39"/>
      <c r="S349" s="39"/>
      <c r="U349" s="39"/>
      <c r="V349" s="39"/>
      <c r="W349" s="39"/>
      <c r="X349" s="39"/>
      <c r="Y349" s="39"/>
      <c r="AF349" s="40"/>
      <c r="AG349" s="40"/>
      <c r="AH349" s="40"/>
      <c r="AI349" s="40"/>
      <c r="AJ349" s="41"/>
      <c r="AK349" s="41"/>
      <c r="AL349" s="42"/>
      <c r="AM349" s="42"/>
      <c r="AN349" s="42"/>
      <c r="AO349" s="42"/>
      <c r="AP349" s="42"/>
      <c r="AQ349" s="42"/>
      <c r="AR349" s="42"/>
      <c r="AS349" s="42"/>
      <c r="AT349" s="42"/>
      <c r="AU349" s="42"/>
      <c r="AV349" s="42"/>
      <c r="AW349" s="42"/>
      <c r="AX349" s="42"/>
      <c r="AY349" s="42"/>
      <c r="AZ349" s="42"/>
      <c r="BA349" s="42"/>
      <c r="BB349" s="42"/>
      <c r="BC349" s="42"/>
      <c r="BD349" s="42"/>
      <c r="BE349" s="42"/>
      <c r="BF349" s="42"/>
      <c r="BG349" s="42"/>
    </row>
    <row r="350" spans="5:59" ht="15.75" customHeight="1" x14ac:dyDescent="0.25">
      <c r="E350" s="37"/>
      <c r="J350" s="36"/>
      <c r="K350" s="36"/>
      <c r="L350" s="38"/>
      <c r="M350" s="39"/>
      <c r="N350" s="39"/>
      <c r="O350" s="39"/>
      <c r="P350" s="39"/>
      <c r="Q350" s="39"/>
      <c r="R350" s="39"/>
      <c r="S350" s="39"/>
      <c r="U350" s="39"/>
      <c r="V350" s="39"/>
      <c r="W350" s="39"/>
      <c r="X350" s="39"/>
      <c r="Y350" s="39"/>
      <c r="AF350" s="40"/>
      <c r="AG350" s="40"/>
      <c r="AH350" s="40"/>
      <c r="AI350" s="40"/>
      <c r="AJ350" s="41"/>
      <c r="AK350" s="41"/>
      <c r="AL350" s="42"/>
      <c r="AM350" s="42"/>
      <c r="AN350" s="42"/>
      <c r="AO350" s="42"/>
      <c r="AP350" s="42"/>
      <c r="AQ350" s="42"/>
      <c r="AR350" s="42"/>
      <c r="AS350" s="42"/>
      <c r="AT350" s="42"/>
      <c r="AU350" s="42"/>
      <c r="AV350" s="42"/>
      <c r="AW350" s="42"/>
      <c r="AX350" s="42"/>
      <c r="AY350" s="42"/>
      <c r="AZ350" s="42"/>
      <c r="BA350" s="42"/>
      <c r="BB350" s="42"/>
      <c r="BC350" s="42"/>
      <c r="BD350" s="42"/>
      <c r="BE350" s="42"/>
      <c r="BF350" s="42"/>
      <c r="BG350" s="42"/>
    </row>
    <row r="351" spans="5:59" ht="15.75" customHeight="1" x14ac:dyDescent="0.25">
      <c r="E351" s="37"/>
      <c r="J351" s="36"/>
      <c r="K351" s="36"/>
      <c r="L351" s="38"/>
      <c r="M351" s="39"/>
      <c r="N351" s="39"/>
      <c r="O351" s="39"/>
      <c r="P351" s="39"/>
      <c r="Q351" s="39"/>
      <c r="R351" s="39"/>
      <c r="S351" s="39"/>
      <c r="U351" s="39"/>
      <c r="V351" s="39"/>
      <c r="W351" s="39"/>
      <c r="X351" s="39"/>
      <c r="Y351" s="39"/>
      <c r="AF351" s="40"/>
      <c r="AG351" s="40"/>
      <c r="AH351" s="40"/>
      <c r="AI351" s="40"/>
      <c r="AJ351" s="41"/>
      <c r="AK351" s="41"/>
      <c r="AL351" s="42"/>
      <c r="AM351" s="42"/>
      <c r="AN351" s="42"/>
      <c r="AO351" s="42"/>
      <c r="AP351" s="42"/>
      <c r="AQ351" s="42"/>
      <c r="AR351" s="42"/>
      <c r="AS351" s="42"/>
      <c r="AT351" s="42"/>
      <c r="AU351" s="42"/>
      <c r="AV351" s="42"/>
      <c r="AW351" s="42"/>
      <c r="AX351" s="42"/>
      <c r="AY351" s="42"/>
      <c r="AZ351" s="42"/>
      <c r="BA351" s="42"/>
      <c r="BB351" s="42"/>
      <c r="BC351" s="42"/>
      <c r="BD351" s="42"/>
      <c r="BE351" s="42"/>
      <c r="BF351" s="42"/>
      <c r="BG351" s="42"/>
    </row>
    <row r="352" spans="5:59" ht="15.75" customHeight="1" x14ac:dyDescent="0.25">
      <c r="E352" s="37"/>
      <c r="J352" s="36"/>
      <c r="K352" s="36"/>
      <c r="L352" s="38"/>
      <c r="M352" s="39"/>
      <c r="N352" s="39"/>
      <c r="O352" s="39"/>
      <c r="P352" s="39"/>
      <c r="Q352" s="39"/>
      <c r="R352" s="39"/>
      <c r="S352" s="39"/>
      <c r="U352" s="39"/>
      <c r="V352" s="39"/>
      <c r="W352" s="39"/>
      <c r="X352" s="39"/>
      <c r="Y352" s="39"/>
      <c r="AF352" s="40"/>
      <c r="AG352" s="40"/>
      <c r="AH352" s="40"/>
      <c r="AI352" s="40"/>
      <c r="AJ352" s="41"/>
      <c r="AK352" s="41"/>
      <c r="AL352" s="42"/>
      <c r="AM352" s="42"/>
      <c r="AN352" s="42"/>
      <c r="AO352" s="42"/>
      <c r="AP352" s="42"/>
      <c r="AQ352" s="42"/>
      <c r="AR352" s="42"/>
      <c r="AS352" s="42"/>
      <c r="AT352" s="42"/>
      <c r="AU352" s="42"/>
      <c r="AV352" s="42"/>
      <c r="AW352" s="42"/>
      <c r="AX352" s="42"/>
      <c r="AY352" s="42"/>
      <c r="AZ352" s="42"/>
      <c r="BA352" s="42"/>
      <c r="BB352" s="42"/>
      <c r="BC352" s="42"/>
      <c r="BD352" s="42"/>
      <c r="BE352" s="42"/>
      <c r="BF352" s="42"/>
      <c r="BG352" s="42"/>
    </row>
    <row r="353" spans="5:59" ht="15.75" customHeight="1" x14ac:dyDescent="0.25">
      <c r="E353" s="37"/>
      <c r="J353" s="36"/>
      <c r="K353" s="36"/>
      <c r="L353" s="38"/>
      <c r="M353" s="39"/>
      <c r="N353" s="39"/>
      <c r="O353" s="39"/>
      <c r="P353" s="39"/>
      <c r="Q353" s="39"/>
      <c r="R353" s="39"/>
      <c r="S353" s="39"/>
      <c r="U353" s="39"/>
      <c r="V353" s="39"/>
      <c r="W353" s="39"/>
      <c r="X353" s="39"/>
      <c r="Y353" s="39"/>
      <c r="AF353" s="40"/>
      <c r="AG353" s="40"/>
      <c r="AH353" s="40"/>
      <c r="AI353" s="40"/>
      <c r="AJ353" s="41"/>
      <c r="AK353" s="41"/>
      <c r="AL353" s="42"/>
      <c r="AM353" s="42"/>
      <c r="AN353" s="42"/>
      <c r="AO353" s="42"/>
      <c r="AP353" s="42"/>
      <c r="AQ353" s="42"/>
      <c r="AR353" s="42"/>
      <c r="AS353" s="42"/>
      <c r="AT353" s="42"/>
      <c r="AU353" s="42"/>
      <c r="AV353" s="42"/>
      <c r="AW353" s="42"/>
      <c r="AX353" s="42"/>
      <c r="AY353" s="42"/>
      <c r="AZ353" s="42"/>
      <c r="BA353" s="42"/>
      <c r="BB353" s="42"/>
      <c r="BC353" s="42"/>
      <c r="BD353" s="42"/>
      <c r="BE353" s="42"/>
      <c r="BF353" s="42"/>
      <c r="BG353" s="42"/>
    </row>
    <row r="354" spans="5:59" ht="15.75" customHeight="1" x14ac:dyDescent="0.25">
      <c r="E354" s="37"/>
      <c r="J354" s="36"/>
      <c r="K354" s="36"/>
      <c r="L354" s="38"/>
      <c r="M354" s="39"/>
      <c r="N354" s="39"/>
      <c r="O354" s="39"/>
      <c r="P354" s="39"/>
      <c r="Q354" s="39"/>
      <c r="R354" s="39"/>
      <c r="S354" s="39"/>
      <c r="U354" s="39"/>
      <c r="V354" s="39"/>
      <c r="W354" s="39"/>
      <c r="X354" s="39"/>
      <c r="Y354" s="39"/>
      <c r="AF354" s="40"/>
      <c r="AG354" s="40"/>
      <c r="AH354" s="40"/>
      <c r="AI354" s="40"/>
      <c r="AJ354" s="41"/>
      <c r="AK354" s="41"/>
      <c r="AL354" s="42"/>
      <c r="AM354" s="42"/>
      <c r="AN354" s="42"/>
      <c r="AO354" s="42"/>
      <c r="AP354" s="42"/>
      <c r="AQ354" s="42"/>
      <c r="AR354" s="42"/>
      <c r="AS354" s="42"/>
      <c r="AT354" s="42"/>
      <c r="AU354" s="42"/>
      <c r="AV354" s="42"/>
      <c r="AW354" s="42"/>
      <c r="AX354" s="42"/>
      <c r="AY354" s="42"/>
      <c r="AZ354" s="42"/>
      <c r="BA354" s="42"/>
      <c r="BB354" s="42"/>
      <c r="BC354" s="42"/>
      <c r="BD354" s="42"/>
      <c r="BE354" s="42"/>
      <c r="BF354" s="42"/>
      <c r="BG354" s="42"/>
    </row>
    <row r="355" spans="5:59" ht="15.75" customHeight="1" x14ac:dyDescent="0.25">
      <c r="E355" s="37"/>
      <c r="J355" s="36"/>
      <c r="K355" s="36"/>
      <c r="L355" s="38"/>
      <c r="M355" s="39"/>
      <c r="N355" s="39"/>
      <c r="O355" s="39"/>
      <c r="P355" s="39"/>
      <c r="Q355" s="39"/>
      <c r="R355" s="39"/>
      <c r="S355" s="39"/>
      <c r="U355" s="39"/>
      <c r="V355" s="39"/>
      <c r="W355" s="39"/>
      <c r="X355" s="39"/>
      <c r="Y355" s="39"/>
      <c r="AF355" s="40"/>
      <c r="AG355" s="40"/>
      <c r="AH355" s="40"/>
      <c r="AI355" s="40"/>
      <c r="AJ355" s="41"/>
      <c r="AK355" s="41"/>
      <c r="AL355" s="42"/>
      <c r="AM355" s="42"/>
      <c r="AN355" s="42"/>
      <c r="AO355" s="42"/>
      <c r="AP355" s="42"/>
      <c r="AQ355" s="42"/>
      <c r="AR355" s="42"/>
      <c r="AS355" s="42"/>
      <c r="AT355" s="42"/>
      <c r="AU355" s="42"/>
      <c r="AV355" s="42"/>
      <c r="AW355" s="42"/>
      <c r="AX355" s="42"/>
      <c r="AY355" s="42"/>
      <c r="AZ355" s="42"/>
      <c r="BA355" s="42"/>
      <c r="BB355" s="42"/>
      <c r="BC355" s="42"/>
      <c r="BD355" s="42"/>
      <c r="BE355" s="42"/>
      <c r="BF355" s="42"/>
      <c r="BG355" s="42"/>
    </row>
    <row r="356" spans="5:59" ht="15.75" customHeight="1" x14ac:dyDescent="0.25">
      <c r="E356" s="37"/>
      <c r="J356" s="36"/>
      <c r="K356" s="36"/>
      <c r="L356" s="38"/>
      <c r="M356" s="39"/>
      <c r="N356" s="39"/>
      <c r="O356" s="39"/>
      <c r="P356" s="39"/>
      <c r="Q356" s="39"/>
      <c r="R356" s="39"/>
      <c r="S356" s="39"/>
      <c r="U356" s="39"/>
      <c r="V356" s="39"/>
      <c r="W356" s="39"/>
      <c r="X356" s="39"/>
      <c r="Y356" s="39"/>
      <c r="AF356" s="40"/>
      <c r="AG356" s="40"/>
      <c r="AH356" s="40"/>
      <c r="AI356" s="40"/>
      <c r="AJ356" s="41"/>
      <c r="AK356" s="41"/>
      <c r="AL356" s="42"/>
      <c r="AM356" s="42"/>
      <c r="AN356" s="42"/>
      <c r="AO356" s="42"/>
      <c r="AP356" s="42"/>
      <c r="AQ356" s="42"/>
      <c r="AR356" s="42"/>
      <c r="AS356" s="42"/>
      <c r="AT356" s="42"/>
      <c r="AU356" s="42"/>
      <c r="AV356" s="42"/>
      <c r="AW356" s="42"/>
      <c r="AX356" s="42"/>
      <c r="AY356" s="42"/>
      <c r="AZ356" s="42"/>
      <c r="BA356" s="42"/>
      <c r="BB356" s="42"/>
      <c r="BC356" s="42"/>
      <c r="BD356" s="42"/>
      <c r="BE356" s="42"/>
      <c r="BF356" s="42"/>
      <c r="BG356" s="42"/>
    </row>
    <row r="357" spans="5:59" ht="15.75" customHeight="1" x14ac:dyDescent="0.25">
      <c r="E357" s="37"/>
      <c r="J357" s="36"/>
      <c r="K357" s="36"/>
      <c r="L357" s="38"/>
      <c r="M357" s="39"/>
      <c r="N357" s="39"/>
      <c r="O357" s="39"/>
      <c r="P357" s="39"/>
      <c r="Q357" s="39"/>
      <c r="R357" s="39"/>
      <c r="S357" s="39"/>
      <c r="U357" s="39"/>
      <c r="V357" s="39"/>
      <c r="W357" s="39"/>
      <c r="X357" s="39"/>
      <c r="Y357" s="39"/>
      <c r="AF357" s="40"/>
      <c r="AG357" s="40"/>
      <c r="AH357" s="40"/>
      <c r="AI357" s="40"/>
      <c r="AJ357" s="41"/>
      <c r="AK357" s="41"/>
      <c r="AL357" s="42"/>
      <c r="AM357" s="42"/>
      <c r="AN357" s="42"/>
      <c r="AO357" s="42"/>
      <c r="AP357" s="42"/>
      <c r="AQ357" s="42"/>
      <c r="AR357" s="42"/>
      <c r="AS357" s="42"/>
      <c r="AT357" s="42"/>
      <c r="AU357" s="42"/>
      <c r="AV357" s="42"/>
      <c r="AW357" s="42"/>
      <c r="AX357" s="42"/>
      <c r="AY357" s="42"/>
      <c r="AZ357" s="42"/>
      <c r="BA357" s="42"/>
      <c r="BB357" s="42"/>
      <c r="BC357" s="42"/>
      <c r="BD357" s="42"/>
      <c r="BE357" s="42"/>
      <c r="BF357" s="42"/>
      <c r="BG357" s="42"/>
    </row>
    <row r="358" spans="5:59" ht="15.75" customHeight="1" x14ac:dyDescent="0.25">
      <c r="E358" s="37"/>
      <c r="J358" s="36"/>
      <c r="K358" s="36"/>
      <c r="L358" s="38"/>
      <c r="M358" s="39"/>
      <c r="N358" s="39"/>
      <c r="O358" s="39"/>
      <c r="P358" s="39"/>
      <c r="Q358" s="39"/>
      <c r="R358" s="39"/>
      <c r="S358" s="39"/>
      <c r="U358" s="39"/>
      <c r="V358" s="39"/>
      <c r="W358" s="39"/>
      <c r="X358" s="39"/>
      <c r="Y358" s="39"/>
      <c r="AF358" s="40"/>
      <c r="AG358" s="40"/>
      <c r="AH358" s="40"/>
      <c r="AI358" s="40"/>
      <c r="AJ358" s="41"/>
      <c r="AK358" s="41"/>
      <c r="AL358" s="42"/>
      <c r="AM358" s="42"/>
      <c r="AN358" s="42"/>
      <c r="AO358" s="42"/>
      <c r="AP358" s="42"/>
      <c r="AQ358" s="42"/>
      <c r="AR358" s="42"/>
      <c r="AS358" s="42"/>
      <c r="AT358" s="42"/>
      <c r="AU358" s="42"/>
      <c r="AV358" s="42"/>
      <c r="AW358" s="42"/>
      <c r="AX358" s="42"/>
      <c r="AY358" s="42"/>
      <c r="AZ358" s="42"/>
      <c r="BA358" s="42"/>
      <c r="BB358" s="42"/>
      <c r="BC358" s="42"/>
      <c r="BD358" s="42"/>
      <c r="BE358" s="42"/>
      <c r="BF358" s="42"/>
      <c r="BG358" s="42"/>
    </row>
    <row r="359" spans="5:59" ht="15.75" customHeight="1" x14ac:dyDescent="0.25">
      <c r="E359" s="37"/>
      <c r="J359" s="36"/>
      <c r="K359" s="36"/>
      <c r="L359" s="38"/>
      <c r="M359" s="39"/>
      <c r="N359" s="39"/>
      <c r="O359" s="39"/>
      <c r="P359" s="39"/>
      <c r="Q359" s="39"/>
      <c r="R359" s="39"/>
      <c r="S359" s="39"/>
      <c r="U359" s="39"/>
      <c r="V359" s="39"/>
      <c r="W359" s="39"/>
      <c r="X359" s="39"/>
      <c r="Y359" s="39"/>
      <c r="AF359" s="40"/>
      <c r="AG359" s="40"/>
      <c r="AH359" s="40"/>
      <c r="AI359" s="40"/>
      <c r="AJ359" s="41"/>
      <c r="AK359" s="41"/>
      <c r="AL359" s="42"/>
      <c r="AM359" s="42"/>
      <c r="AN359" s="42"/>
      <c r="AO359" s="42"/>
      <c r="AP359" s="42"/>
      <c r="AQ359" s="42"/>
      <c r="AR359" s="42"/>
      <c r="AS359" s="42"/>
      <c r="AT359" s="42"/>
      <c r="AU359" s="42"/>
      <c r="AV359" s="42"/>
      <c r="AW359" s="42"/>
      <c r="AX359" s="42"/>
      <c r="AY359" s="42"/>
      <c r="AZ359" s="42"/>
      <c r="BA359" s="42"/>
      <c r="BB359" s="42"/>
      <c r="BC359" s="42"/>
      <c r="BD359" s="42"/>
      <c r="BE359" s="42"/>
      <c r="BF359" s="42"/>
      <c r="BG359" s="42"/>
    </row>
    <row r="360" spans="5:59" ht="15.75" customHeight="1" x14ac:dyDescent="0.25">
      <c r="E360" s="37"/>
      <c r="J360" s="36"/>
      <c r="K360" s="36"/>
      <c r="L360" s="38"/>
      <c r="M360" s="39"/>
      <c r="N360" s="39"/>
      <c r="O360" s="39"/>
      <c r="P360" s="39"/>
      <c r="Q360" s="39"/>
      <c r="R360" s="39"/>
      <c r="S360" s="39"/>
      <c r="U360" s="39"/>
      <c r="V360" s="39"/>
      <c r="W360" s="39"/>
      <c r="X360" s="39"/>
      <c r="Y360" s="39"/>
      <c r="AF360" s="40"/>
      <c r="AG360" s="40"/>
      <c r="AH360" s="40"/>
      <c r="AI360" s="40"/>
      <c r="AJ360" s="41"/>
      <c r="AK360" s="41"/>
      <c r="AL360" s="42"/>
      <c r="AM360" s="42"/>
      <c r="AN360" s="42"/>
      <c r="AO360" s="42"/>
      <c r="AP360" s="42"/>
      <c r="AQ360" s="42"/>
      <c r="AR360" s="42"/>
      <c r="AS360" s="42"/>
      <c r="AT360" s="42"/>
      <c r="AU360" s="42"/>
      <c r="AV360" s="42"/>
      <c r="AW360" s="42"/>
      <c r="AX360" s="42"/>
      <c r="AY360" s="42"/>
      <c r="AZ360" s="42"/>
      <c r="BA360" s="42"/>
      <c r="BB360" s="42"/>
      <c r="BC360" s="42"/>
      <c r="BD360" s="42"/>
      <c r="BE360" s="42"/>
      <c r="BF360" s="42"/>
      <c r="BG360" s="42"/>
    </row>
    <row r="361" spans="5:59" ht="15.75" customHeight="1" x14ac:dyDescent="0.25">
      <c r="E361" s="37"/>
      <c r="J361" s="36"/>
      <c r="K361" s="36"/>
      <c r="L361" s="38"/>
      <c r="M361" s="39"/>
      <c r="N361" s="39"/>
      <c r="O361" s="39"/>
      <c r="P361" s="39"/>
      <c r="Q361" s="39"/>
      <c r="R361" s="39"/>
      <c r="S361" s="39"/>
      <c r="U361" s="39"/>
      <c r="V361" s="39"/>
      <c r="W361" s="39"/>
      <c r="X361" s="39"/>
      <c r="Y361" s="39"/>
      <c r="AF361" s="40"/>
      <c r="AG361" s="40"/>
      <c r="AH361" s="40"/>
      <c r="AI361" s="40"/>
      <c r="AJ361" s="41"/>
      <c r="AK361" s="41"/>
      <c r="AL361" s="42"/>
      <c r="AM361" s="42"/>
      <c r="AN361" s="42"/>
      <c r="AO361" s="42"/>
      <c r="AP361" s="42"/>
      <c r="AQ361" s="42"/>
      <c r="AR361" s="42"/>
      <c r="AS361" s="42"/>
      <c r="AT361" s="42"/>
      <c r="AU361" s="42"/>
      <c r="AV361" s="42"/>
      <c r="AW361" s="42"/>
      <c r="AX361" s="42"/>
      <c r="AY361" s="42"/>
      <c r="AZ361" s="42"/>
      <c r="BA361" s="42"/>
      <c r="BB361" s="42"/>
      <c r="BC361" s="42"/>
      <c r="BD361" s="42"/>
      <c r="BE361" s="42"/>
      <c r="BF361" s="42"/>
      <c r="BG361" s="42"/>
    </row>
    <row r="362" spans="5:59" ht="15.75" customHeight="1" x14ac:dyDescent="0.25">
      <c r="E362" s="37"/>
      <c r="J362" s="36"/>
      <c r="K362" s="36"/>
      <c r="L362" s="38"/>
      <c r="M362" s="39"/>
      <c r="N362" s="39"/>
      <c r="O362" s="39"/>
      <c r="P362" s="39"/>
      <c r="Q362" s="39"/>
      <c r="R362" s="39"/>
      <c r="S362" s="39"/>
      <c r="U362" s="39"/>
      <c r="V362" s="39"/>
      <c r="W362" s="39"/>
      <c r="X362" s="39"/>
      <c r="Y362" s="39"/>
      <c r="AF362" s="40"/>
      <c r="AG362" s="40"/>
      <c r="AH362" s="40"/>
      <c r="AI362" s="40"/>
      <c r="AJ362" s="41"/>
      <c r="AK362" s="41"/>
      <c r="AL362" s="42"/>
      <c r="AM362" s="42"/>
      <c r="AN362" s="42"/>
      <c r="AO362" s="42"/>
      <c r="AP362" s="42"/>
      <c r="AQ362" s="42"/>
      <c r="AR362" s="42"/>
      <c r="AS362" s="42"/>
      <c r="AT362" s="42"/>
      <c r="AU362" s="42"/>
      <c r="AV362" s="42"/>
      <c r="AW362" s="42"/>
      <c r="AX362" s="42"/>
      <c r="AY362" s="42"/>
      <c r="AZ362" s="42"/>
      <c r="BA362" s="42"/>
      <c r="BB362" s="42"/>
      <c r="BC362" s="42"/>
      <c r="BD362" s="42"/>
      <c r="BE362" s="42"/>
      <c r="BF362" s="42"/>
      <c r="BG362" s="42"/>
    </row>
    <row r="363" spans="5:59" ht="15.75" customHeight="1" x14ac:dyDescent="0.25">
      <c r="E363" s="37"/>
      <c r="J363" s="36"/>
      <c r="K363" s="36"/>
      <c r="L363" s="38"/>
      <c r="M363" s="39"/>
      <c r="N363" s="39"/>
      <c r="O363" s="39"/>
      <c r="P363" s="39"/>
      <c r="Q363" s="39"/>
      <c r="R363" s="39"/>
      <c r="S363" s="39"/>
      <c r="U363" s="39"/>
      <c r="V363" s="39"/>
      <c r="W363" s="39"/>
      <c r="X363" s="39"/>
      <c r="Y363" s="39"/>
      <c r="AF363" s="40"/>
      <c r="AG363" s="40"/>
      <c r="AH363" s="40"/>
      <c r="AI363" s="40"/>
      <c r="AJ363" s="41"/>
      <c r="AK363" s="41"/>
      <c r="AL363" s="42"/>
      <c r="AM363" s="42"/>
      <c r="AN363" s="42"/>
      <c r="AO363" s="42"/>
      <c r="AP363" s="42"/>
      <c r="AQ363" s="42"/>
      <c r="AR363" s="42"/>
      <c r="AS363" s="42"/>
      <c r="AT363" s="42"/>
      <c r="AU363" s="42"/>
      <c r="AV363" s="42"/>
      <c r="AW363" s="42"/>
      <c r="AX363" s="42"/>
      <c r="AY363" s="42"/>
      <c r="AZ363" s="42"/>
      <c r="BA363" s="42"/>
      <c r="BB363" s="42"/>
      <c r="BC363" s="42"/>
      <c r="BD363" s="42"/>
      <c r="BE363" s="42"/>
      <c r="BF363" s="42"/>
      <c r="BG363" s="42"/>
    </row>
    <row r="364" spans="5:59" ht="15.75" customHeight="1" x14ac:dyDescent="0.25">
      <c r="E364" s="37"/>
      <c r="J364" s="36"/>
      <c r="K364" s="36"/>
      <c r="L364" s="38"/>
      <c r="M364" s="39"/>
      <c r="N364" s="39"/>
      <c r="O364" s="39"/>
      <c r="P364" s="39"/>
      <c r="Q364" s="39"/>
      <c r="R364" s="39"/>
      <c r="S364" s="39"/>
      <c r="U364" s="39"/>
      <c r="V364" s="39"/>
      <c r="W364" s="39"/>
      <c r="X364" s="39"/>
      <c r="Y364" s="39"/>
      <c r="AF364" s="40"/>
      <c r="AG364" s="40"/>
      <c r="AH364" s="40"/>
      <c r="AI364" s="40"/>
      <c r="AJ364" s="41"/>
      <c r="AK364" s="41"/>
      <c r="AL364" s="42"/>
      <c r="AM364" s="42"/>
      <c r="AN364" s="42"/>
      <c r="AO364" s="42"/>
      <c r="AP364" s="42"/>
      <c r="AQ364" s="42"/>
      <c r="AR364" s="42"/>
      <c r="AS364" s="42"/>
      <c r="AT364" s="42"/>
      <c r="AU364" s="42"/>
      <c r="AV364" s="42"/>
      <c r="AW364" s="42"/>
      <c r="AX364" s="42"/>
      <c r="AY364" s="42"/>
      <c r="AZ364" s="42"/>
      <c r="BA364" s="42"/>
      <c r="BB364" s="42"/>
      <c r="BC364" s="42"/>
      <c r="BD364" s="42"/>
      <c r="BE364" s="42"/>
      <c r="BF364" s="42"/>
      <c r="BG364" s="42"/>
    </row>
    <row r="365" spans="5:59" ht="15.75" customHeight="1" x14ac:dyDescent="0.25">
      <c r="E365" s="37"/>
      <c r="J365" s="36"/>
      <c r="K365" s="36"/>
      <c r="L365" s="38"/>
      <c r="M365" s="39"/>
      <c r="N365" s="39"/>
      <c r="O365" s="39"/>
      <c r="P365" s="39"/>
      <c r="Q365" s="39"/>
      <c r="R365" s="39"/>
      <c r="S365" s="39"/>
      <c r="U365" s="39"/>
      <c r="V365" s="39"/>
      <c r="W365" s="39"/>
      <c r="X365" s="39"/>
      <c r="Y365" s="39"/>
      <c r="AF365" s="40"/>
      <c r="AG365" s="40"/>
      <c r="AH365" s="40"/>
      <c r="AI365" s="40"/>
      <c r="AJ365" s="41"/>
      <c r="AK365" s="41"/>
      <c r="AL365" s="42"/>
      <c r="AM365" s="42"/>
      <c r="AN365" s="42"/>
      <c r="AO365" s="42"/>
      <c r="AP365" s="42"/>
      <c r="AQ365" s="42"/>
      <c r="AR365" s="42"/>
      <c r="AS365" s="42"/>
      <c r="AT365" s="42"/>
      <c r="AU365" s="42"/>
      <c r="AV365" s="42"/>
      <c r="AW365" s="42"/>
      <c r="AX365" s="42"/>
      <c r="AY365" s="42"/>
      <c r="AZ365" s="42"/>
      <c r="BA365" s="42"/>
      <c r="BB365" s="42"/>
      <c r="BC365" s="42"/>
      <c r="BD365" s="42"/>
      <c r="BE365" s="42"/>
      <c r="BF365" s="42"/>
      <c r="BG365" s="42"/>
    </row>
    <row r="366" spans="5:59" ht="15.75" customHeight="1" x14ac:dyDescent="0.25">
      <c r="E366" s="37"/>
      <c r="J366" s="36"/>
      <c r="K366" s="36"/>
      <c r="L366" s="38"/>
      <c r="M366" s="39"/>
      <c r="N366" s="39"/>
      <c r="O366" s="39"/>
      <c r="P366" s="39"/>
      <c r="Q366" s="39"/>
      <c r="R366" s="39"/>
      <c r="S366" s="39"/>
      <c r="U366" s="39"/>
      <c r="V366" s="39"/>
      <c r="W366" s="39"/>
      <c r="X366" s="39"/>
      <c r="Y366" s="39"/>
      <c r="AF366" s="40"/>
      <c r="AG366" s="40"/>
      <c r="AH366" s="40"/>
      <c r="AI366" s="40"/>
      <c r="AJ366" s="41"/>
      <c r="AK366" s="41"/>
      <c r="AL366" s="42"/>
      <c r="AM366" s="42"/>
      <c r="AN366" s="42"/>
      <c r="AO366" s="42"/>
      <c r="AP366" s="42"/>
      <c r="AQ366" s="42"/>
      <c r="AR366" s="42"/>
      <c r="AS366" s="42"/>
      <c r="AT366" s="42"/>
      <c r="AU366" s="42"/>
      <c r="AV366" s="42"/>
      <c r="AW366" s="42"/>
      <c r="AX366" s="42"/>
      <c r="AY366" s="42"/>
      <c r="AZ366" s="42"/>
      <c r="BA366" s="42"/>
      <c r="BB366" s="42"/>
      <c r="BC366" s="42"/>
      <c r="BD366" s="42"/>
      <c r="BE366" s="42"/>
      <c r="BF366" s="42"/>
      <c r="BG366" s="42"/>
    </row>
    <row r="367" spans="5:59" ht="15.75" customHeight="1" x14ac:dyDescent="0.25">
      <c r="E367" s="37"/>
      <c r="J367" s="36"/>
      <c r="K367" s="36"/>
      <c r="L367" s="38"/>
      <c r="M367" s="39"/>
      <c r="N367" s="39"/>
      <c r="O367" s="39"/>
      <c r="P367" s="39"/>
      <c r="Q367" s="39"/>
      <c r="R367" s="39"/>
      <c r="S367" s="39"/>
      <c r="U367" s="39"/>
      <c r="V367" s="39"/>
      <c r="W367" s="39"/>
      <c r="X367" s="39"/>
      <c r="Y367" s="39"/>
      <c r="AF367" s="40"/>
      <c r="AG367" s="40"/>
      <c r="AH367" s="40"/>
      <c r="AI367" s="40"/>
      <c r="AJ367" s="41"/>
      <c r="AK367" s="41"/>
      <c r="AL367" s="42"/>
      <c r="AM367" s="42"/>
      <c r="AN367" s="42"/>
      <c r="AO367" s="42"/>
      <c r="AP367" s="42"/>
      <c r="AQ367" s="42"/>
      <c r="AR367" s="42"/>
      <c r="AS367" s="42"/>
      <c r="AT367" s="42"/>
      <c r="AU367" s="42"/>
      <c r="AV367" s="42"/>
      <c r="AW367" s="42"/>
      <c r="AX367" s="42"/>
      <c r="AY367" s="42"/>
      <c r="AZ367" s="42"/>
      <c r="BA367" s="42"/>
      <c r="BB367" s="42"/>
      <c r="BC367" s="42"/>
      <c r="BD367" s="42"/>
      <c r="BE367" s="42"/>
      <c r="BF367" s="42"/>
      <c r="BG367" s="42"/>
    </row>
    <row r="368" spans="5:59" ht="15.75" customHeight="1" x14ac:dyDescent="0.25">
      <c r="E368" s="37"/>
      <c r="J368" s="36"/>
      <c r="K368" s="36"/>
      <c r="L368" s="38"/>
      <c r="M368" s="39"/>
      <c r="N368" s="39"/>
      <c r="O368" s="39"/>
      <c r="P368" s="39"/>
      <c r="Q368" s="39"/>
      <c r="R368" s="39"/>
      <c r="S368" s="39"/>
      <c r="U368" s="39"/>
      <c r="V368" s="39"/>
      <c r="W368" s="39"/>
      <c r="X368" s="39"/>
      <c r="Y368" s="39"/>
      <c r="AF368" s="40"/>
      <c r="AG368" s="40"/>
      <c r="AH368" s="40"/>
      <c r="AI368" s="40"/>
      <c r="AJ368" s="41"/>
      <c r="AK368" s="41"/>
      <c r="AL368" s="42"/>
      <c r="AM368" s="42"/>
      <c r="AN368" s="42"/>
      <c r="AO368" s="42"/>
      <c r="AP368" s="42"/>
      <c r="AQ368" s="42"/>
      <c r="AR368" s="42"/>
      <c r="AS368" s="42"/>
      <c r="AT368" s="42"/>
      <c r="AU368" s="42"/>
      <c r="AV368" s="42"/>
      <c r="AW368" s="42"/>
      <c r="AX368" s="42"/>
      <c r="AY368" s="42"/>
      <c r="AZ368" s="42"/>
      <c r="BA368" s="42"/>
      <c r="BB368" s="42"/>
      <c r="BC368" s="42"/>
      <c r="BD368" s="42"/>
      <c r="BE368" s="42"/>
      <c r="BF368" s="42"/>
      <c r="BG368" s="42"/>
    </row>
    <row r="369" spans="5:59" ht="15.75" customHeight="1" x14ac:dyDescent="0.25">
      <c r="E369" s="37"/>
      <c r="J369" s="36"/>
      <c r="K369" s="36"/>
      <c r="L369" s="38"/>
      <c r="M369" s="39"/>
      <c r="N369" s="39"/>
      <c r="O369" s="39"/>
      <c r="P369" s="39"/>
      <c r="Q369" s="39"/>
      <c r="R369" s="39"/>
      <c r="S369" s="39"/>
      <c r="U369" s="39"/>
      <c r="V369" s="39"/>
      <c r="W369" s="39"/>
      <c r="X369" s="39"/>
      <c r="Y369" s="39"/>
      <c r="AF369" s="40"/>
      <c r="AG369" s="40"/>
      <c r="AH369" s="40"/>
      <c r="AI369" s="40"/>
      <c r="AJ369" s="41"/>
      <c r="AK369" s="41"/>
      <c r="AL369" s="42"/>
      <c r="AM369" s="42"/>
      <c r="AN369" s="42"/>
      <c r="AO369" s="42"/>
      <c r="AP369" s="42"/>
      <c r="AQ369" s="42"/>
      <c r="AR369" s="42"/>
      <c r="AS369" s="42"/>
      <c r="AT369" s="42"/>
      <c r="AU369" s="42"/>
      <c r="AV369" s="42"/>
      <c r="AW369" s="42"/>
      <c r="AX369" s="42"/>
      <c r="AY369" s="42"/>
      <c r="AZ369" s="42"/>
      <c r="BA369" s="42"/>
      <c r="BB369" s="42"/>
      <c r="BC369" s="42"/>
      <c r="BD369" s="42"/>
      <c r="BE369" s="42"/>
      <c r="BF369" s="42"/>
      <c r="BG369" s="42"/>
    </row>
    <row r="370" spans="5:59" ht="15.75" customHeight="1" x14ac:dyDescent="0.25">
      <c r="E370" s="37"/>
      <c r="J370" s="36"/>
      <c r="K370" s="36"/>
      <c r="L370" s="38"/>
      <c r="M370" s="39"/>
      <c r="N370" s="39"/>
      <c r="O370" s="39"/>
      <c r="P370" s="39"/>
      <c r="Q370" s="39"/>
      <c r="R370" s="39"/>
      <c r="S370" s="39"/>
      <c r="U370" s="39"/>
      <c r="V370" s="39"/>
      <c r="W370" s="39"/>
      <c r="X370" s="39"/>
      <c r="Y370" s="39"/>
      <c r="AF370" s="40"/>
      <c r="AG370" s="40"/>
      <c r="AH370" s="40"/>
      <c r="AI370" s="40"/>
      <c r="AJ370" s="41"/>
      <c r="AK370" s="41"/>
      <c r="AL370" s="42"/>
      <c r="AM370" s="42"/>
      <c r="AN370" s="42"/>
      <c r="AO370" s="42"/>
      <c r="AP370" s="42"/>
      <c r="AQ370" s="42"/>
      <c r="AR370" s="42"/>
      <c r="AS370" s="42"/>
      <c r="AT370" s="42"/>
      <c r="AU370" s="42"/>
      <c r="AV370" s="42"/>
      <c r="AW370" s="42"/>
      <c r="AX370" s="42"/>
      <c r="AY370" s="42"/>
      <c r="AZ370" s="42"/>
      <c r="BA370" s="42"/>
      <c r="BB370" s="42"/>
      <c r="BC370" s="42"/>
      <c r="BD370" s="42"/>
      <c r="BE370" s="42"/>
      <c r="BF370" s="42"/>
      <c r="BG370" s="42"/>
    </row>
    <row r="371" spans="5:59" ht="15.75" customHeight="1" x14ac:dyDescent="0.25">
      <c r="E371" s="37"/>
      <c r="J371" s="36"/>
      <c r="K371" s="36"/>
      <c r="L371" s="38"/>
      <c r="M371" s="39"/>
      <c r="N371" s="39"/>
      <c r="O371" s="39"/>
      <c r="P371" s="39"/>
      <c r="Q371" s="39"/>
      <c r="R371" s="39"/>
      <c r="S371" s="39"/>
      <c r="U371" s="39"/>
      <c r="V371" s="39"/>
      <c r="W371" s="39"/>
      <c r="X371" s="39"/>
      <c r="Y371" s="39"/>
      <c r="AF371" s="40"/>
      <c r="AG371" s="40"/>
      <c r="AH371" s="40"/>
      <c r="AI371" s="40"/>
      <c r="AJ371" s="41"/>
      <c r="AK371" s="41"/>
      <c r="AL371" s="42"/>
      <c r="AM371" s="42"/>
      <c r="AN371" s="42"/>
      <c r="AO371" s="42"/>
      <c r="AP371" s="42"/>
      <c r="AQ371" s="42"/>
      <c r="AR371" s="42"/>
      <c r="AS371" s="42"/>
      <c r="AT371" s="42"/>
      <c r="AU371" s="42"/>
      <c r="AV371" s="42"/>
      <c r="AW371" s="42"/>
      <c r="AX371" s="42"/>
      <c r="AY371" s="42"/>
      <c r="AZ371" s="42"/>
      <c r="BA371" s="42"/>
      <c r="BB371" s="42"/>
      <c r="BC371" s="42"/>
      <c r="BD371" s="42"/>
      <c r="BE371" s="42"/>
      <c r="BF371" s="42"/>
      <c r="BG371" s="42"/>
    </row>
    <row r="372" spans="5:59" ht="15.75" customHeight="1" x14ac:dyDescent="0.25">
      <c r="E372" s="37"/>
      <c r="J372" s="36"/>
      <c r="K372" s="36"/>
      <c r="L372" s="38"/>
      <c r="M372" s="39"/>
      <c r="N372" s="39"/>
      <c r="O372" s="39"/>
      <c r="P372" s="39"/>
      <c r="Q372" s="39"/>
      <c r="R372" s="39"/>
      <c r="S372" s="39"/>
      <c r="U372" s="39"/>
      <c r="V372" s="39"/>
      <c r="W372" s="39"/>
      <c r="X372" s="39"/>
      <c r="Y372" s="39"/>
      <c r="AF372" s="40"/>
      <c r="AG372" s="40"/>
      <c r="AH372" s="40"/>
      <c r="AI372" s="40"/>
      <c r="AJ372" s="41"/>
      <c r="AK372" s="41"/>
      <c r="AL372" s="42"/>
      <c r="AM372" s="42"/>
      <c r="AN372" s="42"/>
      <c r="AO372" s="42"/>
      <c r="AP372" s="42"/>
      <c r="AQ372" s="42"/>
      <c r="AR372" s="42"/>
      <c r="AS372" s="42"/>
      <c r="AT372" s="42"/>
      <c r="AU372" s="42"/>
      <c r="AV372" s="42"/>
      <c r="AW372" s="42"/>
      <c r="AX372" s="42"/>
      <c r="AY372" s="42"/>
      <c r="AZ372" s="42"/>
      <c r="BA372" s="42"/>
      <c r="BB372" s="42"/>
      <c r="BC372" s="42"/>
      <c r="BD372" s="42"/>
      <c r="BE372" s="42"/>
      <c r="BF372" s="42"/>
      <c r="BG372" s="42"/>
    </row>
    <row r="373" spans="5:59" ht="15.75" customHeight="1" x14ac:dyDescent="0.25">
      <c r="E373" s="37"/>
      <c r="J373" s="36"/>
      <c r="K373" s="36"/>
      <c r="L373" s="38"/>
      <c r="M373" s="39"/>
      <c r="N373" s="39"/>
      <c r="O373" s="39"/>
      <c r="P373" s="39"/>
      <c r="Q373" s="39"/>
      <c r="R373" s="39"/>
      <c r="S373" s="39"/>
      <c r="U373" s="39"/>
      <c r="V373" s="39"/>
      <c r="W373" s="39"/>
      <c r="X373" s="39"/>
      <c r="Y373" s="39"/>
      <c r="AF373" s="40"/>
      <c r="AG373" s="40"/>
      <c r="AH373" s="40"/>
      <c r="AI373" s="40"/>
      <c r="AJ373" s="41"/>
      <c r="AK373" s="41"/>
      <c r="AL373" s="42"/>
      <c r="AM373" s="42"/>
      <c r="AN373" s="42"/>
      <c r="AO373" s="42"/>
      <c r="AP373" s="42"/>
      <c r="AQ373" s="42"/>
      <c r="AR373" s="42"/>
      <c r="AS373" s="42"/>
      <c r="AT373" s="42"/>
      <c r="AU373" s="42"/>
      <c r="AV373" s="42"/>
      <c r="AW373" s="42"/>
      <c r="AX373" s="42"/>
      <c r="AY373" s="42"/>
      <c r="AZ373" s="42"/>
      <c r="BA373" s="42"/>
      <c r="BB373" s="42"/>
      <c r="BC373" s="42"/>
      <c r="BD373" s="42"/>
      <c r="BE373" s="42"/>
      <c r="BF373" s="42"/>
      <c r="BG373" s="42"/>
    </row>
    <row r="374" spans="5:59" ht="15.75" customHeight="1" x14ac:dyDescent="0.25">
      <c r="E374" s="37"/>
      <c r="J374" s="36"/>
      <c r="K374" s="36"/>
      <c r="L374" s="38"/>
      <c r="M374" s="39"/>
      <c r="N374" s="39"/>
      <c r="O374" s="39"/>
      <c r="P374" s="39"/>
      <c r="Q374" s="39"/>
      <c r="R374" s="39"/>
      <c r="S374" s="39"/>
      <c r="U374" s="39"/>
      <c r="V374" s="39"/>
      <c r="W374" s="39"/>
      <c r="X374" s="39"/>
      <c r="Y374" s="39"/>
      <c r="AF374" s="40"/>
      <c r="AG374" s="40"/>
      <c r="AH374" s="40"/>
      <c r="AI374" s="40"/>
      <c r="AJ374" s="41"/>
      <c r="AK374" s="41"/>
      <c r="AL374" s="42"/>
      <c r="AM374" s="42"/>
      <c r="AN374" s="42"/>
      <c r="AO374" s="42"/>
      <c r="AP374" s="42"/>
      <c r="AQ374" s="42"/>
      <c r="AR374" s="42"/>
      <c r="AS374" s="42"/>
      <c r="AT374" s="42"/>
      <c r="AU374" s="42"/>
      <c r="AV374" s="42"/>
      <c r="AW374" s="42"/>
      <c r="AX374" s="42"/>
      <c r="AY374" s="42"/>
      <c r="AZ374" s="42"/>
      <c r="BA374" s="42"/>
      <c r="BB374" s="42"/>
      <c r="BC374" s="42"/>
      <c r="BD374" s="42"/>
      <c r="BE374" s="42"/>
      <c r="BF374" s="42"/>
      <c r="BG374" s="42"/>
    </row>
    <row r="375" spans="5:59" ht="15.75" customHeight="1" x14ac:dyDescent="0.25">
      <c r="E375" s="37"/>
      <c r="J375" s="36"/>
      <c r="K375" s="36"/>
      <c r="L375" s="38"/>
      <c r="M375" s="39"/>
      <c r="N375" s="39"/>
      <c r="O375" s="39"/>
      <c r="P375" s="39"/>
      <c r="Q375" s="39"/>
      <c r="R375" s="39"/>
      <c r="S375" s="39"/>
      <c r="U375" s="39"/>
      <c r="V375" s="39"/>
      <c r="W375" s="39"/>
      <c r="X375" s="39"/>
      <c r="Y375" s="39"/>
      <c r="AF375" s="40"/>
      <c r="AG375" s="40"/>
      <c r="AH375" s="40"/>
      <c r="AI375" s="40"/>
      <c r="AJ375" s="41"/>
      <c r="AK375" s="41"/>
      <c r="AL375" s="42"/>
      <c r="AM375" s="42"/>
      <c r="AN375" s="42"/>
      <c r="AO375" s="42"/>
      <c r="AP375" s="42"/>
      <c r="AQ375" s="42"/>
      <c r="AR375" s="42"/>
      <c r="AS375" s="42"/>
      <c r="AT375" s="42"/>
      <c r="AU375" s="42"/>
      <c r="AV375" s="42"/>
      <c r="AW375" s="42"/>
      <c r="AX375" s="42"/>
      <c r="AY375" s="42"/>
      <c r="AZ375" s="42"/>
      <c r="BA375" s="42"/>
      <c r="BB375" s="42"/>
      <c r="BC375" s="42"/>
      <c r="BD375" s="42"/>
      <c r="BE375" s="42"/>
      <c r="BF375" s="42"/>
      <c r="BG375" s="42"/>
    </row>
    <row r="376" spans="5:59" ht="15.75" customHeight="1" x14ac:dyDescent="0.25">
      <c r="E376" s="37"/>
      <c r="J376" s="36"/>
      <c r="K376" s="36"/>
      <c r="L376" s="38"/>
      <c r="M376" s="39"/>
      <c r="N376" s="39"/>
      <c r="O376" s="39"/>
      <c r="P376" s="39"/>
      <c r="Q376" s="39"/>
      <c r="R376" s="39"/>
      <c r="S376" s="39"/>
      <c r="U376" s="39"/>
      <c r="V376" s="39"/>
      <c r="W376" s="39"/>
      <c r="X376" s="39"/>
      <c r="Y376" s="39"/>
      <c r="AF376" s="40"/>
      <c r="AG376" s="40"/>
      <c r="AH376" s="40"/>
      <c r="AI376" s="40"/>
      <c r="AJ376" s="41"/>
      <c r="AK376" s="41"/>
      <c r="AL376" s="42"/>
      <c r="AM376" s="42"/>
      <c r="AN376" s="42"/>
      <c r="AO376" s="42"/>
      <c r="AP376" s="42"/>
      <c r="AQ376" s="42"/>
      <c r="AR376" s="42"/>
      <c r="AS376" s="42"/>
      <c r="AT376" s="42"/>
      <c r="AU376" s="42"/>
      <c r="AV376" s="42"/>
      <c r="AW376" s="42"/>
      <c r="AX376" s="42"/>
      <c r="AY376" s="42"/>
      <c r="AZ376" s="42"/>
      <c r="BA376" s="42"/>
      <c r="BB376" s="42"/>
      <c r="BC376" s="42"/>
      <c r="BD376" s="42"/>
      <c r="BE376" s="42"/>
      <c r="BF376" s="42"/>
      <c r="BG376" s="42"/>
    </row>
    <row r="377" spans="5:59" ht="15.75" customHeight="1" x14ac:dyDescent="0.25">
      <c r="E377" s="37"/>
      <c r="J377" s="36"/>
      <c r="K377" s="36"/>
      <c r="L377" s="38"/>
      <c r="M377" s="39"/>
      <c r="N377" s="39"/>
      <c r="O377" s="39"/>
      <c r="P377" s="39"/>
      <c r="Q377" s="39"/>
      <c r="R377" s="39"/>
      <c r="S377" s="39"/>
      <c r="U377" s="39"/>
      <c r="V377" s="39"/>
      <c r="W377" s="39"/>
      <c r="X377" s="39"/>
      <c r="Y377" s="39"/>
      <c r="AF377" s="40"/>
      <c r="AG377" s="40"/>
      <c r="AH377" s="40"/>
      <c r="AI377" s="40"/>
      <c r="AJ377" s="41"/>
      <c r="AK377" s="41"/>
      <c r="AL377" s="42"/>
      <c r="AM377" s="42"/>
      <c r="AN377" s="42"/>
      <c r="AO377" s="42"/>
      <c r="AP377" s="42"/>
      <c r="AQ377" s="42"/>
      <c r="AR377" s="42"/>
      <c r="AS377" s="42"/>
      <c r="AT377" s="42"/>
      <c r="AU377" s="42"/>
      <c r="AV377" s="42"/>
      <c r="AW377" s="42"/>
      <c r="AX377" s="42"/>
      <c r="AY377" s="42"/>
      <c r="AZ377" s="42"/>
      <c r="BA377" s="42"/>
      <c r="BB377" s="42"/>
      <c r="BC377" s="42"/>
      <c r="BD377" s="42"/>
      <c r="BE377" s="42"/>
      <c r="BF377" s="42"/>
      <c r="BG377" s="42"/>
    </row>
    <row r="378" spans="5:59" ht="15.75" customHeight="1" x14ac:dyDescent="0.25">
      <c r="E378" s="37"/>
      <c r="J378" s="36"/>
      <c r="K378" s="36"/>
      <c r="L378" s="38"/>
      <c r="M378" s="39"/>
      <c r="N378" s="39"/>
      <c r="O378" s="39"/>
      <c r="P378" s="39"/>
      <c r="Q378" s="39"/>
      <c r="R378" s="39"/>
      <c r="S378" s="39"/>
      <c r="U378" s="39"/>
      <c r="V378" s="39"/>
      <c r="W378" s="39"/>
      <c r="X378" s="39"/>
      <c r="Y378" s="39"/>
      <c r="AF378" s="40"/>
      <c r="AG378" s="40"/>
      <c r="AH378" s="40"/>
      <c r="AI378" s="40"/>
      <c r="AJ378" s="41"/>
      <c r="AK378" s="41"/>
      <c r="AL378" s="42"/>
      <c r="AM378" s="42"/>
      <c r="AN378" s="42"/>
      <c r="AO378" s="42"/>
      <c r="AP378" s="42"/>
      <c r="AQ378" s="42"/>
      <c r="AR378" s="42"/>
      <c r="AS378" s="42"/>
      <c r="AT378" s="42"/>
      <c r="AU378" s="42"/>
      <c r="AV378" s="42"/>
      <c r="AW378" s="42"/>
      <c r="AX378" s="42"/>
      <c r="AY378" s="42"/>
      <c r="AZ378" s="42"/>
      <c r="BA378" s="42"/>
      <c r="BB378" s="42"/>
      <c r="BC378" s="42"/>
      <c r="BD378" s="42"/>
      <c r="BE378" s="42"/>
      <c r="BF378" s="42"/>
      <c r="BG378" s="42"/>
    </row>
    <row r="379" spans="5:59" ht="15.75" customHeight="1" x14ac:dyDescent="0.25">
      <c r="E379" s="37"/>
      <c r="J379" s="36"/>
      <c r="K379" s="36"/>
      <c r="L379" s="38"/>
      <c r="M379" s="39"/>
      <c r="N379" s="39"/>
      <c r="O379" s="39"/>
      <c r="P379" s="39"/>
      <c r="Q379" s="39"/>
      <c r="R379" s="39"/>
      <c r="S379" s="39"/>
      <c r="U379" s="39"/>
      <c r="V379" s="39"/>
      <c r="W379" s="39"/>
      <c r="X379" s="39"/>
      <c r="Y379" s="39"/>
      <c r="AF379" s="40"/>
      <c r="AG379" s="40"/>
      <c r="AH379" s="40"/>
      <c r="AI379" s="40"/>
      <c r="AJ379" s="41"/>
      <c r="AK379" s="41"/>
      <c r="AL379" s="42"/>
      <c r="AM379" s="42"/>
      <c r="AN379" s="42"/>
      <c r="AO379" s="42"/>
      <c r="AP379" s="42"/>
      <c r="AQ379" s="42"/>
      <c r="AR379" s="42"/>
      <c r="AS379" s="42"/>
      <c r="AT379" s="42"/>
      <c r="AU379" s="42"/>
      <c r="AV379" s="42"/>
      <c r="AW379" s="42"/>
      <c r="AX379" s="42"/>
      <c r="AY379" s="42"/>
      <c r="AZ379" s="42"/>
      <c r="BA379" s="42"/>
      <c r="BB379" s="42"/>
      <c r="BC379" s="42"/>
      <c r="BD379" s="42"/>
      <c r="BE379" s="42"/>
      <c r="BF379" s="42"/>
      <c r="BG379" s="42"/>
    </row>
    <row r="380" spans="5:59" ht="15.75" customHeight="1" x14ac:dyDescent="0.25">
      <c r="E380" s="37"/>
      <c r="J380" s="36"/>
      <c r="K380" s="36"/>
      <c r="L380" s="38"/>
      <c r="M380" s="39"/>
      <c r="N380" s="39"/>
      <c r="O380" s="39"/>
      <c r="P380" s="39"/>
      <c r="Q380" s="39"/>
      <c r="R380" s="39"/>
      <c r="S380" s="39"/>
      <c r="U380" s="39"/>
      <c r="V380" s="39"/>
      <c r="W380" s="39"/>
      <c r="X380" s="39"/>
      <c r="Y380" s="39"/>
      <c r="AF380" s="40"/>
      <c r="AG380" s="40"/>
      <c r="AH380" s="40"/>
      <c r="AI380" s="40"/>
      <c r="AJ380" s="41"/>
      <c r="AK380" s="41"/>
      <c r="AL380" s="42"/>
      <c r="AM380" s="42"/>
      <c r="AN380" s="42"/>
      <c r="AO380" s="42"/>
      <c r="AP380" s="42"/>
      <c r="AQ380" s="42"/>
      <c r="AR380" s="42"/>
      <c r="AS380" s="42"/>
      <c r="AT380" s="42"/>
      <c r="AU380" s="42"/>
      <c r="AV380" s="42"/>
      <c r="AW380" s="42"/>
      <c r="AX380" s="42"/>
      <c r="AY380" s="42"/>
      <c r="AZ380" s="42"/>
      <c r="BA380" s="42"/>
      <c r="BB380" s="42"/>
      <c r="BC380" s="42"/>
      <c r="BD380" s="42"/>
      <c r="BE380" s="42"/>
      <c r="BF380" s="42"/>
      <c r="BG380" s="42"/>
    </row>
    <row r="381" spans="5:59" ht="15.75" customHeight="1" x14ac:dyDescent="0.25">
      <c r="E381" s="37"/>
      <c r="J381" s="36"/>
      <c r="K381" s="36"/>
      <c r="L381" s="38"/>
      <c r="M381" s="39"/>
      <c r="N381" s="39"/>
      <c r="O381" s="39"/>
      <c r="P381" s="39"/>
      <c r="Q381" s="39"/>
      <c r="R381" s="39"/>
      <c r="S381" s="39"/>
      <c r="U381" s="39"/>
      <c r="V381" s="39"/>
      <c r="W381" s="39"/>
      <c r="X381" s="39"/>
      <c r="Y381" s="39"/>
      <c r="AF381" s="40"/>
      <c r="AG381" s="40"/>
      <c r="AH381" s="40"/>
      <c r="AI381" s="40"/>
      <c r="AJ381" s="41"/>
      <c r="AK381" s="41"/>
      <c r="AL381" s="42"/>
      <c r="AM381" s="42"/>
      <c r="AN381" s="42"/>
      <c r="AO381" s="42"/>
      <c r="AP381" s="42"/>
      <c r="AQ381" s="42"/>
      <c r="AR381" s="42"/>
      <c r="AS381" s="42"/>
      <c r="AT381" s="42"/>
      <c r="AU381" s="42"/>
      <c r="AV381" s="42"/>
      <c r="AW381" s="42"/>
      <c r="AX381" s="42"/>
      <c r="AY381" s="42"/>
      <c r="AZ381" s="42"/>
      <c r="BA381" s="42"/>
      <c r="BB381" s="42"/>
      <c r="BC381" s="42"/>
      <c r="BD381" s="42"/>
      <c r="BE381" s="42"/>
      <c r="BF381" s="42"/>
      <c r="BG381" s="42"/>
    </row>
    <row r="382" spans="5:59" ht="15.75" customHeight="1" x14ac:dyDescent="0.25">
      <c r="E382" s="37"/>
      <c r="J382" s="36"/>
      <c r="K382" s="36"/>
      <c r="L382" s="38"/>
      <c r="M382" s="39"/>
      <c r="N382" s="39"/>
      <c r="O382" s="39"/>
      <c r="P382" s="39"/>
      <c r="Q382" s="39"/>
      <c r="R382" s="39"/>
      <c r="S382" s="39"/>
      <c r="U382" s="39"/>
      <c r="V382" s="39"/>
      <c r="W382" s="39"/>
      <c r="X382" s="39"/>
      <c r="Y382" s="39"/>
      <c r="AF382" s="40"/>
      <c r="AG382" s="40"/>
      <c r="AH382" s="40"/>
      <c r="AI382" s="40"/>
      <c r="AJ382" s="41"/>
      <c r="AK382" s="41"/>
      <c r="AL382" s="42"/>
      <c r="AM382" s="42"/>
      <c r="AN382" s="42"/>
      <c r="AO382" s="42"/>
      <c r="AP382" s="42"/>
      <c r="AQ382" s="42"/>
      <c r="AR382" s="42"/>
      <c r="AS382" s="42"/>
      <c r="AT382" s="42"/>
      <c r="AU382" s="42"/>
      <c r="AV382" s="42"/>
      <c r="AW382" s="42"/>
      <c r="AX382" s="42"/>
      <c r="AY382" s="42"/>
      <c r="AZ382" s="42"/>
      <c r="BA382" s="42"/>
      <c r="BB382" s="42"/>
      <c r="BC382" s="42"/>
      <c r="BD382" s="42"/>
      <c r="BE382" s="42"/>
      <c r="BF382" s="42"/>
      <c r="BG382" s="42"/>
    </row>
    <row r="383" spans="5:59" ht="15.75" customHeight="1" x14ac:dyDescent="0.25">
      <c r="E383" s="37"/>
      <c r="J383" s="36"/>
      <c r="K383" s="36"/>
      <c r="L383" s="38"/>
      <c r="M383" s="39"/>
      <c r="N383" s="39"/>
      <c r="O383" s="39"/>
      <c r="P383" s="39"/>
      <c r="Q383" s="39"/>
      <c r="R383" s="39"/>
      <c r="S383" s="39"/>
      <c r="U383" s="39"/>
      <c r="V383" s="39"/>
      <c r="W383" s="39"/>
      <c r="X383" s="39"/>
      <c r="Y383" s="39"/>
      <c r="AF383" s="40"/>
      <c r="AG383" s="40"/>
      <c r="AH383" s="40"/>
      <c r="AI383" s="40"/>
      <c r="AJ383" s="41"/>
      <c r="AK383" s="41"/>
      <c r="AL383" s="42"/>
      <c r="AM383" s="42"/>
      <c r="AN383" s="42"/>
      <c r="AO383" s="42"/>
      <c r="AP383" s="42"/>
      <c r="AQ383" s="42"/>
      <c r="AR383" s="42"/>
      <c r="AS383" s="42"/>
      <c r="AT383" s="42"/>
      <c r="AU383" s="42"/>
      <c r="AV383" s="42"/>
      <c r="AW383" s="42"/>
      <c r="AX383" s="42"/>
      <c r="AY383" s="42"/>
      <c r="AZ383" s="42"/>
      <c r="BA383" s="42"/>
      <c r="BB383" s="42"/>
      <c r="BC383" s="42"/>
      <c r="BD383" s="42"/>
      <c r="BE383" s="42"/>
      <c r="BF383" s="42"/>
      <c r="BG383" s="42"/>
    </row>
    <row r="384" spans="5:59" ht="15.75" customHeight="1" x14ac:dyDescent="0.25">
      <c r="E384" s="37"/>
      <c r="J384" s="36"/>
      <c r="K384" s="36"/>
      <c r="L384" s="38"/>
      <c r="M384" s="39"/>
      <c r="N384" s="39"/>
      <c r="O384" s="39"/>
      <c r="P384" s="39"/>
      <c r="Q384" s="39"/>
      <c r="R384" s="39"/>
      <c r="S384" s="39"/>
      <c r="U384" s="39"/>
      <c r="V384" s="39"/>
      <c r="W384" s="39"/>
      <c r="X384" s="39"/>
      <c r="Y384" s="39"/>
      <c r="AF384" s="40"/>
      <c r="AG384" s="40"/>
      <c r="AH384" s="40"/>
      <c r="AI384" s="40"/>
      <c r="AJ384" s="41"/>
      <c r="AK384" s="41"/>
      <c r="AL384" s="42"/>
      <c r="AM384" s="42"/>
      <c r="AN384" s="42"/>
      <c r="AO384" s="42"/>
      <c r="AP384" s="42"/>
      <c r="AQ384" s="42"/>
      <c r="AR384" s="42"/>
      <c r="AS384" s="42"/>
      <c r="AT384" s="42"/>
      <c r="AU384" s="42"/>
      <c r="AV384" s="42"/>
      <c r="AW384" s="42"/>
      <c r="AX384" s="42"/>
      <c r="AY384" s="42"/>
      <c r="AZ384" s="42"/>
      <c r="BA384" s="42"/>
      <c r="BB384" s="42"/>
      <c r="BC384" s="42"/>
      <c r="BD384" s="42"/>
      <c r="BE384" s="42"/>
      <c r="BF384" s="42"/>
      <c r="BG384" s="42"/>
    </row>
    <row r="385" spans="5:59" ht="15.75" customHeight="1" x14ac:dyDescent="0.25">
      <c r="E385" s="37"/>
      <c r="J385" s="36"/>
      <c r="K385" s="36"/>
      <c r="L385" s="38"/>
      <c r="M385" s="39"/>
      <c r="N385" s="39"/>
      <c r="O385" s="39"/>
      <c r="P385" s="39"/>
      <c r="Q385" s="39"/>
      <c r="R385" s="39"/>
      <c r="S385" s="39"/>
      <c r="U385" s="39"/>
      <c r="V385" s="39"/>
      <c r="W385" s="39"/>
      <c r="X385" s="39"/>
      <c r="Y385" s="39"/>
      <c r="AF385" s="40"/>
      <c r="AG385" s="40"/>
      <c r="AH385" s="40"/>
      <c r="AI385" s="40"/>
      <c r="AJ385" s="41"/>
      <c r="AK385" s="41"/>
      <c r="AL385" s="42"/>
      <c r="AM385" s="42"/>
      <c r="AN385" s="42"/>
      <c r="AO385" s="42"/>
      <c r="AP385" s="42"/>
      <c r="AQ385" s="42"/>
      <c r="AR385" s="42"/>
      <c r="AS385" s="42"/>
      <c r="AT385" s="42"/>
      <c r="AU385" s="42"/>
      <c r="AV385" s="42"/>
      <c r="AW385" s="42"/>
      <c r="AX385" s="42"/>
      <c r="AY385" s="42"/>
      <c r="AZ385" s="42"/>
      <c r="BA385" s="42"/>
      <c r="BB385" s="42"/>
      <c r="BC385" s="42"/>
      <c r="BD385" s="42"/>
      <c r="BE385" s="42"/>
      <c r="BF385" s="42"/>
      <c r="BG385" s="42"/>
    </row>
    <row r="386" spans="5:59" ht="15.75" customHeight="1" x14ac:dyDescent="0.25">
      <c r="E386" s="37"/>
      <c r="J386" s="36"/>
      <c r="K386" s="36"/>
      <c r="L386" s="38"/>
      <c r="M386" s="39"/>
      <c r="N386" s="39"/>
      <c r="O386" s="39"/>
      <c r="P386" s="39"/>
      <c r="Q386" s="39"/>
      <c r="R386" s="39"/>
      <c r="S386" s="39"/>
      <c r="U386" s="39"/>
      <c r="V386" s="39"/>
      <c r="W386" s="39"/>
      <c r="X386" s="39"/>
      <c r="Y386" s="39"/>
      <c r="AF386" s="40"/>
      <c r="AG386" s="40"/>
      <c r="AH386" s="40"/>
      <c r="AI386" s="40"/>
      <c r="AJ386" s="41"/>
      <c r="AK386" s="41"/>
      <c r="AL386" s="42"/>
      <c r="AM386" s="42"/>
      <c r="AN386" s="42"/>
      <c r="AO386" s="42"/>
      <c r="AP386" s="42"/>
      <c r="AQ386" s="42"/>
      <c r="AR386" s="42"/>
      <c r="AS386" s="42"/>
      <c r="AT386" s="42"/>
      <c r="AU386" s="42"/>
      <c r="AV386" s="42"/>
      <c r="AW386" s="42"/>
      <c r="AX386" s="42"/>
      <c r="AY386" s="42"/>
      <c r="AZ386" s="42"/>
      <c r="BA386" s="42"/>
      <c r="BB386" s="42"/>
      <c r="BC386" s="42"/>
      <c r="BD386" s="42"/>
      <c r="BE386" s="42"/>
      <c r="BF386" s="42"/>
      <c r="BG386" s="42"/>
    </row>
    <row r="387" spans="5:59" ht="15.75" customHeight="1" x14ac:dyDescent="0.25">
      <c r="E387" s="37"/>
      <c r="J387" s="36"/>
      <c r="K387" s="36"/>
      <c r="L387" s="38"/>
      <c r="M387" s="39"/>
      <c r="N387" s="39"/>
      <c r="O387" s="39"/>
      <c r="P387" s="39"/>
      <c r="Q387" s="39"/>
      <c r="R387" s="39"/>
      <c r="S387" s="39"/>
      <c r="U387" s="39"/>
      <c r="V387" s="39"/>
      <c r="W387" s="39"/>
      <c r="X387" s="39"/>
      <c r="Y387" s="39"/>
      <c r="AF387" s="40"/>
      <c r="AG387" s="40"/>
      <c r="AH387" s="40"/>
      <c r="AI387" s="40"/>
      <c r="AJ387" s="41"/>
      <c r="AK387" s="41"/>
      <c r="AL387" s="42"/>
      <c r="AM387" s="42"/>
      <c r="AN387" s="42"/>
      <c r="AO387" s="42"/>
      <c r="AP387" s="42"/>
      <c r="AQ387" s="42"/>
      <c r="AR387" s="42"/>
      <c r="AS387" s="42"/>
      <c r="AT387" s="42"/>
      <c r="AU387" s="42"/>
      <c r="AV387" s="42"/>
      <c r="AW387" s="42"/>
      <c r="AX387" s="42"/>
      <c r="AY387" s="42"/>
      <c r="AZ387" s="42"/>
      <c r="BA387" s="42"/>
      <c r="BB387" s="42"/>
      <c r="BC387" s="42"/>
      <c r="BD387" s="42"/>
      <c r="BE387" s="42"/>
      <c r="BF387" s="42"/>
      <c r="BG387" s="42"/>
    </row>
    <row r="388" spans="5:59" ht="15.75" customHeight="1" x14ac:dyDescent="0.25">
      <c r="E388" s="37"/>
      <c r="J388" s="36"/>
      <c r="K388" s="36"/>
      <c r="L388" s="38"/>
      <c r="M388" s="39"/>
      <c r="N388" s="39"/>
      <c r="O388" s="39"/>
      <c r="P388" s="39"/>
      <c r="Q388" s="39"/>
      <c r="R388" s="39"/>
      <c r="S388" s="39"/>
      <c r="U388" s="39"/>
      <c r="V388" s="39"/>
      <c r="W388" s="39"/>
      <c r="X388" s="39"/>
      <c r="Y388" s="39"/>
      <c r="AF388" s="40"/>
      <c r="AG388" s="40"/>
      <c r="AH388" s="40"/>
      <c r="AI388" s="40"/>
      <c r="AJ388" s="41"/>
      <c r="AK388" s="41"/>
      <c r="AL388" s="42"/>
      <c r="AM388" s="42"/>
      <c r="AN388" s="42"/>
      <c r="AO388" s="42"/>
      <c r="AP388" s="42"/>
      <c r="AQ388" s="42"/>
      <c r="AR388" s="42"/>
      <c r="AS388" s="42"/>
      <c r="AT388" s="42"/>
      <c r="AU388" s="42"/>
      <c r="AV388" s="42"/>
      <c r="AW388" s="42"/>
      <c r="AX388" s="42"/>
      <c r="AY388" s="42"/>
      <c r="AZ388" s="42"/>
      <c r="BA388" s="42"/>
      <c r="BB388" s="42"/>
      <c r="BC388" s="42"/>
      <c r="BD388" s="42"/>
      <c r="BE388" s="42"/>
      <c r="BF388" s="42"/>
      <c r="BG388" s="42"/>
    </row>
    <row r="389" spans="5:59" ht="15.75" customHeight="1" x14ac:dyDescent="0.25">
      <c r="E389" s="37"/>
      <c r="J389" s="36"/>
      <c r="K389" s="36"/>
      <c r="L389" s="38"/>
      <c r="M389" s="39"/>
      <c r="N389" s="39"/>
      <c r="O389" s="39"/>
      <c r="P389" s="39"/>
      <c r="Q389" s="39"/>
      <c r="R389" s="39"/>
      <c r="S389" s="39"/>
      <c r="U389" s="39"/>
      <c r="V389" s="39"/>
      <c r="W389" s="39"/>
      <c r="X389" s="39"/>
      <c r="Y389" s="39"/>
      <c r="AF389" s="40"/>
      <c r="AG389" s="40"/>
      <c r="AH389" s="40"/>
      <c r="AI389" s="40"/>
      <c r="AJ389" s="41"/>
      <c r="AK389" s="41"/>
      <c r="AL389" s="42"/>
      <c r="AM389" s="42"/>
      <c r="AN389" s="42"/>
      <c r="AO389" s="42"/>
      <c r="AP389" s="42"/>
      <c r="AQ389" s="42"/>
      <c r="AR389" s="42"/>
      <c r="AS389" s="42"/>
      <c r="AT389" s="42"/>
      <c r="AU389" s="42"/>
      <c r="AV389" s="42"/>
      <c r="AW389" s="42"/>
      <c r="AX389" s="42"/>
      <c r="AY389" s="42"/>
      <c r="AZ389" s="42"/>
      <c r="BA389" s="42"/>
      <c r="BB389" s="42"/>
      <c r="BC389" s="42"/>
      <c r="BD389" s="42"/>
      <c r="BE389" s="42"/>
      <c r="BF389" s="42"/>
      <c r="BG389" s="42"/>
    </row>
    <row r="390" spans="5:59" ht="15.75" customHeight="1" x14ac:dyDescent="0.25">
      <c r="E390" s="37"/>
      <c r="J390" s="36"/>
      <c r="K390" s="36"/>
      <c r="L390" s="38"/>
      <c r="M390" s="39"/>
      <c r="N390" s="39"/>
      <c r="O390" s="39"/>
      <c r="P390" s="39"/>
      <c r="Q390" s="39"/>
      <c r="R390" s="39"/>
      <c r="S390" s="39"/>
      <c r="U390" s="39"/>
      <c r="V390" s="39"/>
      <c r="W390" s="39"/>
      <c r="X390" s="39"/>
      <c r="Y390" s="39"/>
      <c r="AF390" s="40"/>
      <c r="AG390" s="40"/>
      <c r="AH390" s="40"/>
      <c r="AI390" s="40"/>
      <c r="AJ390" s="41"/>
      <c r="AK390" s="41"/>
      <c r="AL390" s="42"/>
      <c r="AM390" s="42"/>
      <c r="AN390" s="42"/>
      <c r="AO390" s="42"/>
      <c r="AP390" s="42"/>
      <c r="AQ390" s="42"/>
      <c r="AR390" s="42"/>
      <c r="AS390" s="42"/>
      <c r="AT390" s="42"/>
      <c r="AU390" s="42"/>
      <c r="AV390" s="42"/>
      <c r="AW390" s="42"/>
      <c r="AX390" s="42"/>
      <c r="AY390" s="42"/>
      <c r="AZ390" s="42"/>
      <c r="BA390" s="42"/>
      <c r="BB390" s="42"/>
      <c r="BC390" s="42"/>
      <c r="BD390" s="42"/>
      <c r="BE390" s="42"/>
      <c r="BF390" s="42"/>
      <c r="BG390" s="42"/>
    </row>
    <row r="391" spans="5:59" ht="15.75" customHeight="1" x14ac:dyDescent="0.25">
      <c r="E391" s="37"/>
      <c r="J391" s="36"/>
      <c r="K391" s="36"/>
      <c r="L391" s="38"/>
      <c r="M391" s="39"/>
      <c r="N391" s="39"/>
      <c r="O391" s="39"/>
      <c r="P391" s="39"/>
      <c r="Q391" s="39"/>
      <c r="R391" s="39"/>
      <c r="S391" s="39"/>
      <c r="U391" s="39"/>
      <c r="V391" s="39"/>
      <c r="W391" s="39"/>
      <c r="X391" s="39"/>
      <c r="Y391" s="39"/>
      <c r="AF391" s="40"/>
      <c r="AG391" s="40"/>
      <c r="AH391" s="40"/>
      <c r="AI391" s="40"/>
      <c r="AJ391" s="41"/>
      <c r="AK391" s="41"/>
      <c r="AL391" s="42"/>
      <c r="AM391" s="42"/>
      <c r="AN391" s="42"/>
      <c r="AO391" s="42"/>
      <c r="AP391" s="42"/>
      <c r="AQ391" s="42"/>
      <c r="AR391" s="42"/>
      <c r="AS391" s="42"/>
      <c r="AT391" s="42"/>
      <c r="AU391" s="42"/>
      <c r="AV391" s="42"/>
      <c r="AW391" s="42"/>
      <c r="AX391" s="42"/>
      <c r="AY391" s="42"/>
      <c r="AZ391" s="42"/>
      <c r="BA391" s="42"/>
      <c r="BB391" s="42"/>
      <c r="BC391" s="42"/>
      <c r="BD391" s="42"/>
      <c r="BE391" s="42"/>
      <c r="BF391" s="42"/>
      <c r="BG391" s="42"/>
    </row>
    <row r="392" spans="5:59" ht="15.75" customHeight="1" x14ac:dyDescent="0.25">
      <c r="E392" s="37"/>
      <c r="J392" s="36"/>
      <c r="K392" s="36"/>
      <c r="L392" s="38"/>
      <c r="M392" s="39"/>
      <c r="N392" s="39"/>
      <c r="O392" s="39"/>
      <c r="P392" s="39"/>
      <c r="Q392" s="39"/>
      <c r="R392" s="39"/>
      <c r="S392" s="39"/>
      <c r="U392" s="39"/>
      <c r="V392" s="39"/>
      <c r="W392" s="39"/>
      <c r="X392" s="39"/>
      <c r="Y392" s="39"/>
      <c r="AF392" s="40"/>
      <c r="AG392" s="40"/>
      <c r="AH392" s="40"/>
      <c r="AI392" s="40"/>
      <c r="AJ392" s="41"/>
      <c r="AK392" s="41"/>
      <c r="AL392" s="42"/>
      <c r="AM392" s="42"/>
      <c r="AN392" s="42"/>
      <c r="AO392" s="42"/>
      <c r="AP392" s="42"/>
      <c r="AQ392" s="42"/>
      <c r="AR392" s="42"/>
      <c r="AS392" s="42"/>
      <c r="AT392" s="42"/>
      <c r="AU392" s="42"/>
      <c r="AV392" s="42"/>
      <c r="AW392" s="42"/>
      <c r="AX392" s="42"/>
      <c r="AY392" s="42"/>
      <c r="AZ392" s="42"/>
      <c r="BA392" s="42"/>
      <c r="BB392" s="42"/>
      <c r="BC392" s="42"/>
      <c r="BD392" s="42"/>
      <c r="BE392" s="42"/>
      <c r="BF392" s="42"/>
      <c r="BG392" s="42"/>
    </row>
    <row r="393" spans="5:59" ht="15.75" customHeight="1" x14ac:dyDescent="0.25">
      <c r="E393" s="37"/>
      <c r="J393" s="36"/>
      <c r="K393" s="36"/>
      <c r="L393" s="38"/>
      <c r="M393" s="39"/>
      <c r="N393" s="39"/>
      <c r="O393" s="39"/>
      <c r="P393" s="39"/>
      <c r="Q393" s="39"/>
      <c r="R393" s="39"/>
      <c r="S393" s="39"/>
      <c r="U393" s="39"/>
      <c r="V393" s="39"/>
      <c r="W393" s="39"/>
      <c r="X393" s="39"/>
      <c r="Y393" s="39"/>
      <c r="AF393" s="40"/>
      <c r="AG393" s="40"/>
      <c r="AH393" s="40"/>
      <c r="AI393" s="40"/>
      <c r="AJ393" s="41"/>
      <c r="AK393" s="41"/>
      <c r="AL393" s="42"/>
      <c r="AM393" s="42"/>
      <c r="AN393" s="42"/>
      <c r="AO393" s="42"/>
      <c r="AP393" s="42"/>
      <c r="AQ393" s="42"/>
      <c r="AR393" s="42"/>
      <c r="AS393" s="42"/>
      <c r="AT393" s="42"/>
      <c r="AU393" s="42"/>
      <c r="AV393" s="42"/>
      <c r="AW393" s="42"/>
      <c r="AX393" s="42"/>
      <c r="AY393" s="42"/>
      <c r="AZ393" s="42"/>
      <c r="BA393" s="42"/>
      <c r="BB393" s="42"/>
      <c r="BC393" s="42"/>
      <c r="BD393" s="42"/>
      <c r="BE393" s="42"/>
      <c r="BF393" s="42"/>
      <c r="BG393" s="42"/>
    </row>
    <row r="394" spans="5:59" ht="15.75" customHeight="1" x14ac:dyDescent="0.25">
      <c r="E394" s="37"/>
      <c r="J394" s="36"/>
      <c r="K394" s="36"/>
      <c r="L394" s="38"/>
      <c r="M394" s="39"/>
      <c r="N394" s="39"/>
      <c r="O394" s="39"/>
      <c r="P394" s="39"/>
      <c r="Q394" s="39"/>
      <c r="R394" s="39"/>
      <c r="S394" s="39"/>
      <c r="U394" s="39"/>
      <c r="V394" s="39"/>
      <c r="W394" s="39"/>
      <c r="X394" s="39"/>
      <c r="Y394" s="39"/>
      <c r="AF394" s="40"/>
      <c r="AG394" s="40"/>
      <c r="AH394" s="40"/>
      <c r="AI394" s="40"/>
      <c r="AJ394" s="41"/>
      <c r="AK394" s="41"/>
      <c r="AL394" s="42"/>
      <c r="AM394" s="42"/>
      <c r="AN394" s="42"/>
      <c r="AO394" s="42"/>
      <c r="AP394" s="42"/>
      <c r="AQ394" s="42"/>
      <c r="AR394" s="42"/>
      <c r="AS394" s="42"/>
      <c r="AT394" s="42"/>
      <c r="AU394" s="42"/>
      <c r="AV394" s="42"/>
      <c r="AW394" s="42"/>
      <c r="AX394" s="42"/>
      <c r="AY394" s="42"/>
      <c r="AZ394" s="42"/>
      <c r="BA394" s="42"/>
      <c r="BB394" s="42"/>
      <c r="BC394" s="42"/>
      <c r="BD394" s="42"/>
      <c r="BE394" s="42"/>
      <c r="BF394" s="42"/>
      <c r="BG394" s="42"/>
    </row>
    <row r="395" spans="5:59" ht="15.75" customHeight="1" x14ac:dyDescent="0.25">
      <c r="E395" s="37"/>
      <c r="J395" s="36"/>
      <c r="K395" s="36"/>
      <c r="L395" s="38"/>
      <c r="M395" s="39"/>
      <c r="N395" s="39"/>
      <c r="O395" s="39"/>
      <c r="P395" s="39"/>
      <c r="Q395" s="39"/>
      <c r="R395" s="39"/>
      <c r="S395" s="39"/>
      <c r="U395" s="39"/>
      <c r="V395" s="39"/>
      <c r="W395" s="39"/>
      <c r="X395" s="39"/>
      <c r="Y395" s="39"/>
      <c r="AF395" s="40"/>
      <c r="AG395" s="40"/>
      <c r="AH395" s="40"/>
      <c r="AI395" s="40"/>
      <c r="AJ395" s="41"/>
      <c r="AK395" s="41"/>
      <c r="AL395" s="42"/>
      <c r="AM395" s="42"/>
      <c r="AN395" s="42"/>
      <c r="AO395" s="42"/>
      <c r="AP395" s="42"/>
      <c r="AQ395" s="42"/>
      <c r="AR395" s="42"/>
      <c r="AS395" s="42"/>
      <c r="AT395" s="42"/>
      <c r="AU395" s="42"/>
      <c r="AV395" s="42"/>
      <c r="AW395" s="42"/>
      <c r="AX395" s="42"/>
      <c r="AY395" s="42"/>
      <c r="AZ395" s="42"/>
      <c r="BA395" s="42"/>
      <c r="BB395" s="42"/>
      <c r="BC395" s="42"/>
      <c r="BD395" s="42"/>
      <c r="BE395" s="42"/>
      <c r="BF395" s="42"/>
      <c r="BG395" s="42"/>
    </row>
    <row r="396" spans="5:59" ht="15.75" customHeight="1" x14ac:dyDescent="0.25">
      <c r="E396" s="37"/>
      <c r="J396" s="36"/>
      <c r="K396" s="36"/>
      <c r="L396" s="38"/>
      <c r="M396" s="39"/>
      <c r="N396" s="39"/>
      <c r="O396" s="39"/>
      <c r="P396" s="39"/>
      <c r="Q396" s="39"/>
      <c r="R396" s="39"/>
      <c r="S396" s="39"/>
      <c r="U396" s="39"/>
      <c r="V396" s="39"/>
      <c r="W396" s="39"/>
      <c r="X396" s="39"/>
      <c r="Y396" s="39"/>
      <c r="AF396" s="40"/>
      <c r="AG396" s="40"/>
      <c r="AH396" s="40"/>
      <c r="AI396" s="40"/>
      <c r="AJ396" s="41"/>
      <c r="AK396" s="41"/>
      <c r="AL396" s="42"/>
      <c r="AM396" s="42"/>
      <c r="AN396" s="42"/>
      <c r="AO396" s="42"/>
      <c r="AP396" s="42"/>
      <c r="AQ396" s="42"/>
      <c r="AR396" s="42"/>
      <c r="AS396" s="42"/>
      <c r="AT396" s="42"/>
      <c r="AU396" s="42"/>
      <c r="AV396" s="42"/>
      <c r="AW396" s="42"/>
      <c r="AX396" s="42"/>
      <c r="AY396" s="42"/>
      <c r="AZ396" s="42"/>
      <c r="BA396" s="42"/>
      <c r="BB396" s="42"/>
      <c r="BC396" s="42"/>
      <c r="BD396" s="42"/>
      <c r="BE396" s="42"/>
      <c r="BF396" s="42"/>
      <c r="BG396" s="42"/>
    </row>
    <row r="397" spans="5:59" ht="15.75" customHeight="1" x14ac:dyDescent="0.25">
      <c r="E397" s="37"/>
      <c r="J397" s="36"/>
      <c r="K397" s="36"/>
      <c r="L397" s="38"/>
      <c r="M397" s="39"/>
      <c r="N397" s="39"/>
      <c r="O397" s="39"/>
      <c r="P397" s="39"/>
      <c r="Q397" s="39"/>
      <c r="R397" s="39"/>
      <c r="S397" s="39"/>
      <c r="U397" s="39"/>
      <c r="V397" s="39"/>
      <c r="W397" s="39"/>
      <c r="X397" s="39"/>
      <c r="Y397" s="39"/>
      <c r="AF397" s="40"/>
      <c r="AG397" s="40"/>
      <c r="AH397" s="40"/>
      <c r="AI397" s="40"/>
      <c r="AJ397" s="41"/>
      <c r="AK397" s="41"/>
      <c r="AL397" s="42"/>
      <c r="AM397" s="42"/>
      <c r="AN397" s="42"/>
      <c r="AO397" s="42"/>
      <c r="AP397" s="42"/>
      <c r="AQ397" s="42"/>
      <c r="AR397" s="42"/>
      <c r="AS397" s="42"/>
      <c r="AT397" s="42"/>
      <c r="AU397" s="42"/>
      <c r="AV397" s="42"/>
      <c r="AW397" s="42"/>
      <c r="AX397" s="42"/>
      <c r="AY397" s="42"/>
      <c r="AZ397" s="42"/>
      <c r="BA397" s="42"/>
      <c r="BB397" s="42"/>
      <c r="BC397" s="42"/>
      <c r="BD397" s="42"/>
      <c r="BE397" s="42"/>
      <c r="BF397" s="42"/>
      <c r="BG397" s="42"/>
    </row>
    <row r="398" spans="5:59" ht="15.75" customHeight="1" x14ac:dyDescent="0.25">
      <c r="E398" s="37"/>
      <c r="J398" s="36"/>
      <c r="K398" s="36"/>
      <c r="L398" s="38"/>
      <c r="M398" s="39"/>
      <c r="N398" s="39"/>
      <c r="O398" s="39"/>
      <c r="P398" s="39"/>
      <c r="Q398" s="39"/>
      <c r="R398" s="39"/>
      <c r="S398" s="39"/>
      <c r="U398" s="39"/>
      <c r="V398" s="39"/>
      <c r="W398" s="39"/>
      <c r="X398" s="39"/>
      <c r="Y398" s="39"/>
      <c r="AF398" s="40"/>
      <c r="AG398" s="40"/>
      <c r="AH398" s="40"/>
      <c r="AI398" s="40"/>
      <c r="AJ398" s="41"/>
      <c r="AK398" s="41"/>
      <c r="AL398" s="42"/>
      <c r="AM398" s="42"/>
      <c r="AN398" s="42"/>
      <c r="AO398" s="42"/>
      <c r="AP398" s="42"/>
      <c r="AQ398" s="42"/>
      <c r="AR398" s="42"/>
      <c r="AS398" s="42"/>
      <c r="AT398" s="42"/>
      <c r="AU398" s="42"/>
      <c r="AV398" s="42"/>
      <c r="AW398" s="42"/>
      <c r="AX398" s="42"/>
      <c r="AY398" s="42"/>
      <c r="AZ398" s="42"/>
      <c r="BA398" s="42"/>
      <c r="BB398" s="42"/>
      <c r="BC398" s="42"/>
      <c r="BD398" s="42"/>
      <c r="BE398" s="42"/>
      <c r="BF398" s="42"/>
      <c r="BG398" s="42"/>
    </row>
    <row r="399" spans="5:59" ht="15.75" customHeight="1" x14ac:dyDescent="0.25">
      <c r="E399" s="37"/>
      <c r="J399" s="36"/>
      <c r="K399" s="36"/>
      <c r="L399" s="38"/>
      <c r="M399" s="39"/>
      <c r="N399" s="39"/>
      <c r="O399" s="39"/>
      <c r="P399" s="39"/>
      <c r="Q399" s="39"/>
      <c r="R399" s="39"/>
      <c r="S399" s="39"/>
      <c r="U399" s="39"/>
      <c r="V399" s="39"/>
      <c r="W399" s="39"/>
      <c r="X399" s="39"/>
      <c r="Y399" s="39"/>
      <c r="AF399" s="40"/>
      <c r="AG399" s="40"/>
      <c r="AH399" s="40"/>
      <c r="AI399" s="40"/>
      <c r="AJ399" s="41"/>
      <c r="AK399" s="41"/>
      <c r="AL399" s="42"/>
      <c r="AM399" s="42"/>
      <c r="AN399" s="42"/>
      <c r="AO399" s="42"/>
      <c r="AP399" s="42"/>
      <c r="AQ399" s="42"/>
      <c r="AR399" s="42"/>
      <c r="AS399" s="42"/>
      <c r="AT399" s="42"/>
      <c r="AU399" s="42"/>
      <c r="AV399" s="42"/>
      <c r="AW399" s="42"/>
      <c r="AX399" s="42"/>
      <c r="AY399" s="42"/>
      <c r="AZ399" s="42"/>
      <c r="BA399" s="42"/>
      <c r="BB399" s="42"/>
      <c r="BC399" s="42"/>
      <c r="BD399" s="42"/>
      <c r="BE399" s="42"/>
      <c r="BF399" s="42"/>
      <c r="BG399" s="42"/>
    </row>
    <row r="400" spans="5:59" ht="15.75" customHeight="1" x14ac:dyDescent="0.25">
      <c r="E400" s="37"/>
      <c r="J400" s="36"/>
      <c r="K400" s="36"/>
      <c r="L400" s="38"/>
      <c r="M400" s="39"/>
      <c r="N400" s="39"/>
      <c r="O400" s="39"/>
      <c r="P400" s="39"/>
      <c r="Q400" s="39"/>
      <c r="R400" s="39"/>
      <c r="S400" s="39"/>
      <c r="U400" s="39"/>
      <c r="V400" s="39"/>
      <c r="W400" s="39"/>
      <c r="X400" s="39"/>
      <c r="Y400" s="39"/>
      <c r="AF400" s="40"/>
      <c r="AG400" s="40"/>
      <c r="AH400" s="40"/>
      <c r="AI400" s="40"/>
      <c r="AJ400" s="41"/>
      <c r="AK400" s="41"/>
      <c r="AL400" s="42"/>
      <c r="AM400" s="42"/>
      <c r="AN400" s="42"/>
      <c r="AO400" s="42"/>
      <c r="AP400" s="42"/>
      <c r="AQ400" s="42"/>
      <c r="AR400" s="42"/>
      <c r="AS400" s="42"/>
      <c r="AT400" s="42"/>
      <c r="AU400" s="42"/>
      <c r="AV400" s="42"/>
      <c r="AW400" s="42"/>
      <c r="AX400" s="42"/>
      <c r="AY400" s="42"/>
      <c r="AZ400" s="42"/>
      <c r="BA400" s="42"/>
      <c r="BB400" s="42"/>
      <c r="BC400" s="42"/>
      <c r="BD400" s="42"/>
      <c r="BE400" s="42"/>
      <c r="BF400" s="42"/>
      <c r="BG400" s="42"/>
    </row>
    <row r="401" spans="5:59" ht="15.75" customHeight="1" x14ac:dyDescent="0.25">
      <c r="E401" s="37"/>
      <c r="J401" s="36"/>
      <c r="K401" s="36"/>
      <c r="L401" s="38"/>
      <c r="M401" s="39"/>
      <c r="N401" s="39"/>
      <c r="O401" s="39"/>
      <c r="P401" s="39"/>
      <c r="Q401" s="39"/>
      <c r="R401" s="39"/>
      <c r="S401" s="39"/>
      <c r="U401" s="39"/>
      <c r="V401" s="39"/>
      <c r="W401" s="39"/>
      <c r="X401" s="39"/>
      <c r="Y401" s="39"/>
      <c r="AF401" s="40"/>
      <c r="AG401" s="40"/>
      <c r="AH401" s="40"/>
      <c r="AI401" s="40"/>
      <c r="AJ401" s="41"/>
      <c r="AK401" s="41"/>
      <c r="AL401" s="42"/>
      <c r="AM401" s="42"/>
      <c r="AN401" s="42"/>
      <c r="AO401" s="42"/>
      <c r="AP401" s="42"/>
      <c r="AQ401" s="42"/>
      <c r="AR401" s="42"/>
      <c r="AS401" s="42"/>
      <c r="AT401" s="42"/>
      <c r="AU401" s="42"/>
      <c r="AV401" s="42"/>
      <c r="AW401" s="42"/>
      <c r="AX401" s="42"/>
      <c r="AY401" s="42"/>
      <c r="AZ401" s="42"/>
      <c r="BA401" s="42"/>
      <c r="BB401" s="42"/>
      <c r="BC401" s="42"/>
      <c r="BD401" s="42"/>
      <c r="BE401" s="42"/>
      <c r="BF401" s="42"/>
      <c r="BG401" s="42"/>
    </row>
    <row r="402" spans="5:59" ht="15.75" customHeight="1" x14ac:dyDescent="0.25">
      <c r="E402" s="37"/>
      <c r="J402" s="36"/>
      <c r="K402" s="36"/>
      <c r="L402" s="38"/>
      <c r="M402" s="39"/>
      <c r="N402" s="39"/>
      <c r="O402" s="39"/>
      <c r="P402" s="39"/>
      <c r="Q402" s="39"/>
      <c r="R402" s="39"/>
      <c r="S402" s="39"/>
      <c r="U402" s="39"/>
      <c r="V402" s="39"/>
      <c r="W402" s="39"/>
      <c r="X402" s="39"/>
      <c r="Y402" s="39"/>
      <c r="AF402" s="40"/>
      <c r="AG402" s="40"/>
      <c r="AH402" s="40"/>
      <c r="AI402" s="40"/>
      <c r="AJ402" s="41"/>
      <c r="AK402" s="41"/>
      <c r="AL402" s="42"/>
      <c r="AM402" s="42"/>
      <c r="AN402" s="42"/>
      <c r="AO402" s="42"/>
      <c r="AP402" s="42"/>
      <c r="AQ402" s="42"/>
      <c r="AR402" s="42"/>
      <c r="AS402" s="42"/>
      <c r="AT402" s="42"/>
      <c r="AU402" s="42"/>
      <c r="AV402" s="42"/>
      <c r="AW402" s="42"/>
      <c r="AX402" s="42"/>
      <c r="AY402" s="42"/>
      <c r="AZ402" s="42"/>
      <c r="BA402" s="42"/>
      <c r="BB402" s="42"/>
      <c r="BC402" s="42"/>
      <c r="BD402" s="42"/>
      <c r="BE402" s="42"/>
      <c r="BF402" s="42"/>
      <c r="BG402" s="42"/>
    </row>
    <row r="403" spans="5:59" ht="15.75" customHeight="1" x14ac:dyDescent="0.25">
      <c r="E403" s="37"/>
      <c r="J403" s="36"/>
      <c r="K403" s="36"/>
      <c r="L403" s="38"/>
      <c r="M403" s="39"/>
      <c r="N403" s="39"/>
      <c r="O403" s="39"/>
      <c r="P403" s="39"/>
      <c r="Q403" s="39"/>
      <c r="R403" s="39"/>
      <c r="S403" s="39"/>
      <c r="U403" s="39"/>
      <c r="V403" s="39"/>
      <c r="W403" s="39"/>
      <c r="X403" s="39"/>
      <c r="Y403" s="39"/>
      <c r="AF403" s="40"/>
      <c r="AG403" s="40"/>
      <c r="AH403" s="40"/>
      <c r="AI403" s="40"/>
      <c r="AJ403" s="41"/>
      <c r="AK403" s="41"/>
      <c r="AL403" s="42"/>
      <c r="AM403" s="42"/>
      <c r="AN403" s="42"/>
      <c r="AO403" s="42"/>
      <c r="AP403" s="42"/>
      <c r="AQ403" s="42"/>
      <c r="AR403" s="42"/>
      <c r="AS403" s="42"/>
      <c r="AT403" s="42"/>
      <c r="AU403" s="42"/>
      <c r="AV403" s="42"/>
      <c r="AW403" s="42"/>
      <c r="AX403" s="42"/>
      <c r="AY403" s="42"/>
      <c r="AZ403" s="42"/>
      <c r="BA403" s="42"/>
      <c r="BB403" s="42"/>
      <c r="BC403" s="42"/>
      <c r="BD403" s="42"/>
      <c r="BE403" s="42"/>
      <c r="BF403" s="42"/>
      <c r="BG403" s="42"/>
    </row>
    <row r="404" spans="5:59" ht="15.75" customHeight="1" x14ac:dyDescent="0.25">
      <c r="E404" s="37"/>
      <c r="J404" s="36"/>
      <c r="K404" s="36"/>
      <c r="L404" s="38"/>
      <c r="M404" s="39"/>
      <c r="N404" s="39"/>
      <c r="O404" s="39"/>
      <c r="P404" s="39"/>
      <c r="Q404" s="39"/>
      <c r="R404" s="39"/>
      <c r="S404" s="39"/>
      <c r="U404" s="39"/>
      <c r="V404" s="39"/>
      <c r="W404" s="39"/>
      <c r="X404" s="39"/>
      <c r="Y404" s="39"/>
      <c r="AF404" s="40"/>
      <c r="AG404" s="40"/>
      <c r="AH404" s="40"/>
      <c r="AI404" s="40"/>
      <c r="AJ404" s="41"/>
      <c r="AK404" s="41"/>
      <c r="AL404" s="42"/>
      <c r="AM404" s="42"/>
      <c r="AN404" s="42"/>
      <c r="AO404" s="42"/>
      <c r="AP404" s="42"/>
      <c r="AQ404" s="42"/>
      <c r="AR404" s="42"/>
      <c r="AS404" s="42"/>
      <c r="AT404" s="42"/>
      <c r="AU404" s="42"/>
      <c r="AV404" s="42"/>
      <c r="AW404" s="42"/>
      <c r="AX404" s="42"/>
      <c r="AY404" s="42"/>
      <c r="AZ404" s="42"/>
      <c r="BA404" s="42"/>
      <c r="BB404" s="42"/>
      <c r="BC404" s="42"/>
      <c r="BD404" s="42"/>
      <c r="BE404" s="42"/>
      <c r="BF404" s="42"/>
      <c r="BG404" s="42"/>
    </row>
    <row r="405" spans="5:59" ht="15.75" customHeight="1" x14ac:dyDescent="0.25">
      <c r="E405" s="37"/>
      <c r="J405" s="36"/>
      <c r="K405" s="36"/>
      <c r="L405" s="38"/>
      <c r="M405" s="39"/>
      <c r="N405" s="39"/>
      <c r="O405" s="39"/>
      <c r="P405" s="39"/>
      <c r="Q405" s="39"/>
      <c r="R405" s="39"/>
      <c r="S405" s="39"/>
      <c r="U405" s="39"/>
      <c r="V405" s="39"/>
      <c r="W405" s="39"/>
      <c r="X405" s="39"/>
      <c r="Y405" s="39"/>
      <c r="AF405" s="40"/>
      <c r="AG405" s="40"/>
      <c r="AH405" s="40"/>
      <c r="AI405" s="40"/>
      <c r="AJ405" s="41"/>
      <c r="AK405" s="41"/>
      <c r="AL405" s="42"/>
      <c r="AM405" s="42"/>
      <c r="AN405" s="42"/>
      <c r="AO405" s="42"/>
      <c r="AP405" s="42"/>
      <c r="AQ405" s="42"/>
      <c r="AR405" s="42"/>
      <c r="AS405" s="42"/>
      <c r="AT405" s="42"/>
      <c r="AU405" s="42"/>
      <c r="AV405" s="42"/>
      <c r="AW405" s="42"/>
      <c r="AX405" s="42"/>
      <c r="AY405" s="42"/>
      <c r="AZ405" s="42"/>
      <c r="BA405" s="42"/>
      <c r="BB405" s="42"/>
      <c r="BC405" s="42"/>
      <c r="BD405" s="42"/>
      <c r="BE405" s="42"/>
      <c r="BF405" s="42"/>
      <c r="BG405" s="42"/>
    </row>
    <row r="406" spans="5:59" ht="15.75" customHeight="1" x14ac:dyDescent="0.25">
      <c r="E406" s="37"/>
      <c r="J406" s="36"/>
      <c r="K406" s="36"/>
      <c r="L406" s="38"/>
      <c r="M406" s="39"/>
      <c r="N406" s="39"/>
      <c r="O406" s="39"/>
      <c r="P406" s="39"/>
      <c r="Q406" s="39"/>
      <c r="R406" s="39"/>
      <c r="S406" s="39"/>
      <c r="U406" s="39"/>
      <c r="V406" s="39"/>
      <c r="W406" s="39"/>
      <c r="X406" s="39"/>
      <c r="Y406" s="39"/>
      <c r="AF406" s="40"/>
      <c r="AG406" s="40"/>
      <c r="AH406" s="40"/>
      <c r="AI406" s="40"/>
      <c r="AJ406" s="41"/>
      <c r="AK406" s="41"/>
      <c r="AL406" s="42"/>
      <c r="AM406" s="42"/>
      <c r="AN406" s="42"/>
      <c r="AO406" s="42"/>
      <c r="AP406" s="42"/>
      <c r="AQ406" s="42"/>
      <c r="AR406" s="42"/>
      <c r="AS406" s="42"/>
      <c r="AT406" s="42"/>
      <c r="AU406" s="42"/>
      <c r="AV406" s="42"/>
      <c r="AW406" s="42"/>
      <c r="AX406" s="42"/>
      <c r="AY406" s="42"/>
      <c r="AZ406" s="42"/>
      <c r="BA406" s="42"/>
      <c r="BB406" s="42"/>
      <c r="BC406" s="42"/>
      <c r="BD406" s="42"/>
      <c r="BE406" s="42"/>
      <c r="BF406" s="42"/>
      <c r="BG406" s="42"/>
    </row>
    <row r="407" spans="5:59" ht="15.75" customHeight="1" x14ac:dyDescent="0.25">
      <c r="E407" s="37"/>
      <c r="J407" s="36"/>
      <c r="K407" s="36"/>
      <c r="L407" s="38"/>
      <c r="M407" s="39"/>
      <c r="N407" s="39"/>
      <c r="O407" s="39"/>
      <c r="P407" s="39"/>
      <c r="Q407" s="39"/>
      <c r="R407" s="39"/>
      <c r="S407" s="39"/>
      <c r="U407" s="39"/>
      <c r="V407" s="39"/>
      <c r="W407" s="39"/>
      <c r="X407" s="39"/>
      <c r="Y407" s="39"/>
      <c r="AF407" s="40"/>
      <c r="AG407" s="40"/>
      <c r="AH407" s="40"/>
      <c r="AI407" s="40"/>
      <c r="AJ407" s="41"/>
      <c r="AK407" s="41"/>
      <c r="AL407" s="42"/>
      <c r="AM407" s="42"/>
      <c r="AN407" s="42"/>
      <c r="AO407" s="42"/>
      <c r="AP407" s="42"/>
      <c r="AQ407" s="42"/>
      <c r="AR407" s="42"/>
      <c r="AS407" s="42"/>
      <c r="AT407" s="42"/>
      <c r="AU407" s="42"/>
      <c r="AV407" s="42"/>
      <c r="AW407" s="42"/>
      <c r="AX407" s="42"/>
      <c r="AY407" s="42"/>
      <c r="AZ407" s="42"/>
      <c r="BA407" s="42"/>
      <c r="BB407" s="42"/>
      <c r="BC407" s="42"/>
      <c r="BD407" s="42"/>
      <c r="BE407" s="42"/>
      <c r="BF407" s="42"/>
      <c r="BG407" s="42"/>
    </row>
    <row r="408" spans="5:59" ht="15.75" customHeight="1" x14ac:dyDescent="0.25">
      <c r="E408" s="37"/>
      <c r="J408" s="36"/>
      <c r="K408" s="36"/>
      <c r="L408" s="38"/>
      <c r="M408" s="39"/>
      <c r="N408" s="39"/>
      <c r="O408" s="39"/>
      <c r="P408" s="39"/>
      <c r="Q408" s="39"/>
      <c r="R408" s="39"/>
      <c r="S408" s="39"/>
      <c r="U408" s="39"/>
      <c r="V408" s="39"/>
      <c r="W408" s="39"/>
      <c r="X408" s="39"/>
      <c r="Y408" s="39"/>
      <c r="AF408" s="40"/>
      <c r="AG408" s="40"/>
      <c r="AH408" s="40"/>
      <c r="AI408" s="40"/>
      <c r="AJ408" s="41"/>
      <c r="AK408" s="41"/>
      <c r="AL408" s="42"/>
      <c r="AM408" s="42"/>
      <c r="AN408" s="42"/>
      <c r="AO408" s="42"/>
      <c r="AP408" s="42"/>
      <c r="AQ408" s="42"/>
      <c r="AR408" s="42"/>
      <c r="AS408" s="42"/>
      <c r="AT408" s="42"/>
      <c r="AU408" s="42"/>
      <c r="AV408" s="42"/>
      <c r="AW408" s="42"/>
      <c r="AX408" s="42"/>
      <c r="AY408" s="42"/>
      <c r="AZ408" s="42"/>
      <c r="BA408" s="42"/>
      <c r="BB408" s="42"/>
      <c r="BC408" s="42"/>
      <c r="BD408" s="42"/>
      <c r="BE408" s="42"/>
      <c r="BF408" s="42"/>
      <c r="BG408" s="42"/>
    </row>
    <row r="409" spans="5:59" ht="15.75" customHeight="1" x14ac:dyDescent="0.25">
      <c r="E409" s="37"/>
      <c r="J409" s="36"/>
      <c r="K409" s="36"/>
      <c r="L409" s="38"/>
      <c r="M409" s="39"/>
      <c r="N409" s="39"/>
      <c r="O409" s="39"/>
      <c r="P409" s="39"/>
      <c r="Q409" s="39"/>
      <c r="R409" s="39"/>
      <c r="S409" s="39"/>
      <c r="U409" s="39"/>
      <c r="V409" s="39"/>
      <c r="W409" s="39"/>
      <c r="X409" s="39"/>
      <c r="Y409" s="39"/>
      <c r="AF409" s="40"/>
      <c r="AG409" s="40"/>
      <c r="AH409" s="40"/>
      <c r="AI409" s="40"/>
      <c r="AJ409" s="41"/>
      <c r="AK409" s="41"/>
      <c r="AL409" s="42"/>
      <c r="AM409" s="42"/>
      <c r="AN409" s="42"/>
      <c r="AO409" s="42"/>
      <c r="AP409" s="42"/>
      <c r="AQ409" s="42"/>
      <c r="AR409" s="42"/>
      <c r="AS409" s="42"/>
      <c r="AT409" s="42"/>
      <c r="AU409" s="42"/>
      <c r="AV409" s="42"/>
      <c r="AW409" s="42"/>
      <c r="AX409" s="42"/>
      <c r="AY409" s="42"/>
      <c r="AZ409" s="42"/>
      <c r="BA409" s="42"/>
      <c r="BB409" s="42"/>
      <c r="BC409" s="42"/>
      <c r="BD409" s="42"/>
      <c r="BE409" s="42"/>
      <c r="BF409" s="42"/>
      <c r="BG409" s="42"/>
    </row>
    <row r="410" spans="5:59" ht="15.75" customHeight="1" x14ac:dyDescent="0.25">
      <c r="E410" s="37"/>
      <c r="J410" s="36"/>
      <c r="K410" s="36"/>
      <c r="L410" s="38"/>
      <c r="M410" s="39"/>
      <c r="N410" s="39"/>
      <c r="O410" s="39"/>
      <c r="P410" s="39"/>
      <c r="Q410" s="39"/>
      <c r="R410" s="39"/>
      <c r="S410" s="39"/>
      <c r="U410" s="39"/>
      <c r="V410" s="39"/>
      <c r="W410" s="39"/>
      <c r="X410" s="39"/>
      <c r="Y410" s="39"/>
      <c r="AF410" s="40"/>
      <c r="AG410" s="40"/>
      <c r="AH410" s="40"/>
      <c r="AI410" s="40"/>
      <c r="AJ410" s="41"/>
      <c r="AK410" s="41"/>
      <c r="AL410" s="42"/>
      <c r="AM410" s="42"/>
      <c r="AN410" s="42"/>
      <c r="AO410" s="42"/>
      <c r="AP410" s="42"/>
      <c r="AQ410" s="42"/>
      <c r="AR410" s="42"/>
      <c r="AS410" s="42"/>
      <c r="AT410" s="42"/>
      <c r="AU410" s="42"/>
      <c r="AV410" s="42"/>
      <c r="AW410" s="42"/>
      <c r="AX410" s="42"/>
      <c r="AY410" s="42"/>
      <c r="AZ410" s="42"/>
      <c r="BA410" s="42"/>
      <c r="BB410" s="42"/>
      <c r="BC410" s="42"/>
      <c r="BD410" s="42"/>
      <c r="BE410" s="42"/>
      <c r="BF410" s="42"/>
      <c r="BG410" s="42"/>
    </row>
    <row r="411" spans="5:59" ht="15.75" customHeight="1" x14ac:dyDescent="0.25">
      <c r="E411" s="37"/>
      <c r="J411" s="36"/>
      <c r="K411" s="36"/>
      <c r="L411" s="38"/>
      <c r="M411" s="39"/>
      <c r="N411" s="39"/>
      <c r="O411" s="39"/>
      <c r="P411" s="39"/>
      <c r="Q411" s="39"/>
      <c r="R411" s="39"/>
      <c r="S411" s="39"/>
      <c r="U411" s="39"/>
      <c r="V411" s="39"/>
      <c r="W411" s="39"/>
      <c r="X411" s="39"/>
      <c r="Y411" s="39"/>
      <c r="AF411" s="40"/>
      <c r="AG411" s="40"/>
      <c r="AH411" s="40"/>
      <c r="AI411" s="40"/>
      <c r="AJ411" s="41"/>
      <c r="AK411" s="41"/>
      <c r="AL411" s="42"/>
      <c r="AM411" s="42"/>
      <c r="AN411" s="42"/>
      <c r="AO411" s="42"/>
      <c r="AP411" s="42"/>
      <c r="AQ411" s="42"/>
      <c r="AR411" s="42"/>
      <c r="AS411" s="42"/>
      <c r="AT411" s="42"/>
      <c r="AU411" s="42"/>
      <c r="AV411" s="42"/>
      <c r="AW411" s="42"/>
      <c r="AX411" s="42"/>
      <c r="AY411" s="42"/>
      <c r="AZ411" s="42"/>
      <c r="BA411" s="42"/>
      <c r="BB411" s="42"/>
      <c r="BC411" s="42"/>
      <c r="BD411" s="42"/>
      <c r="BE411" s="42"/>
      <c r="BF411" s="42"/>
      <c r="BG411" s="42"/>
    </row>
    <row r="412" spans="5:59" ht="15.75" customHeight="1" x14ac:dyDescent="0.25">
      <c r="E412" s="37"/>
      <c r="J412" s="36"/>
      <c r="K412" s="36"/>
      <c r="L412" s="38"/>
      <c r="M412" s="39"/>
      <c r="N412" s="39"/>
      <c r="O412" s="39"/>
      <c r="P412" s="39"/>
      <c r="Q412" s="39"/>
      <c r="R412" s="39"/>
      <c r="S412" s="39"/>
      <c r="U412" s="39"/>
      <c r="V412" s="39"/>
      <c r="W412" s="39"/>
      <c r="X412" s="39"/>
      <c r="Y412" s="39"/>
      <c r="AF412" s="40"/>
      <c r="AG412" s="40"/>
      <c r="AH412" s="40"/>
      <c r="AI412" s="40"/>
      <c r="AJ412" s="41"/>
      <c r="AK412" s="41"/>
      <c r="AL412" s="42"/>
      <c r="AM412" s="42"/>
      <c r="AN412" s="42"/>
      <c r="AO412" s="42"/>
      <c r="AP412" s="42"/>
      <c r="AQ412" s="42"/>
      <c r="AR412" s="42"/>
      <c r="AS412" s="42"/>
      <c r="AT412" s="42"/>
      <c r="AU412" s="42"/>
      <c r="AV412" s="42"/>
      <c r="AW412" s="42"/>
      <c r="AX412" s="42"/>
      <c r="AY412" s="42"/>
      <c r="AZ412" s="42"/>
      <c r="BA412" s="42"/>
      <c r="BB412" s="42"/>
      <c r="BC412" s="42"/>
      <c r="BD412" s="42"/>
      <c r="BE412" s="42"/>
      <c r="BF412" s="42"/>
      <c r="BG412" s="42"/>
    </row>
    <row r="413" spans="5:59" ht="15.75" customHeight="1" x14ac:dyDescent="0.25">
      <c r="E413" s="37"/>
      <c r="J413" s="36"/>
      <c r="K413" s="36"/>
      <c r="L413" s="38"/>
      <c r="M413" s="39"/>
      <c r="N413" s="39"/>
      <c r="O413" s="39"/>
      <c r="P413" s="39"/>
      <c r="Q413" s="39"/>
      <c r="R413" s="39"/>
      <c r="S413" s="39"/>
      <c r="U413" s="39"/>
      <c r="V413" s="39"/>
      <c r="W413" s="39"/>
      <c r="X413" s="39"/>
      <c r="Y413" s="39"/>
      <c r="AF413" s="40"/>
      <c r="AG413" s="40"/>
      <c r="AH413" s="40"/>
      <c r="AI413" s="40"/>
      <c r="AJ413" s="41"/>
      <c r="AK413" s="41"/>
      <c r="AL413" s="42"/>
      <c r="AM413" s="42"/>
      <c r="AN413" s="42"/>
      <c r="AO413" s="42"/>
      <c r="AP413" s="42"/>
      <c r="AQ413" s="42"/>
      <c r="AR413" s="42"/>
      <c r="AS413" s="42"/>
      <c r="AT413" s="42"/>
      <c r="AU413" s="42"/>
      <c r="AV413" s="42"/>
      <c r="AW413" s="42"/>
      <c r="AX413" s="42"/>
      <c r="AY413" s="42"/>
      <c r="AZ413" s="42"/>
      <c r="BA413" s="42"/>
      <c r="BB413" s="42"/>
      <c r="BC413" s="42"/>
      <c r="BD413" s="42"/>
      <c r="BE413" s="42"/>
      <c r="BF413" s="42"/>
      <c r="BG413" s="42"/>
    </row>
    <row r="414" spans="5:59" ht="15.75" customHeight="1" x14ac:dyDescent="0.25">
      <c r="E414" s="37"/>
      <c r="J414" s="36"/>
      <c r="K414" s="36"/>
      <c r="L414" s="38"/>
      <c r="M414" s="39"/>
      <c r="N414" s="39"/>
      <c r="O414" s="39"/>
      <c r="P414" s="39"/>
      <c r="Q414" s="39"/>
      <c r="R414" s="39"/>
      <c r="S414" s="39"/>
      <c r="U414" s="39"/>
      <c r="V414" s="39"/>
      <c r="W414" s="39"/>
      <c r="X414" s="39"/>
      <c r="Y414" s="39"/>
      <c r="AF414" s="40"/>
      <c r="AG414" s="40"/>
      <c r="AH414" s="40"/>
      <c r="AI414" s="40"/>
      <c r="AJ414" s="41"/>
      <c r="AK414" s="41"/>
      <c r="AL414" s="42"/>
      <c r="AM414" s="42"/>
      <c r="AN414" s="42"/>
      <c r="AO414" s="42"/>
      <c r="AP414" s="42"/>
      <c r="AQ414" s="42"/>
      <c r="AR414" s="42"/>
      <c r="AS414" s="42"/>
      <c r="AT414" s="42"/>
      <c r="AU414" s="42"/>
      <c r="AV414" s="42"/>
      <c r="AW414" s="42"/>
      <c r="AX414" s="42"/>
      <c r="AY414" s="42"/>
      <c r="AZ414" s="42"/>
      <c r="BA414" s="42"/>
      <c r="BB414" s="42"/>
      <c r="BC414" s="42"/>
      <c r="BD414" s="42"/>
      <c r="BE414" s="42"/>
      <c r="BF414" s="42"/>
      <c r="BG414" s="42"/>
    </row>
    <row r="415" spans="5:59" ht="15.75" customHeight="1" x14ac:dyDescent="0.25">
      <c r="E415" s="37"/>
      <c r="J415" s="36"/>
      <c r="K415" s="36"/>
      <c r="L415" s="38"/>
      <c r="M415" s="39"/>
      <c r="N415" s="39"/>
      <c r="O415" s="39"/>
      <c r="P415" s="39"/>
      <c r="Q415" s="39"/>
      <c r="R415" s="39"/>
      <c r="S415" s="39"/>
      <c r="U415" s="39"/>
      <c r="V415" s="39"/>
      <c r="W415" s="39"/>
      <c r="X415" s="39"/>
      <c r="Y415" s="39"/>
      <c r="AF415" s="40"/>
      <c r="AG415" s="40"/>
      <c r="AH415" s="40"/>
      <c r="AI415" s="40"/>
      <c r="AJ415" s="41"/>
      <c r="AK415" s="41"/>
      <c r="AL415" s="42"/>
      <c r="AM415" s="42"/>
      <c r="AN415" s="42"/>
      <c r="AO415" s="42"/>
      <c r="AP415" s="42"/>
      <c r="AQ415" s="42"/>
      <c r="AR415" s="42"/>
      <c r="AS415" s="42"/>
      <c r="AT415" s="42"/>
      <c r="AU415" s="42"/>
      <c r="AV415" s="42"/>
      <c r="AW415" s="42"/>
      <c r="AX415" s="42"/>
      <c r="AY415" s="42"/>
      <c r="AZ415" s="42"/>
      <c r="BA415" s="42"/>
      <c r="BB415" s="42"/>
      <c r="BC415" s="42"/>
      <c r="BD415" s="42"/>
      <c r="BE415" s="42"/>
      <c r="BF415" s="42"/>
      <c r="BG415" s="42"/>
    </row>
    <row r="416" spans="5:59" ht="15.75" customHeight="1" x14ac:dyDescent="0.25">
      <c r="E416" s="37"/>
      <c r="J416" s="36"/>
      <c r="K416" s="36"/>
      <c r="L416" s="38"/>
      <c r="M416" s="39"/>
      <c r="N416" s="39"/>
      <c r="O416" s="39"/>
      <c r="P416" s="39"/>
      <c r="Q416" s="39"/>
      <c r="R416" s="39"/>
      <c r="S416" s="39"/>
      <c r="U416" s="39"/>
      <c r="V416" s="39"/>
      <c r="W416" s="39"/>
      <c r="X416" s="39"/>
      <c r="Y416" s="39"/>
      <c r="AF416" s="40"/>
      <c r="AG416" s="40"/>
      <c r="AH416" s="40"/>
      <c r="AI416" s="40"/>
      <c r="AJ416" s="41"/>
      <c r="AK416" s="41"/>
      <c r="AL416" s="42"/>
      <c r="AM416" s="42"/>
      <c r="AN416" s="42"/>
      <c r="AO416" s="42"/>
      <c r="AP416" s="42"/>
      <c r="AQ416" s="42"/>
      <c r="AR416" s="42"/>
      <c r="AS416" s="42"/>
      <c r="AT416" s="42"/>
      <c r="AU416" s="42"/>
      <c r="AV416" s="42"/>
      <c r="AW416" s="42"/>
      <c r="AX416" s="42"/>
      <c r="AY416" s="42"/>
      <c r="AZ416" s="42"/>
      <c r="BA416" s="42"/>
      <c r="BB416" s="42"/>
      <c r="BC416" s="42"/>
      <c r="BD416" s="42"/>
      <c r="BE416" s="42"/>
      <c r="BF416" s="42"/>
      <c r="BG416" s="42"/>
    </row>
    <row r="417" spans="5:59" ht="15.75" customHeight="1" x14ac:dyDescent="0.25">
      <c r="E417" s="37"/>
      <c r="J417" s="36"/>
      <c r="K417" s="36"/>
      <c r="L417" s="38"/>
      <c r="M417" s="39"/>
      <c r="N417" s="39"/>
      <c r="O417" s="39"/>
      <c r="P417" s="39"/>
      <c r="Q417" s="39"/>
      <c r="R417" s="39"/>
      <c r="S417" s="39"/>
      <c r="U417" s="39"/>
      <c r="V417" s="39"/>
      <c r="W417" s="39"/>
      <c r="X417" s="39"/>
      <c r="Y417" s="39"/>
      <c r="AF417" s="40"/>
      <c r="AG417" s="40"/>
      <c r="AH417" s="40"/>
      <c r="AI417" s="40"/>
      <c r="AJ417" s="41"/>
      <c r="AK417" s="41"/>
      <c r="AL417" s="42"/>
      <c r="AM417" s="42"/>
      <c r="AN417" s="42"/>
      <c r="AO417" s="42"/>
      <c r="AP417" s="42"/>
      <c r="AQ417" s="42"/>
      <c r="AR417" s="42"/>
      <c r="AS417" s="42"/>
      <c r="AT417" s="42"/>
      <c r="AU417" s="42"/>
      <c r="AV417" s="42"/>
      <c r="AW417" s="42"/>
      <c r="AX417" s="42"/>
      <c r="AY417" s="42"/>
      <c r="AZ417" s="42"/>
      <c r="BA417" s="42"/>
      <c r="BB417" s="42"/>
      <c r="BC417" s="42"/>
      <c r="BD417" s="42"/>
      <c r="BE417" s="42"/>
      <c r="BF417" s="42"/>
      <c r="BG417" s="42"/>
    </row>
    <row r="418" spans="5:59" ht="15.75" customHeight="1" x14ac:dyDescent="0.25">
      <c r="E418" s="37"/>
      <c r="J418" s="36"/>
      <c r="K418" s="36"/>
      <c r="L418" s="38"/>
      <c r="M418" s="39"/>
      <c r="N418" s="39"/>
      <c r="O418" s="39"/>
      <c r="P418" s="39"/>
      <c r="Q418" s="39"/>
      <c r="R418" s="39"/>
      <c r="S418" s="39"/>
      <c r="U418" s="39"/>
      <c r="V418" s="39"/>
      <c r="W418" s="39"/>
      <c r="X418" s="39"/>
      <c r="Y418" s="39"/>
      <c r="AF418" s="40"/>
      <c r="AG418" s="40"/>
      <c r="AH418" s="40"/>
      <c r="AI418" s="40"/>
      <c r="AJ418" s="41"/>
      <c r="AK418" s="41"/>
      <c r="AL418" s="42"/>
      <c r="AM418" s="42"/>
      <c r="AN418" s="42"/>
      <c r="AO418" s="42"/>
      <c r="AP418" s="42"/>
      <c r="AQ418" s="42"/>
      <c r="AR418" s="42"/>
      <c r="AS418" s="42"/>
      <c r="AT418" s="42"/>
      <c r="AU418" s="42"/>
      <c r="AV418" s="42"/>
      <c r="AW418" s="42"/>
      <c r="AX418" s="42"/>
      <c r="AY418" s="42"/>
      <c r="AZ418" s="42"/>
      <c r="BA418" s="42"/>
      <c r="BB418" s="42"/>
      <c r="BC418" s="42"/>
      <c r="BD418" s="42"/>
      <c r="BE418" s="42"/>
      <c r="BF418" s="42"/>
      <c r="BG418" s="42"/>
    </row>
    <row r="419" spans="5:59" ht="15.75" customHeight="1" x14ac:dyDescent="0.25">
      <c r="E419" s="37"/>
      <c r="J419" s="36"/>
      <c r="K419" s="36"/>
      <c r="L419" s="38"/>
      <c r="M419" s="39"/>
      <c r="N419" s="39"/>
      <c r="O419" s="39"/>
      <c r="P419" s="39"/>
      <c r="Q419" s="39"/>
      <c r="R419" s="39"/>
      <c r="S419" s="39"/>
      <c r="U419" s="39"/>
      <c r="V419" s="39"/>
      <c r="W419" s="39"/>
      <c r="X419" s="39"/>
      <c r="Y419" s="39"/>
      <c r="AF419" s="40"/>
      <c r="AG419" s="40"/>
      <c r="AH419" s="40"/>
      <c r="AI419" s="40"/>
      <c r="AJ419" s="41"/>
      <c r="AK419" s="41"/>
      <c r="AL419" s="42"/>
      <c r="AM419" s="42"/>
      <c r="AN419" s="42"/>
      <c r="AO419" s="42"/>
      <c r="AP419" s="42"/>
      <c r="AQ419" s="42"/>
      <c r="AR419" s="42"/>
      <c r="AS419" s="42"/>
      <c r="AT419" s="42"/>
      <c r="AU419" s="42"/>
      <c r="AV419" s="42"/>
      <c r="AW419" s="42"/>
      <c r="AX419" s="42"/>
      <c r="AY419" s="42"/>
      <c r="AZ419" s="42"/>
      <c r="BA419" s="42"/>
      <c r="BB419" s="42"/>
      <c r="BC419" s="42"/>
      <c r="BD419" s="42"/>
      <c r="BE419" s="42"/>
      <c r="BF419" s="42"/>
      <c r="BG419" s="42"/>
    </row>
    <row r="420" spans="5:59" ht="15.75" customHeight="1" x14ac:dyDescent="0.25">
      <c r="E420" s="37"/>
      <c r="J420" s="36"/>
      <c r="K420" s="36"/>
      <c r="L420" s="38"/>
      <c r="M420" s="39"/>
      <c r="N420" s="39"/>
      <c r="O420" s="39"/>
      <c r="P420" s="39"/>
      <c r="Q420" s="39"/>
      <c r="R420" s="39"/>
      <c r="S420" s="39"/>
      <c r="U420" s="39"/>
      <c r="V420" s="39"/>
      <c r="W420" s="39"/>
      <c r="X420" s="39"/>
      <c r="Y420" s="39"/>
      <c r="AF420" s="40"/>
      <c r="AG420" s="40"/>
      <c r="AH420" s="40"/>
      <c r="AI420" s="40"/>
      <c r="AJ420" s="41"/>
      <c r="AK420" s="41"/>
      <c r="AL420" s="42"/>
      <c r="AM420" s="42"/>
      <c r="AN420" s="42"/>
      <c r="AO420" s="42"/>
      <c r="AP420" s="42"/>
      <c r="AQ420" s="42"/>
      <c r="AR420" s="42"/>
      <c r="AS420" s="42"/>
      <c r="AT420" s="42"/>
      <c r="AU420" s="42"/>
      <c r="AV420" s="42"/>
      <c r="AW420" s="42"/>
      <c r="AX420" s="42"/>
      <c r="AY420" s="42"/>
      <c r="AZ420" s="42"/>
      <c r="BA420" s="42"/>
      <c r="BB420" s="42"/>
      <c r="BC420" s="42"/>
      <c r="BD420" s="42"/>
      <c r="BE420" s="42"/>
      <c r="BF420" s="42"/>
      <c r="BG420" s="42"/>
    </row>
    <row r="421" spans="5:59" ht="15.75" customHeight="1" x14ac:dyDescent="0.25">
      <c r="E421" s="37"/>
      <c r="J421" s="36"/>
      <c r="K421" s="36"/>
      <c r="L421" s="38"/>
      <c r="M421" s="39"/>
      <c r="N421" s="39"/>
      <c r="O421" s="39"/>
      <c r="P421" s="39"/>
      <c r="Q421" s="39"/>
      <c r="R421" s="39"/>
      <c r="S421" s="39"/>
      <c r="U421" s="39"/>
      <c r="V421" s="39"/>
      <c r="W421" s="39"/>
      <c r="X421" s="39"/>
      <c r="Y421" s="39"/>
      <c r="AF421" s="40"/>
      <c r="AG421" s="40"/>
      <c r="AH421" s="40"/>
      <c r="AI421" s="40"/>
      <c r="AJ421" s="41"/>
      <c r="AK421" s="41"/>
      <c r="AL421" s="42"/>
      <c r="AM421" s="42"/>
      <c r="AN421" s="42"/>
      <c r="AO421" s="42"/>
      <c r="AP421" s="42"/>
      <c r="AQ421" s="42"/>
      <c r="AR421" s="42"/>
      <c r="AS421" s="42"/>
      <c r="AT421" s="42"/>
      <c r="AU421" s="42"/>
      <c r="AV421" s="42"/>
      <c r="AW421" s="42"/>
      <c r="AX421" s="42"/>
      <c r="AY421" s="42"/>
      <c r="AZ421" s="42"/>
      <c r="BA421" s="42"/>
      <c r="BB421" s="42"/>
      <c r="BC421" s="42"/>
      <c r="BD421" s="42"/>
      <c r="BE421" s="42"/>
      <c r="BF421" s="42"/>
      <c r="BG421" s="42"/>
    </row>
    <row r="422" spans="5:59" ht="15.75" customHeight="1" x14ac:dyDescent="0.25">
      <c r="E422" s="37"/>
      <c r="J422" s="36"/>
      <c r="K422" s="36"/>
      <c r="L422" s="38"/>
      <c r="M422" s="39"/>
      <c r="N422" s="39"/>
      <c r="O422" s="39"/>
      <c r="P422" s="39"/>
      <c r="Q422" s="39"/>
      <c r="R422" s="39"/>
      <c r="S422" s="39"/>
      <c r="U422" s="39"/>
      <c r="V422" s="39"/>
      <c r="W422" s="39"/>
      <c r="X422" s="39"/>
      <c r="Y422" s="39"/>
      <c r="AF422" s="40"/>
      <c r="AG422" s="40"/>
      <c r="AH422" s="40"/>
      <c r="AI422" s="40"/>
      <c r="AJ422" s="41"/>
      <c r="AK422" s="41"/>
      <c r="AL422" s="42"/>
      <c r="AM422" s="42"/>
      <c r="AN422" s="42"/>
      <c r="AO422" s="42"/>
      <c r="AP422" s="42"/>
      <c r="AQ422" s="42"/>
      <c r="AR422" s="42"/>
      <c r="AS422" s="42"/>
      <c r="AT422" s="42"/>
      <c r="AU422" s="42"/>
      <c r="AV422" s="42"/>
      <c r="AW422" s="42"/>
      <c r="AX422" s="42"/>
      <c r="AY422" s="42"/>
      <c r="AZ422" s="42"/>
      <c r="BA422" s="42"/>
      <c r="BB422" s="42"/>
      <c r="BC422" s="42"/>
      <c r="BD422" s="42"/>
      <c r="BE422" s="42"/>
      <c r="BF422" s="42"/>
      <c r="BG422" s="42"/>
    </row>
    <row r="423" spans="5:59" ht="15.75" customHeight="1" x14ac:dyDescent="0.25">
      <c r="E423" s="37"/>
      <c r="J423" s="36"/>
      <c r="K423" s="36"/>
      <c r="L423" s="38"/>
      <c r="M423" s="39"/>
      <c r="N423" s="39"/>
      <c r="O423" s="39"/>
      <c r="P423" s="39"/>
      <c r="Q423" s="39"/>
      <c r="R423" s="39"/>
      <c r="S423" s="39"/>
      <c r="U423" s="39"/>
      <c r="V423" s="39"/>
      <c r="W423" s="39"/>
      <c r="X423" s="39"/>
      <c r="Y423" s="39"/>
      <c r="AF423" s="40"/>
      <c r="AG423" s="40"/>
      <c r="AH423" s="40"/>
      <c r="AI423" s="40"/>
      <c r="AJ423" s="41"/>
      <c r="AK423" s="41"/>
      <c r="AL423" s="42"/>
      <c r="AM423" s="42"/>
      <c r="AN423" s="42"/>
      <c r="AO423" s="42"/>
      <c r="AP423" s="42"/>
      <c r="AQ423" s="42"/>
      <c r="AR423" s="42"/>
      <c r="AS423" s="42"/>
      <c r="AT423" s="42"/>
      <c r="AU423" s="42"/>
      <c r="AV423" s="42"/>
      <c r="AW423" s="42"/>
      <c r="AX423" s="42"/>
      <c r="AY423" s="42"/>
      <c r="AZ423" s="42"/>
      <c r="BA423" s="42"/>
      <c r="BB423" s="42"/>
      <c r="BC423" s="42"/>
      <c r="BD423" s="42"/>
      <c r="BE423" s="42"/>
      <c r="BF423" s="42"/>
      <c r="BG423" s="42"/>
    </row>
    <row r="424" spans="5:59" ht="15.75" customHeight="1" x14ac:dyDescent="0.25">
      <c r="E424" s="37"/>
      <c r="J424" s="36"/>
      <c r="K424" s="36"/>
      <c r="L424" s="38"/>
      <c r="M424" s="39"/>
      <c r="N424" s="39"/>
      <c r="O424" s="39"/>
      <c r="P424" s="39"/>
      <c r="Q424" s="39"/>
      <c r="R424" s="39"/>
      <c r="S424" s="39"/>
      <c r="U424" s="39"/>
      <c r="V424" s="39"/>
      <c r="W424" s="39"/>
      <c r="X424" s="39"/>
      <c r="Y424" s="39"/>
      <c r="AF424" s="40"/>
      <c r="AG424" s="40"/>
      <c r="AH424" s="40"/>
      <c r="AI424" s="40"/>
      <c r="AJ424" s="41"/>
      <c r="AK424" s="41"/>
      <c r="AL424" s="42"/>
      <c r="AM424" s="42"/>
      <c r="AN424" s="42"/>
      <c r="AO424" s="42"/>
      <c r="AP424" s="42"/>
      <c r="AQ424" s="42"/>
      <c r="AR424" s="42"/>
      <c r="AS424" s="42"/>
      <c r="AT424" s="42"/>
      <c r="AU424" s="42"/>
      <c r="AV424" s="42"/>
      <c r="AW424" s="42"/>
      <c r="AX424" s="42"/>
      <c r="AY424" s="42"/>
      <c r="AZ424" s="42"/>
      <c r="BA424" s="42"/>
      <c r="BB424" s="42"/>
      <c r="BC424" s="42"/>
      <c r="BD424" s="42"/>
      <c r="BE424" s="42"/>
      <c r="BF424" s="42"/>
      <c r="BG424" s="42"/>
    </row>
    <row r="425" spans="5:59" ht="15.75" customHeight="1" x14ac:dyDescent="0.25">
      <c r="E425" s="37"/>
      <c r="J425" s="36"/>
      <c r="K425" s="36"/>
      <c r="L425" s="38"/>
      <c r="M425" s="39"/>
      <c r="N425" s="39"/>
      <c r="O425" s="39"/>
      <c r="P425" s="39"/>
      <c r="Q425" s="39"/>
      <c r="R425" s="39"/>
      <c r="S425" s="39"/>
      <c r="U425" s="39"/>
      <c r="V425" s="39"/>
      <c r="W425" s="39"/>
      <c r="X425" s="39"/>
      <c r="Y425" s="39"/>
      <c r="AF425" s="40"/>
      <c r="AG425" s="40"/>
      <c r="AH425" s="40"/>
      <c r="AI425" s="40"/>
      <c r="AJ425" s="41"/>
      <c r="AK425" s="41"/>
      <c r="AL425" s="42"/>
      <c r="AM425" s="42"/>
      <c r="AN425" s="42"/>
      <c r="AO425" s="42"/>
      <c r="AP425" s="42"/>
      <c r="AQ425" s="42"/>
      <c r="AR425" s="42"/>
      <c r="AS425" s="42"/>
      <c r="AT425" s="42"/>
      <c r="AU425" s="42"/>
      <c r="AV425" s="42"/>
      <c r="AW425" s="42"/>
      <c r="AX425" s="42"/>
      <c r="AY425" s="42"/>
      <c r="AZ425" s="42"/>
      <c r="BA425" s="42"/>
      <c r="BB425" s="42"/>
      <c r="BC425" s="42"/>
      <c r="BD425" s="42"/>
      <c r="BE425" s="42"/>
      <c r="BF425" s="42"/>
      <c r="BG425" s="42"/>
    </row>
    <row r="426" spans="5:59" ht="15.75" customHeight="1" x14ac:dyDescent="0.25">
      <c r="E426" s="37"/>
      <c r="J426" s="36"/>
      <c r="K426" s="36"/>
      <c r="L426" s="38"/>
      <c r="M426" s="39"/>
      <c r="N426" s="39"/>
      <c r="O426" s="39"/>
      <c r="P426" s="39"/>
      <c r="Q426" s="39"/>
      <c r="R426" s="39"/>
      <c r="S426" s="39"/>
      <c r="U426" s="39"/>
      <c r="V426" s="39"/>
      <c r="W426" s="39"/>
      <c r="X426" s="39"/>
      <c r="Y426" s="39"/>
      <c r="AF426" s="40"/>
      <c r="AG426" s="40"/>
      <c r="AH426" s="40"/>
      <c r="AI426" s="40"/>
      <c r="AJ426" s="41"/>
      <c r="AK426" s="41"/>
      <c r="AL426" s="42"/>
      <c r="AM426" s="42"/>
      <c r="AN426" s="42"/>
      <c r="AO426" s="42"/>
      <c r="AP426" s="42"/>
      <c r="AQ426" s="42"/>
      <c r="AR426" s="42"/>
      <c r="AS426" s="42"/>
      <c r="AT426" s="42"/>
      <c r="AU426" s="42"/>
      <c r="AV426" s="42"/>
      <c r="AW426" s="42"/>
      <c r="AX426" s="42"/>
      <c r="AY426" s="42"/>
      <c r="AZ426" s="42"/>
      <c r="BA426" s="42"/>
      <c r="BB426" s="42"/>
      <c r="BC426" s="42"/>
      <c r="BD426" s="42"/>
      <c r="BE426" s="42"/>
      <c r="BF426" s="42"/>
      <c r="BG426" s="42"/>
    </row>
    <row r="427" spans="5:59" ht="15.75" customHeight="1" x14ac:dyDescent="0.25">
      <c r="E427" s="37"/>
      <c r="J427" s="36"/>
      <c r="K427" s="36"/>
      <c r="L427" s="38"/>
      <c r="M427" s="39"/>
      <c r="N427" s="39"/>
      <c r="O427" s="39"/>
      <c r="P427" s="39"/>
      <c r="Q427" s="39"/>
      <c r="R427" s="39"/>
      <c r="S427" s="39"/>
      <c r="U427" s="39"/>
      <c r="V427" s="39"/>
      <c r="W427" s="39"/>
      <c r="X427" s="39"/>
      <c r="Y427" s="39"/>
      <c r="AF427" s="40"/>
      <c r="AG427" s="40"/>
      <c r="AH427" s="40"/>
      <c r="AI427" s="40"/>
      <c r="AJ427" s="41"/>
      <c r="AK427" s="41"/>
      <c r="AL427" s="42"/>
      <c r="AM427" s="42"/>
      <c r="AN427" s="42"/>
      <c r="AO427" s="42"/>
      <c r="AP427" s="42"/>
      <c r="AQ427" s="42"/>
      <c r="AR427" s="42"/>
      <c r="AS427" s="42"/>
      <c r="AT427" s="42"/>
      <c r="AU427" s="42"/>
      <c r="AV427" s="42"/>
      <c r="AW427" s="42"/>
      <c r="AX427" s="42"/>
      <c r="AY427" s="42"/>
      <c r="AZ427" s="42"/>
      <c r="BA427" s="42"/>
      <c r="BB427" s="42"/>
      <c r="BC427" s="42"/>
      <c r="BD427" s="42"/>
      <c r="BE427" s="42"/>
      <c r="BF427" s="42"/>
      <c r="BG427" s="42"/>
    </row>
    <row r="428" spans="5:59" ht="15.75" customHeight="1" x14ac:dyDescent="0.25">
      <c r="E428" s="37"/>
      <c r="J428" s="36"/>
      <c r="K428" s="36"/>
      <c r="L428" s="38"/>
      <c r="M428" s="39"/>
      <c r="N428" s="39"/>
      <c r="O428" s="39"/>
      <c r="P428" s="39"/>
      <c r="Q428" s="39"/>
      <c r="R428" s="39"/>
      <c r="S428" s="39"/>
      <c r="U428" s="39"/>
      <c r="V428" s="39"/>
      <c r="W428" s="39"/>
      <c r="X428" s="39"/>
      <c r="Y428" s="39"/>
      <c r="AF428" s="40"/>
      <c r="AG428" s="40"/>
      <c r="AH428" s="40"/>
      <c r="AI428" s="40"/>
      <c r="AJ428" s="41"/>
      <c r="AK428" s="41"/>
      <c r="AL428" s="42"/>
      <c r="AM428" s="42"/>
      <c r="AN428" s="42"/>
      <c r="AO428" s="42"/>
      <c r="AP428" s="42"/>
      <c r="AQ428" s="42"/>
      <c r="AR428" s="42"/>
      <c r="AS428" s="42"/>
      <c r="AT428" s="42"/>
      <c r="AU428" s="42"/>
      <c r="AV428" s="42"/>
      <c r="AW428" s="42"/>
      <c r="AX428" s="42"/>
      <c r="AY428" s="42"/>
      <c r="AZ428" s="42"/>
      <c r="BA428" s="42"/>
      <c r="BB428" s="42"/>
      <c r="BC428" s="42"/>
      <c r="BD428" s="42"/>
      <c r="BE428" s="42"/>
      <c r="BF428" s="42"/>
      <c r="BG428" s="42"/>
    </row>
    <row r="429" spans="5:59" ht="15.75" customHeight="1" x14ac:dyDescent="0.25">
      <c r="E429" s="37"/>
      <c r="J429" s="36"/>
      <c r="K429" s="36"/>
      <c r="L429" s="38"/>
      <c r="M429" s="39"/>
      <c r="N429" s="39"/>
      <c r="O429" s="39"/>
      <c r="P429" s="39"/>
      <c r="Q429" s="39"/>
      <c r="R429" s="39"/>
      <c r="S429" s="39"/>
      <c r="U429" s="39"/>
      <c r="V429" s="39"/>
      <c r="W429" s="39"/>
      <c r="X429" s="39"/>
      <c r="Y429" s="39"/>
      <c r="AF429" s="40"/>
      <c r="AG429" s="40"/>
      <c r="AH429" s="40"/>
      <c r="AI429" s="40"/>
      <c r="AJ429" s="41"/>
      <c r="AK429" s="41"/>
      <c r="AL429" s="42"/>
      <c r="AM429" s="42"/>
      <c r="AN429" s="42"/>
      <c r="AO429" s="42"/>
      <c r="AP429" s="42"/>
      <c r="AQ429" s="42"/>
      <c r="AR429" s="42"/>
      <c r="AS429" s="42"/>
      <c r="AT429" s="42"/>
      <c r="AU429" s="42"/>
      <c r="AV429" s="42"/>
      <c r="AW429" s="42"/>
      <c r="AX429" s="42"/>
      <c r="AY429" s="42"/>
      <c r="AZ429" s="42"/>
      <c r="BA429" s="42"/>
      <c r="BB429" s="42"/>
      <c r="BC429" s="42"/>
      <c r="BD429" s="42"/>
      <c r="BE429" s="42"/>
      <c r="BF429" s="42"/>
      <c r="BG429" s="42"/>
    </row>
    <row r="430" spans="5:59" ht="15.75" customHeight="1" x14ac:dyDescent="0.25">
      <c r="E430" s="37"/>
      <c r="J430" s="36"/>
      <c r="K430" s="36"/>
      <c r="L430" s="38"/>
      <c r="M430" s="39"/>
      <c r="N430" s="39"/>
      <c r="O430" s="39"/>
      <c r="P430" s="39"/>
      <c r="Q430" s="39"/>
      <c r="R430" s="39"/>
      <c r="S430" s="39"/>
      <c r="U430" s="39"/>
      <c r="V430" s="39"/>
      <c r="W430" s="39"/>
      <c r="X430" s="39"/>
      <c r="Y430" s="39"/>
      <c r="AF430" s="40"/>
      <c r="AG430" s="40"/>
      <c r="AH430" s="40"/>
      <c r="AI430" s="40"/>
      <c r="AJ430" s="41"/>
      <c r="AK430" s="41"/>
      <c r="AL430" s="42"/>
      <c r="AM430" s="42"/>
      <c r="AN430" s="42"/>
      <c r="AO430" s="42"/>
      <c r="AP430" s="42"/>
      <c r="AQ430" s="42"/>
      <c r="AR430" s="42"/>
      <c r="AS430" s="42"/>
      <c r="AT430" s="42"/>
      <c r="AU430" s="42"/>
      <c r="AV430" s="42"/>
      <c r="AW430" s="42"/>
      <c r="AX430" s="42"/>
      <c r="AY430" s="42"/>
      <c r="AZ430" s="42"/>
      <c r="BA430" s="42"/>
      <c r="BB430" s="42"/>
      <c r="BC430" s="42"/>
      <c r="BD430" s="42"/>
      <c r="BE430" s="42"/>
      <c r="BF430" s="42"/>
      <c r="BG430" s="42"/>
    </row>
    <row r="431" spans="5:59" ht="15.75" customHeight="1" x14ac:dyDescent="0.25">
      <c r="E431" s="37"/>
      <c r="J431" s="36"/>
      <c r="K431" s="36"/>
      <c r="L431" s="38"/>
      <c r="M431" s="39"/>
      <c r="N431" s="39"/>
      <c r="O431" s="39"/>
      <c r="P431" s="39"/>
      <c r="Q431" s="39"/>
      <c r="R431" s="39"/>
      <c r="S431" s="39"/>
      <c r="U431" s="39"/>
      <c r="V431" s="39"/>
      <c r="W431" s="39"/>
      <c r="X431" s="39"/>
      <c r="Y431" s="39"/>
      <c r="AF431" s="40"/>
      <c r="AG431" s="40"/>
      <c r="AH431" s="40"/>
      <c r="AI431" s="40"/>
      <c r="AJ431" s="41"/>
      <c r="AK431" s="41"/>
      <c r="AL431" s="42"/>
      <c r="AM431" s="42"/>
      <c r="AN431" s="42"/>
      <c r="AO431" s="42"/>
      <c r="AP431" s="42"/>
      <c r="AQ431" s="42"/>
      <c r="AR431" s="42"/>
      <c r="AS431" s="42"/>
      <c r="AT431" s="42"/>
      <c r="AU431" s="42"/>
      <c r="AV431" s="42"/>
      <c r="AW431" s="42"/>
      <c r="AX431" s="42"/>
      <c r="AY431" s="42"/>
      <c r="AZ431" s="42"/>
      <c r="BA431" s="42"/>
      <c r="BB431" s="42"/>
      <c r="BC431" s="42"/>
      <c r="BD431" s="42"/>
      <c r="BE431" s="42"/>
      <c r="BF431" s="42"/>
      <c r="BG431" s="42"/>
    </row>
    <row r="432" spans="5:59" ht="15.75" customHeight="1" x14ac:dyDescent="0.25">
      <c r="E432" s="37"/>
      <c r="J432" s="36"/>
      <c r="K432" s="36"/>
      <c r="L432" s="38"/>
      <c r="M432" s="39"/>
      <c r="N432" s="39"/>
      <c r="O432" s="39"/>
      <c r="P432" s="39"/>
      <c r="Q432" s="39"/>
      <c r="R432" s="39"/>
      <c r="S432" s="39"/>
      <c r="U432" s="39"/>
      <c r="V432" s="39"/>
      <c r="W432" s="39"/>
      <c r="X432" s="39"/>
      <c r="Y432" s="39"/>
      <c r="AF432" s="40"/>
      <c r="AG432" s="40"/>
      <c r="AH432" s="40"/>
      <c r="AI432" s="40"/>
      <c r="AJ432" s="41"/>
      <c r="AK432" s="41"/>
      <c r="AL432" s="42"/>
      <c r="AM432" s="42"/>
      <c r="AN432" s="42"/>
      <c r="AO432" s="42"/>
      <c r="AP432" s="42"/>
      <c r="AQ432" s="42"/>
      <c r="AR432" s="42"/>
      <c r="AS432" s="42"/>
      <c r="AT432" s="42"/>
      <c r="AU432" s="42"/>
      <c r="AV432" s="42"/>
      <c r="AW432" s="42"/>
      <c r="AX432" s="42"/>
      <c r="AY432" s="42"/>
      <c r="AZ432" s="42"/>
      <c r="BA432" s="42"/>
      <c r="BB432" s="42"/>
      <c r="BC432" s="42"/>
      <c r="BD432" s="42"/>
      <c r="BE432" s="42"/>
      <c r="BF432" s="42"/>
      <c r="BG432" s="42"/>
    </row>
    <row r="433" spans="5:59" ht="15.75" customHeight="1" x14ac:dyDescent="0.25">
      <c r="E433" s="37"/>
      <c r="J433" s="36"/>
      <c r="K433" s="36"/>
      <c r="L433" s="38"/>
      <c r="M433" s="39"/>
      <c r="N433" s="39"/>
      <c r="O433" s="39"/>
      <c r="P433" s="39"/>
      <c r="Q433" s="39"/>
      <c r="R433" s="39"/>
      <c r="S433" s="39"/>
      <c r="U433" s="39"/>
      <c r="V433" s="39"/>
      <c r="W433" s="39"/>
      <c r="X433" s="39"/>
      <c r="Y433" s="39"/>
      <c r="AF433" s="40"/>
      <c r="AG433" s="40"/>
      <c r="AH433" s="40"/>
      <c r="AI433" s="40"/>
      <c r="AJ433" s="41"/>
      <c r="AK433" s="41"/>
      <c r="AL433" s="42"/>
      <c r="AM433" s="42"/>
      <c r="AN433" s="42"/>
      <c r="AO433" s="42"/>
      <c r="AP433" s="42"/>
      <c r="AQ433" s="42"/>
      <c r="AR433" s="42"/>
      <c r="AS433" s="42"/>
      <c r="AT433" s="42"/>
      <c r="AU433" s="42"/>
      <c r="AV433" s="42"/>
      <c r="AW433" s="42"/>
      <c r="AX433" s="42"/>
      <c r="AY433" s="42"/>
      <c r="AZ433" s="42"/>
      <c r="BA433" s="42"/>
      <c r="BB433" s="42"/>
      <c r="BC433" s="42"/>
      <c r="BD433" s="42"/>
      <c r="BE433" s="42"/>
      <c r="BF433" s="42"/>
      <c r="BG433" s="42"/>
    </row>
    <row r="434" spans="5:59" ht="15.75" customHeight="1" x14ac:dyDescent="0.25">
      <c r="E434" s="37"/>
      <c r="J434" s="36"/>
      <c r="K434" s="36"/>
      <c r="L434" s="38"/>
      <c r="M434" s="39"/>
      <c r="N434" s="39"/>
      <c r="O434" s="39"/>
      <c r="P434" s="39"/>
      <c r="Q434" s="39"/>
      <c r="R434" s="39"/>
      <c r="S434" s="39"/>
      <c r="U434" s="39"/>
      <c r="V434" s="39"/>
      <c r="W434" s="39"/>
      <c r="X434" s="39"/>
      <c r="Y434" s="39"/>
      <c r="AF434" s="40"/>
      <c r="AG434" s="40"/>
      <c r="AH434" s="40"/>
      <c r="AI434" s="40"/>
      <c r="AJ434" s="41"/>
      <c r="AK434" s="41"/>
      <c r="AL434" s="42"/>
      <c r="AM434" s="42"/>
      <c r="AN434" s="42"/>
      <c r="AO434" s="42"/>
      <c r="AP434" s="42"/>
      <c r="AQ434" s="42"/>
      <c r="AR434" s="42"/>
      <c r="AS434" s="42"/>
      <c r="AT434" s="42"/>
      <c r="AU434" s="42"/>
      <c r="AV434" s="42"/>
      <c r="AW434" s="42"/>
      <c r="AX434" s="42"/>
      <c r="AY434" s="42"/>
      <c r="AZ434" s="42"/>
      <c r="BA434" s="42"/>
      <c r="BB434" s="42"/>
      <c r="BC434" s="42"/>
      <c r="BD434" s="42"/>
      <c r="BE434" s="42"/>
      <c r="BF434" s="42"/>
      <c r="BG434" s="42"/>
    </row>
    <row r="435" spans="5:59" ht="15.75" customHeight="1" x14ac:dyDescent="0.25">
      <c r="E435" s="37"/>
      <c r="J435" s="36"/>
      <c r="K435" s="36"/>
      <c r="L435" s="38"/>
      <c r="M435" s="39"/>
      <c r="N435" s="39"/>
      <c r="O435" s="39"/>
      <c r="P435" s="39"/>
      <c r="Q435" s="39"/>
      <c r="R435" s="39"/>
      <c r="S435" s="39"/>
      <c r="U435" s="39"/>
      <c r="V435" s="39"/>
      <c r="W435" s="39"/>
      <c r="X435" s="39"/>
      <c r="Y435" s="39"/>
      <c r="AF435" s="40"/>
      <c r="AG435" s="40"/>
      <c r="AH435" s="40"/>
      <c r="AI435" s="40"/>
      <c r="AJ435" s="41"/>
      <c r="AK435" s="41"/>
      <c r="AL435" s="42"/>
      <c r="AM435" s="42"/>
      <c r="AN435" s="42"/>
      <c r="AO435" s="42"/>
      <c r="AP435" s="42"/>
      <c r="AQ435" s="42"/>
      <c r="AR435" s="42"/>
      <c r="AS435" s="42"/>
      <c r="AT435" s="42"/>
      <c r="AU435" s="42"/>
      <c r="AV435" s="42"/>
      <c r="AW435" s="42"/>
      <c r="AX435" s="42"/>
      <c r="AY435" s="42"/>
      <c r="AZ435" s="42"/>
      <c r="BA435" s="42"/>
      <c r="BB435" s="42"/>
      <c r="BC435" s="42"/>
      <c r="BD435" s="42"/>
      <c r="BE435" s="42"/>
      <c r="BF435" s="42"/>
      <c r="BG435" s="42"/>
    </row>
    <row r="436" spans="5:59" ht="15.75" customHeight="1" x14ac:dyDescent="0.25">
      <c r="E436" s="37"/>
      <c r="J436" s="36"/>
      <c r="K436" s="36"/>
      <c r="L436" s="38"/>
      <c r="M436" s="39"/>
      <c r="N436" s="39"/>
      <c r="O436" s="39"/>
      <c r="P436" s="39"/>
      <c r="Q436" s="39"/>
      <c r="R436" s="39"/>
      <c r="S436" s="39"/>
      <c r="U436" s="39"/>
      <c r="V436" s="39"/>
      <c r="W436" s="39"/>
      <c r="X436" s="39"/>
      <c r="Y436" s="39"/>
      <c r="AF436" s="40"/>
      <c r="AG436" s="40"/>
      <c r="AH436" s="40"/>
      <c r="AI436" s="40"/>
      <c r="AJ436" s="41"/>
      <c r="AK436" s="41"/>
      <c r="AL436" s="42"/>
      <c r="AM436" s="42"/>
      <c r="AN436" s="42"/>
      <c r="AO436" s="42"/>
      <c r="AP436" s="42"/>
      <c r="AQ436" s="42"/>
      <c r="AR436" s="42"/>
      <c r="AS436" s="42"/>
      <c r="AT436" s="42"/>
      <c r="AU436" s="42"/>
      <c r="AV436" s="42"/>
      <c r="AW436" s="42"/>
      <c r="AX436" s="42"/>
      <c r="AY436" s="42"/>
      <c r="AZ436" s="42"/>
      <c r="BA436" s="42"/>
      <c r="BB436" s="42"/>
      <c r="BC436" s="42"/>
      <c r="BD436" s="42"/>
      <c r="BE436" s="42"/>
      <c r="BF436" s="42"/>
      <c r="BG436" s="42"/>
    </row>
    <row r="437" spans="5:59" ht="15.75" customHeight="1" x14ac:dyDescent="0.25">
      <c r="E437" s="37"/>
      <c r="J437" s="36"/>
      <c r="K437" s="36"/>
      <c r="L437" s="38"/>
      <c r="M437" s="39"/>
      <c r="N437" s="39"/>
      <c r="O437" s="39"/>
      <c r="P437" s="39"/>
      <c r="Q437" s="39"/>
      <c r="R437" s="39"/>
      <c r="S437" s="39"/>
      <c r="U437" s="39"/>
      <c r="V437" s="39"/>
      <c r="W437" s="39"/>
      <c r="X437" s="39"/>
      <c r="Y437" s="39"/>
      <c r="AF437" s="40"/>
      <c r="AG437" s="40"/>
      <c r="AH437" s="40"/>
      <c r="AI437" s="40"/>
      <c r="AJ437" s="41"/>
      <c r="AK437" s="41"/>
      <c r="AL437" s="42"/>
      <c r="AM437" s="42"/>
      <c r="AN437" s="42"/>
      <c r="AO437" s="42"/>
      <c r="AP437" s="42"/>
      <c r="AQ437" s="42"/>
      <c r="AR437" s="42"/>
      <c r="AS437" s="42"/>
      <c r="AT437" s="42"/>
      <c r="AU437" s="42"/>
      <c r="AV437" s="42"/>
      <c r="AW437" s="42"/>
      <c r="AX437" s="42"/>
      <c r="AY437" s="42"/>
      <c r="AZ437" s="42"/>
      <c r="BA437" s="42"/>
      <c r="BB437" s="42"/>
      <c r="BC437" s="42"/>
      <c r="BD437" s="42"/>
      <c r="BE437" s="42"/>
      <c r="BF437" s="42"/>
      <c r="BG437" s="42"/>
    </row>
    <row r="438" spans="5:59" ht="15.75" customHeight="1" x14ac:dyDescent="0.25">
      <c r="E438" s="37"/>
      <c r="J438" s="36"/>
      <c r="K438" s="36"/>
      <c r="L438" s="38"/>
      <c r="M438" s="39"/>
      <c r="N438" s="39"/>
      <c r="O438" s="39"/>
      <c r="P438" s="39"/>
      <c r="Q438" s="39"/>
      <c r="R438" s="39"/>
      <c r="S438" s="39"/>
      <c r="U438" s="39"/>
      <c r="V438" s="39"/>
      <c r="W438" s="39"/>
      <c r="X438" s="39"/>
      <c r="Y438" s="39"/>
      <c r="AF438" s="40"/>
      <c r="AG438" s="40"/>
      <c r="AH438" s="40"/>
      <c r="AI438" s="40"/>
      <c r="AJ438" s="41"/>
      <c r="AK438" s="41"/>
      <c r="AL438" s="42"/>
      <c r="AM438" s="42"/>
      <c r="AN438" s="42"/>
      <c r="AO438" s="42"/>
      <c r="AP438" s="42"/>
      <c r="AQ438" s="42"/>
      <c r="AR438" s="42"/>
      <c r="AS438" s="42"/>
      <c r="AT438" s="42"/>
      <c r="AU438" s="42"/>
      <c r="AV438" s="42"/>
      <c r="AW438" s="42"/>
      <c r="AX438" s="42"/>
      <c r="AY438" s="42"/>
      <c r="AZ438" s="42"/>
      <c r="BA438" s="42"/>
      <c r="BB438" s="42"/>
      <c r="BC438" s="42"/>
      <c r="BD438" s="42"/>
      <c r="BE438" s="42"/>
      <c r="BF438" s="42"/>
      <c r="BG438" s="42"/>
    </row>
    <row r="439" spans="5:59" ht="15.75" customHeight="1" x14ac:dyDescent="0.25">
      <c r="E439" s="37"/>
      <c r="J439" s="36"/>
      <c r="K439" s="36"/>
      <c r="L439" s="38"/>
      <c r="M439" s="39"/>
      <c r="N439" s="39"/>
      <c r="O439" s="39"/>
      <c r="P439" s="39"/>
      <c r="Q439" s="39"/>
      <c r="R439" s="39"/>
      <c r="S439" s="39"/>
      <c r="U439" s="39"/>
      <c r="V439" s="39"/>
      <c r="W439" s="39"/>
      <c r="X439" s="39"/>
      <c r="Y439" s="39"/>
      <c r="AF439" s="40"/>
      <c r="AG439" s="40"/>
      <c r="AH439" s="40"/>
      <c r="AI439" s="40"/>
      <c r="AJ439" s="41"/>
      <c r="AK439" s="41"/>
      <c r="AL439" s="42"/>
      <c r="AM439" s="42"/>
      <c r="AN439" s="42"/>
      <c r="AO439" s="42"/>
      <c r="AP439" s="42"/>
      <c r="AQ439" s="42"/>
      <c r="AR439" s="42"/>
      <c r="AS439" s="42"/>
      <c r="AT439" s="42"/>
      <c r="AU439" s="42"/>
      <c r="AV439" s="42"/>
      <c r="AW439" s="42"/>
      <c r="AX439" s="42"/>
      <c r="AY439" s="42"/>
      <c r="AZ439" s="42"/>
      <c r="BA439" s="42"/>
      <c r="BB439" s="42"/>
      <c r="BC439" s="42"/>
      <c r="BD439" s="42"/>
      <c r="BE439" s="42"/>
      <c r="BF439" s="42"/>
      <c r="BG439" s="42"/>
    </row>
    <row r="440" spans="5:59" ht="15.75" customHeight="1" x14ac:dyDescent="0.25">
      <c r="E440" s="37"/>
      <c r="J440" s="36"/>
      <c r="K440" s="36"/>
      <c r="L440" s="38"/>
      <c r="M440" s="39"/>
      <c r="N440" s="39"/>
      <c r="O440" s="39"/>
      <c r="P440" s="39"/>
      <c r="Q440" s="39"/>
      <c r="R440" s="39"/>
      <c r="S440" s="39"/>
      <c r="U440" s="39"/>
      <c r="V440" s="39"/>
      <c r="W440" s="39"/>
      <c r="X440" s="39"/>
      <c r="Y440" s="39"/>
      <c r="AF440" s="40"/>
      <c r="AG440" s="40"/>
      <c r="AH440" s="40"/>
      <c r="AI440" s="40"/>
      <c r="AJ440" s="41"/>
      <c r="AK440" s="41"/>
      <c r="AL440" s="42"/>
      <c r="AM440" s="42"/>
      <c r="AN440" s="42"/>
      <c r="AO440" s="42"/>
      <c r="AP440" s="42"/>
      <c r="AQ440" s="42"/>
      <c r="AR440" s="42"/>
      <c r="AS440" s="42"/>
      <c r="AT440" s="42"/>
      <c r="AU440" s="42"/>
      <c r="AV440" s="42"/>
      <c r="AW440" s="42"/>
      <c r="AX440" s="42"/>
      <c r="AY440" s="42"/>
      <c r="AZ440" s="42"/>
      <c r="BA440" s="42"/>
      <c r="BB440" s="42"/>
      <c r="BC440" s="42"/>
      <c r="BD440" s="42"/>
      <c r="BE440" s="42"/>
      <c r="BF440" s="42"/>
      <c r="BG440" s="42"/>
    </row>
    <row r="441" spans="5:59" ht="15.75" customHeight="1" x14ac:dyDescent="0.25">
      <c r="E441" s="37"/>
      <c r="J441" s="36"/>
      <c r="K441" s="36"/>
      <c r="L441" s="38"/>
      <c r="M441" s="39"/>
      <c r="N441" s="39"/>
      <c r="O441" s="39"/>
      <c r="P441" s="39"/>
      <c r="Q441" s="39"/>
      <c r="R441" s="39"/>
      <c r="S441" s="39"/>
      <c r="U441" s="39"/>
      <c r="V441" s="39"/>
      <c r="W441" s="39"/>
      <c r="X441" s="39"/>
      <c r="Y441" s="39"/>
      <c r="AF441" s="40"/>
      <c r="AG441" s="40"/>
      <c r="AH441" s="40"/>
      <c r="AI441" s="40"/>
      <c r="AJ441" s="41"/>
      <c r="AK441" s="41"/>
      <c r="AL441" s="42"/>
      <c r="AM441" s="42"/>
      <c r="AN441" s="42"/>
      <c r="AO441" s="42"/>
      <c r="AP441" s="42"/>
      <c r="AQ441" s="42"/>
      <c r="AR441" s="42"/>
      <c r="AS441" s="42"/>
      <c r="AT441" s="42"/>
      <c r="AU441" s="42"/>
      <c r="AV441" s="42"/>
      <c r="AW441" s="42"/>
      <c r="AX441" s="42"/>
      <c r="AY441" s="42"/>
      <c r="AZ441" s="42"/>
      <c r="BA441" s="42"/>
      <c r="BB441" s="42"/>
      <c r="BC441" s="42"/>
      <c r="BD441" s="42"/>
      <c r="BE441" s="42"/>
      <c r="BF441" s="42"/>
      <c r="BG441" s="42"/>
    </row>
    <row r="442" spans="5:59" ht="15.75" customHeight="1" x14ac:dyDescent="0.25">
      <c r="E442" s="37"/>
      <c r="J442" s="36"/>
      <c r="K442" s="36"/>
      <c r="L442" s="38"/>
      <c r="M442" s="39"/>
      <c r="N442" s="39"/>
      <c r="O442" s="39"/>
      <c r="P442" s="39"/>
      <c r="Q442" s="39"/>
      <c r="R442" s="39"/>
      <c r="S442" s="39"/>
      <c r="U442" s="39"/>
      <c r="V442" s="39"/>
      <c r="W442" s="39"/>
      <c r="X442" s="39"/>
      <c r="Y442" s="39"/>
      <c r="AF442" s="40"/>
      <c r="AG442" s="40"/>
      <c r="AH442" s="40"/>
      <c r="AI442" s="40"/>
      <c r="AJ442" s="41"/>
      <c r="AK442" s="41"/>
      <c r="AL442" s="42"/>
      <c r="AM442" s="42"/>
      <c r="AN442" s="42"/>
      <c r="AO442" s="42"/>
      <c r="AP442" s="42"/>
      <c r="AQ442" s="42"/>
      <c r="AR442" s="42"/>
      <c r="AS442" s="42"/>
      <c r="AT442" s="42"/>
      <c r="AU442" s="42"/>
      <c r="AV442" s="42"/>
      <c r="AW442" s="42"/>
      <c r="AX442" s="42"/>
      <c r="AY442" s="42"/>
      <c r="AZ442" s="42"/>
      <c r="BA442" s="42"/>
      <c r="BB442" s="42"/>
      <c r="BC442" s="42"/>
      <c r="BD442" s="42"/>
      <c r="BE442" s="42"/>
      <c r="BF442" s="42"/>
      <c r="BG442" s="42"/>
    </row>
    <row r="443" spans="5:59" ht="15.75" customHeight="1" x14ac:dyDescent="0.25">
      <c r="E443" s="37"/>
      <c r="J443" s="36"/>
      <c r="K443" s="36"/>
      <c r="L443" s="38"/>
      <c r="M443" s="39"/>
      <c r="N443" s="39"/>
      <c r="O443" s="39"/>
      <c r="P443" s="39"/>
      <c r="Q443" s="39"/>
      <c r="R443" s="39"/>
      <c r="S443" s="39"/>
      <c r="U443" s="39"/>
      <c r="V443" s="39"/>
      <c r="W443" s="39"/>
      <c r="X443" s="39"/>
      <c r="Y443" s="39"/>
      <c r="AF443" s="40"/>
      <c r="AG443" s="40"/>
      <c r="AH443" s="40"/>
      <c r="AI443" s="40"/>
      <c r="AJ443" s="41"/>
      <c r="AK443" s="41"/>
      <c r="AL443" s="42"/>
      <c r="AM443" s="42"/>
      <c r="AN443" s="42"/>
      <c r="AO443" s="42"/>
      <c r="AP443" s="42"/>
      <c r="AQ443" s="42"/>
      <c r="AR443" s="42"/>
      <c r="AS443" s="42"/>
      <c r="AT443" s="42"/>
      <c r="AU443" s="42"/>
      <c r="AV443" s="42"/>
      <c r="AW443" s="42"/>
      <c r="AX443" s="42"/>
      <c r="AY443" s="42"/>
      <c r="AZ443" s="42"/>
      <c r="BA443" s="42"/>
      <c r="BB443" s="42"/>
      <c r="BC443" s="42"/>
      <c r="BD443" s="42"/>
      <c r="BE443" s="42"/>
      <c r="BF443" s="42"/>
      <c r="BG443" s="42"/>
    </row>
    <row r="444" spans="5:59" ht="15.75" customHeight="1" x14ac:dyDescent="0.25">
      <c r="E444" s="37"/>
      <c r="J444" s="36"/>
      <c r="K444" s="36"/>
      <c r="L444" s="38"/>
      <c r="M444" s="39"/>
      <c r="N444" s="39"/>
      <c r="O444" s="39"/>
      <c r="P444" s="39"/>
      <c r="Q444" s="39"/>
      <c r="R444" s="39"/>
      <c r="S444" s="39"/>
      <c r="U444" s="39"/>
      <c r="V444" s="39"/>
      <c r="W444" s="39"/>
      <c r="X444" s="39"/>
      <c r="Y444" s="39"/>
      <c r="AF444" s="40"/>
      <c r="AG444" s="40"/>
      <c r="AH444" s="40"/>
      <c r="AI444" s="40"/>
      <c r="AJ444" s="41"/>
      <c r="AK444" s="41"/>
      <c r="AL444" s="42"/>
      <c r="AM444" s="42"/>
      <c r="AN444" s="42"/>
      <c r="AO444" s="42"/>
      <c r="AP444" s="42"/>
      <c r="AQ444" s="42"/>
      <c r="AR444" s="42"/>
      <c r="AS444" s="42"/>
      <c r="AT444" s="42"/>
      <c r="AU444" s="42"/>
      <c r="AV444" s="42"/>
      <c r="AW444" s="42"/>
      <c r="AX444" s="42"/>
      <c r="AY444" s="42"/>
      <c r="AZ444" s="42"/>
      <c r="BA444" s="42"/>
      <c r="BB444" s="42"/>
      <c r="BC444" s="42"/>
      <c r="BD444" s="42"/>
      <c r="BE444" s="42"/>
      <c r="BF444" s="42"/>
      <c r="BG444" s="42"/>
    </row>
    <row r="445" spans="5:59" ht="15.75" customHeight="1" x14ac:dyDescent="0.25">
      <c r="E445" s="37"/>
      <c r="J445" s="36"/>
      <c r="K445" s="36"/>
      <c r="L445" s="38"/>
      <c r="M445" s="39"/>
      <c r="N445" s="39"/>
      <c r="O445" s="39"/>
      <c r="P445" s="39"/>
      <c r="Q445" s="39"/>
      <c r="R445" s="39"/>
      <c r="S445" s="39"/>
      <c r="U445" s="39"/>
      <c r="V445" s="39"/>
      <c r="W445" s="39"/>
      <c r="X445" s="39"/>
      <c r="Y445" s="39"/>
      <c r="AF445" s="40"/>
      <c r="AG445" s="40"/>
      <c r="AH445" s="40"/>
      <c r="AI445" s="40"/>
      <c r="AJ445" s="41"/>
      <c r="AK445" s="41"/>
      <c r="AL445" s="42"/>
      <c r="AM445" s="42"/>
      <c r="AN445" s="42"/>
      <c r="AO445" s="42"/>
      <c r="AP445" s="42"/>
      <c r="AQ445" s="42"/>
      <c r="AR445" s="42"/>
      <c r="AS445" s="42"/>
      <c r="AT445" s="42"/>
      <c r="AU445" s="42"/>
      <c r="AV445" s="42"/>
      <c r="AW445" s="42"/>
      <c r="AX445" s="42"/>
      <c r="AY445" s="42"/>
      <c r="AZ445" s="42"/>
      <c r="BA445" s="42"/>
      <c r="BB445" s="42"/>
      <c r="BC445" s="42"/>
      <c r="BD445" s="42"/>
      <c r="BE445" s="42"/>
      <c r="BF445" s="42"/>
      <c r="BG445" s="42"/>
    </row>
    <row r="446" spans="5:59" ht="15.75" customHeight="1" x14ac:dyDescent="0.25">
      <c r="E446" s="37"/>
      <c r="J446" s="36"/>
      <c r="K446" s="36"/>
      <c r="L446" s="38"/>
      <c r="M446" s="39"/>
      <c r="N446" s="39"/>
      <c r="O446" s="39"/>
      <c r="P446" s="39"/>
      <c r="Q446" s="39"/>
      <c r="R446" s="39"/>
      <c r="S446" s="39"/>
      <c r="U446" s="39"/>
      <c r="V446" s="39"/>
      <c r="W446" s="39"/>
      <c r="X446" s="39"/>
      <c r="Y446" s="39"/>
      <c r="AF446" s="40"/>
      <c r="AG446" s="40"/>
      <c r="AH446" s="40"/>
      <c r="AI446" s="40"/>
      <c r="AJ446" s="41"/>
      <c r="AK446" s="41"/>
      <c r="AL446" s="42"/>
      <c r="AM446" s="42"/>
      <c r="AN446" s="42"/>
      <c r="AO446" s="42"/>
      <c r="AP446" s="42"/>
      <c r="AQ446" s="42"/>
      <c r="AR446" s="42"/>
      <c r="AS446" s="42"/>
      <c r="AT446" s="42"/>
      <c r="AU446" s="42"/>
      <c r="AV446" s="42"/>
      <c r="AW446" s="42"/>
      <c r="AX446" s="42"/>
      <c r="AY446" s="42"/>
      <c r="AZ446" s="42"/>
      <c r="BA446" s="42"/>
      <c r="BB446" s="42"/>
      <c r="BC446" s="42"/>
      <c r="BD446" s="42"/>
      <c r="BE446" s="42"/>
      <c r="BF446" s="42"/>
      <c r="BG446" s="42"/>
    </row>
    <row r="447" spans="5:59" ht="15.75" customHeight="1" x14ac:dyDescent="0.25">
      <c r="E447" s="37"/>
      <c r="J447" s="36"/>
      <c r="K447" s="36"/>
      <c r="L447" s="38"/>
      <c r="M447" s="39"/>
      <c r="N447" s="39"/>
      <c r="O447" s="39"/>
      <c r="P447" s="39"/>
      <c r="Q447" s="39"/>
      <c r="R447" s="39"/>
      <c r="S447" s="39"/>
      <c r="U447" s="39"/>
      <c r="V447" s="39"/>
      <c r="W447" s="39"/>
      <c r="X447" s="39"/>
      <c r="Y447" s="39"/>
      <c r="AF447" s="40"/>
      <c r="AG447" s="40"/>
      <c r="AH447" s="40"/>
      <c r="AI447" s="40"/>
      <c r="AJ447" s="41"/>
      <c r="AK447" s="41"/>
      <c r="AL447" s="42"/>
      <c r="AM447" s="42"/>
      <c r="AN447" s="42"/>
      <c r="AO447" s="42"/>
      <c r="AP447" s="42"/>
      <c r="AQ447" s="42"/>
      <c r="AR447" s="42"/>
      <c r="AS447" s="42"/>
      <c r="AT447" s="42"/>
      <c r="AU447" s="42"/>
      <c r="AV447" s="42"/>
      <c r="AW447" s="42"/>
      <c r="AX447" s="42"/>
      <c r="AY447" s="42"/>
      <c r="AZ447" s="42"/>
      <c r="BA447" s="42"/>
      <c r="BB447" s="42"/>
      <c r="BC447" s="42"/>
      <c r="BD447" s="42"/>
      <c r="BE447" s="42"/>
      <c r="BF447" s="42"/>
      <c r="BG447" s="42"/>
    </row>
    <row r="448" spans="5:59" ht="15.75" customHeight="1" x14ac:dyDescent="0.25">
      <c r="E448" s="37"/>
      <c r="J448" s="36"/>
      <c r="K448" s="36"/>
      <c r="L448" s="38"/>
      <c r="M448" s="39"/>
      <c r="N448" s="39"/>
      <c r="O448" s="39"/>
      <c r="P448" s="39"/>
      <c r="Q448" s="39"/>
      <c r="R448" s="39"/>
      <c r="S448" s="39"/>
      <c r="U448" s="39"/>
      <c r="V448" s="39"/>
      <c r="W448" s="39"/>
      <c r="X448" s="39"/>
      <c r="Y448" s="39"/>
      <c r="AF448" s="40"/>
      <c r="AG448" s="40"/>
      <c r="AH448" s="40"/>
      <c r="AI448" s="40"/>
      <c r="AJ448" s="41"/>
      <c r="AK448" s="41"/>
      <c r="AL448" s="42"/>
      <c r="AM448" s="42"/>
      <c r="AN448" s="42"/>
      <c r="AO448" s="42"/>
      <c r="AP448" s="42"/>
      <c r="AQ448" s="42"/>
      <c r="AR448" s="42"/>
      <c r="AS448" s="42"/>
      <c r="AT448" s="42"/>
      <c r="AU448" s="42"/>
      <c r="AV448" s="42"/>
      <c r="AW448" s="42"/>
      <c r="AX448" s="42"/>
      <c r="AY448" s="42"/>
      <c r="AZ448" s="42"/>
      <c r="BA448" s="42"/>
      <c r="BB448" s="42"/>
      <c r="BC448" s="42"/>
      <c r="BD448" s="42"/>
      <c r="BE448" s="42"/>
      <c r="BF448" s="42"/>
      <c r="BG448" s="42"/>
    </row>
    <row r="449" spans="5:59" ht="15.75" customHeight="1" x14ac:dyDescent="0.25">
      <c r="E449" s="37"/>
      <c r="J449" s="36"/>
      <c r="K449" s="36"/>
      <c r="L449" s="38"/>
      <c r="M449" s="39"/>
      <c r="N449" s="39"/>
      <c r="O449" s="39"/>
      <c r="P449" s="39"/>
      <c r="Q449" s="39"/>
      <c r="R449" s="39"/>
      <c r="S449" s="39"/>
      <c r="U449" s="39"/>
      <c r="V449" s="39"/>
      <c r="W449" s="39"/>
      <c r="X449" s="39"/>
      <c r="Y449" s="39"/>
      <c r="AF449" s="40"/>
      <c r="AG449" s="40"/>
      <c r="AH449" s="40"/>
      <c r="AI449" s="40"/>
      <c r="AJ449" s="41"/>
      <c r="AK449" s="41"/>
      <c r="AL449" s="42"/>
      <c r="AM449" s="42"/>
      <c r="AN449" s="42"/>
      <c r="AO449" s="42"/>
      <c r="AP449" s="42"/>
      <c r="AQ449" s="42"/>
      <c r="AR449" s="42"/>
      <c r="AS449" s="42"/>
      <c r="AT449" s="42"/>
      <c r="AU449" s="42"/>
      <c r="AV449" s="42"/>
      <c r="AW449" s="42"/>
      <c r="AX449" s="42"/>
      <c r="AY449" s="42"/>
      <c r="AZ449" s="42"/>
      <c r="BA449" s="42"/>
      <c r="BB449" s="42"/>
      <c r="BC449" s="42"/>
      <c r="BD449" s="42"/>
      <c r="BE449" s="42"/>
      <c r="BF449" s="42"/>
      <c r="BG449" s="42"/>
    </row>
    <row r="450" spans="5:59" ht="15.75" customHeight="1" x14ac:dyDescent="0.25">
      <c r="E450" s="37"/>
      <c r="J450" s="36"/>
      <c r="K450" s="36"/>
      <c r="L450" s="38"/>
      <c r="M450" s="39"/>
      <c r="N450" s="39"/>
      <c r="O450" s="39"/>
      <c r="P450" s="39"/>
      <c r="Q450" s="39"/>
      <c r="R450" s="39"/>
      <c r="S450" s="39"/>
      <c r="U450" s="39"/>
      <c r="V450" s="39"/>
      <c r="W450" s="39"/>
      <c r="X450" s="39"/>
      <c r="Y450" s="39"/>
      <c r="AF450" s="40"/>
      <c r="AG450" s="40"/>
      <c r="AH450" s="40"/>
      <c r="AI450" s="40"/>
      <c r="AJ450" s="41"/>
      <c r="AK450" s="41"/>
      <c r="AL450" s="42"/>
      <c r="AM450" s="42"/>
      <c r="AN450" s="42"/>
      <c r="AO450" s="42"/>
      <c r="AP450" s="42"/>
      <c r="AQ450" s="42"/>
      <c r="AR450" s="42"/>
      <c r="AS450" s="42"/>
      <c r="AT450" s="42"/>
      <c r="AU450" s="42"/>
      <c r="AV450" s="42"/>
      <c r="AW450" s="42"/>
      <c r="AX450" s="42"/>
      <c r="AY450" s="42"/>
      <c r="AZ450" s="42"/>
      <c r="BA450" s="42"/>
      <c r="BB450" s="42"/>
      <c r="BC450" s="42"/>
      <c r="BD450" s="42"/>
      <c r="BE450" s="42"/>
      <c r="BF450" s="42"/>
      <c r="BG450" s="42"/>
    </row>
    <row r="451" spans="5:59" ht="15.75" customHeight="1" x14ac:dyDescent="0.25">
      <c r="E451" s="37"/>
      <c r="J451" s="36"/>
      <c r="K451" s="36"/>
      <c r="L451" s="38"/>
      <c r="M451" s="39"/>
      <c r="N451" s="39"/>
      <c r="O451" s="39"/>
      <c r="P451" s="39"/>
      <c r="Q451" s="39"/>
      <c r="R451" s="39"/>
      <c r="S451" s="39"/>
      <c r="U451" s="39"/>
      <c r="V451" s="39"/>
      <c r="W451" s="39"/>
      <c r="X451" s="39"/>
      <c r="Y451" s="39"/>
      <c r="AF451" s="40"/>
      <c r="AG451" s="40"/>
      <c r="AH451" s="40"/>
      <c r="AI451" s="40"/>
      <c r="AJ451" s="41"/>
      <c r="AK451" s="41"/>
      <c r="AL451" s="42"/>
      <c r="AM451" s="42"/>
      <c r="AN451" s="42"/>
      <c r="AO451" s="42"/>
      <c r="AP451" s="42"/>
      <c r="AQ451" s="42"/>
      <c r="AR451" s="42"/>
      <c r="AS451" s="42"/>
      <c r="AT451" s="42"/>
      <c r="AU451" s="42"/>
      <c r="AV451" s="42"/>
      <c r="AW451" s="42"/>
      <c r="AX451" s="42"/>
      <c r="AY451" s="42"/>
      <c r="AZ451" s="42"/>
      <c r="BA451" s="42"/>
      <c r="BB451" s="42"/>
      <c r="BC451" s="42"/>
      <c r="BD451" s="42"/>
      <c r="BE451" s="42"/>
      <c r="BF451" s="42"/>
      <c r="BG451" s="42"/>
    </row>
    <row r="452" spans="5:59" ht="15.75" customHeight="1" x14ac:dyDescent="0.25">
      <c r="E452" s="37"/>
      <c r="J452" s="36"/>
      <c r="K452" s="36"/>
      <c r="L452" s="38"/>
      <c r="M452" s="39"/>
      <c r="N452" s="39"/>
      <c r="O452" s="39"/>
      <c r="P452" s="39"/>
      <c r="Q452" s="39"/>
      <c r="R452" s="39"/>
      <c r="S452" s="39"/>
      <c r="U452" s="39"/>
      <c r="V452" s="39"/>
      <c r="W452" s="39"/>
      <c r="X452" s="39"/>
      <c r="Y452" s="39"/>
      <c r="AF452" s="40"/>
      <c r="AG452" s="40"/>
      <c r="AH452" s="40"/>
      <c r="AI452" s="40"/>
      <c r="AJ452" s="41"/>
      <c r="AK452" s="41"/>
      <c r="AL452" s="42"/>
      <c r="AM452" s="42"/>
      <c r="AN452" s="42"/>
      <c r="AO452" s="42"/>
      <c r="AP452" s="42"/>
      <c r="AQ452" s="42"/>
      <c r="AR452" s="42"/>
      <c r="AS452" s="42"/>
      <c r="AT452" s="42"/>
      <c r="AU452" s="42"/>
      <c r="AV452" s="42"/>
      <c r="AW452" s="42"/>
      <c r="AX452" s="42"/>
      <c r="AY452" s="42"/>
      <c r="AZ452" s="42"/>
      <c r="BA452" s="42"/>
      <c r="BB452" s="42"/>
      <c r="BC452" s="42"/>
      <c r="BD452" s="42"/>
      <c r="BE452" s="42"/>
      <c r="BF452" s="42"/>
      <c r="BG452" s="42"/>
    </row>
    <row r="453" spans="5:59" ht="15.75" customHeight="1" x14ac:dyDescent="0.25">
      <c r="E453" s="37"/>
      <c r="J453" s="36"/>
      <c r="K453" s="36"/>
      <c r="L453" s="38"/>
      <c r="M453" s="39"/>
      <c r="N453" s="39"/>
      <c r="O453" s="39"/>
      <c r="P453" s="39"/>
      <c r="Q453" s="39"/>
      <c r="R453" s="39"/>
      <c r="S453" s="39"/>
      <c r="U453" s="39"/>
      <c r="V453" s="39"/>
      <c r="W453" s="39"/>
      <c r="X453" s="39"/>
      <c r="Y453" s="39"/>
      <c r="AF453" s="40"/>
      <c r="AG453" s="40"/>
      <c r="AH453" s="40"/>
      <c r="AI453" s="40"/>
      <c r="AJ453" s="41"/>
      <c r="AK453" s="41"/>
      <c r="AL453" s="42"/>
      <c r="AM453" s="42"/>
      <c r="AN453" s="42"/>
      <c r="AO453" s="42"/>
      <c r="AP453" s="42"/>
      <c r="AQ453" s="42"/>
      <c r="AR453" s="42"/>
      <c r="AS453" s="42"/>
      <c r="AT453" s="42"/>
      <c r="AU453" s="42"/>
      <c r="AV453" s="42"/>
      <c r="AW453" s="42"/>
      <c r="AX453" s="42"/>
      <c r="AY453" s="42"/>
      <c r="AZ453" s="42"/>
      <c r="BA453" s="42"/>
      <c r="BB453" s="42"/>
      <c r="BC453" s="42"/>
      <c r="BD453" s="42"/>
      <c r="BE453" s="42"/>
      <c r="BF453" s="42"/>
      <c r="BG453" s="42"/>
    </row>
    <row r="454" spans="5:59" ht="15.75" customHeight="1" x14ac:dyDescent="0.25">
      <c r="E454" s="37"/>
      <c r="J454" s="36"/>
      <c r="K454" s="36"/>
      <c r="L454" s="38"/>
      <c r="M454" s="39"/>
      <c r="N454" s="39"/>
      <c r="O454" s="39"/>
      <c r="P454" s="39"/>
      <c r="Q454" s="39"/>
      <c r="R454" s="39"/>
      <c r="S454" s="39"/>
      <c r="U454" s="39"/>
      <c r="V454" s="39"/>
      <c r="W454" s="39"/>
      <c r="X454" s="39"/>
      <c r="Y454" s="39"/>
      <c r="AF454" s="40"/>
      <c r="AG454" s="40"/>
      <c r="AH454" s="40"/>
      <c r="AI454" s="40"/>
      <c r="AJ454" s="41"/>
      <c r="AK454" s="41"/>
      <c r="AL454" s="42"/>
      <c r="AM454" s="42"/>
      <c r="AN454" s="42"/>
      <c r="AO454" s="42"/>
      <c r="AP454" s="42"/>
      <c r="AQ454" s="42"/>
      <c r="AR454" s="42"/>
      <c r="AS454" s="42"/>
      <c r="AT454" s="42"/>
      <c r="AU454" s="42"/>
      <c r="AV454" s="42"/>
      <c r="AW454" s="42"/>
      <c r="AX454" s="42"/>
      <c r="AY454" s="42"/>
      <c r="AZ454" s="42"/>
      <c r="BA454" s="42"/>
      <c r="BB454" s="42"/>
      <c r="BC454" s="42"/>
      <c r="BD454" s="42"/>
      <c r="BE454" s="42"/>
      <c r="BF454" s="42"/>
      <c r="BG454" s="42"/>
    </row>
    <row r="455" spans="5:59" ht="15.75" customHeight="1" x14ac:dyDescent="0.25">
      <c r="E455" s="37"/>
      <c r="J455" s="36"/>
      <c r="K455" s="36"/>
      <c r="L455" s="38"/>
      <c r="M455" s="39"/>
      <c r="N455" s="39"/>
      <c r="O455" s="39"/>
      <c r="P455" s="39"/>
      <c r="Q455" s="39"/>
      <c r="R455" s="39"/>
      <c r="S455" s="39"/>
      <c r="U455" s="39"/>
      <c r="V455" s="39"/>
      <c r="W455" s="39"/>
      <c r="X455" s="39"/>
      <c r="Y455" s="39"/>
      <c r="AF455" s="40"/>
      <c r="AG455" s="40"/>
      <c r="AH455" s="40"/>
      <c r="AI455" s="40"/>
      <c r="AJ455" s="41"/>
      <c r="AK455" s="41"/>
      <c r="AL455" s="42"/>
      <c r="AM455" s="42"/>
      <c r="AN455" s="42"/>
      <c r="AO455" s="42"/>
      <c r="AP455" s="42"/>
      <c r="AQ455" s="42"/>
      <c r="AR455" s="42"/>
      <c r="AS455" s="42"/>
      <c r="AT455" s="42"/>
      <c r="AU455" s="42"/>
      <c r="AV455" s="42"/>
      <c r="AW455" s="42"/>
      <c r="AX455" s="42"/>
      <c r="AY455" s="42"/>
      <c r="AZ455" s="42"/>
      <c r="BA455" s="42"/>
      <c r="BB455" s="42"/>
      <c r="BC455" s="42"/>
      <c r="BD455" s="42"/>
      <c r="BE455" s="42"/>
      <c r="BF455" s="42"/>
      <c r="BG455" s="42"/>
    </row>
    <row r="456" spans="5:59" ht="15.75" customHeight="1" x14ac:dyDescent="0.25">
      <c r="E456" s="37"/>
      <c r="J456" s="36"/>
      <c r="K456" s="36"/>
      <c r="L456" s="38"/>
      <c r="M456" s="39"/>
      <c r="N456" s="39"/>
      <c r="O456" s="39"/>
      <c r="P456" s="39"/>
      <c r="Q456" s="39"/>
      <c r="R456" s="39"/>
      <c r="S456" s="39"/>
      <c r="U456" s="39"/>
      <c r="V456" s="39"/>
      <c r="W456" s="39"/>
      <c r="X456" s="39"/>
      <c r="Y456" s="39"/>
      <c r="AF456" s="40"/>
      <c r="AG456" s="40"/>
      <c r="AH456" s="40"/>
      <c r="AI456" s="40"/>
      <c r="AJ456" s="41"/>
      <c r="AK456" s="41"/>
      <c r="AL456" s="42"/>
      <c r="AM456" s="42"/>
      <c r="AN456" s="42"/>
      <c r="AO456" s="42"/>
      <c r="AP456" s="42"/>
      <c r="AQ456" s="42"/>
      <c r="AR456" s="42"/>
      <c r="AS456" s="42"/>
      <c r="AT456" s="42"/>
      <c r="AU456" s="42"/>
      <c r="AV456" s="42"/>
      <c r="AW456" s="42"/>
      <c r="AX456" s="42"/>
      <c r="AY456" s="42"/>
      <c r="AZ456" s="42"/>
      <c r="BA456" s="42"/>
      <c r="BB456" s="42"/>
      <c r="BC456" s="42"/>
      <c r="BD456" s="42"/>
      <c r="BE456" s="42"/>
      <c r="BF456" s="42"/>
      <c r="BG456" s="42"/>
    </row>
    <row r="457" spans="5:59" ht="15.75" customHeight="1" x14ac:dyDescent="0.25">
      <c r="E457" s="37"/>
      <c r="J457" s="36"/>
      <c r="K457" s="36"/>
      <c r="L457" s="38"/>
      <c r="M457" s="39"/>
      <c r="N457" s="39"/>
      <c r="O457" s="39"/>
      <c r="P457" s="39"/>
      <c r="Q457" s="39"/>
      <c r="R457" s="39"/>
      <c r="S457" s="39"/>
      <c r="U457" s="39"/>
      <c r="V457" s="39"/>
      <c r="W457" s="39"/>
      <c r="X457" s="39"/>
      <c r="Y457" s="39"/>
      <c r="AF457" s="40"/>
      <c r="AG457" s="40"/>
      <c r="AH457" s="40"/>
      <c r="AI457" s="40"/>
      <c r="AJ457" s="41"/>
      <c r="AK457" s="41"/>
      <c r="AL457" s="42"/>
      <c r="AM457" s="42"/>
      <c r="AN457" s="42"/>
      <c r="AO457" s="42"/>
      <c r="AP457" s="42"/>
      <c r="AQ457" s="42"/>
      <c r="AR457" s="42"/>
      <c r="AS457" s="42"/>
      <c r="AT457" s="42"/>
      <c r="AU457" s="42"/>
      <c r="AV457" s="42"/>
      <c r="AW457" s="42"/>
      <c r="AX457" s="42"/>
      <c r="AY457" s="42"/>
      <c r="AZ457" s="42"/>
      <c r="BA457" s="42"/>
      <c r="BB457" s="42"/>
      <c r="BC457" s="42"/>
      <c r="BD457" s="42"/>
      <c r="BE457" s="42"/>
      <c r="BF457" s="42"/>
      <c r="BG457" s="42"/>
    </row>
    <row r="458" spans="5:59" ht="15.75" customHeight="1" x14ac:dyDescent="0.25">
      <c r="E458" s="37"/>
      <c r="J458" s="36"/>
      <c r="K458" s="36"/>
      <c r="L458" s="38"/>
      <c r="M458" s="39"/>
      <c r="N458" s="39"/>
      <c r="O458" s="39"/>
      <c r="P458" s="39"/>
      <c r="Q458" s="39"/>
      <c r="R458" s="39"/>
      <c r="S458" s="39"/>
      <c r="U458" s="39"/>
      <c r="V458" s="39"/>
      <c r="W458" s="39"/>
      <c r="X458" s="39"/>
      <c r="Y458" s="39"/>
      <c r="AF458" s="40"/>
      <c r="AG458" s="40"/>
      <c r="AH458" s="40"/>
      <c r="AI458" s="40"/>
      <c r="AJ458" s="41"/>
      <c r="AK458" s="41"/>
      <c r="AL458" s="42"/>
      <c r="AM458" s="42"/>
      <c r="AN458" s="42"/>
      <c r="AO458" s="42"/>
      <c r="AP458" s="42"/>
      <c r="AQ458" s="42"/>
      <c r="AR458" s="42"/>
      <c r="AS458" s="42"/>
      <c r="AT458" s="42"/>
      <c r="AU458" s="42"/>
      <c r="AV458" s="42"/>
      <c r="AW458" s="42"/>
      <c r="AX458" s="42"/>
      <c r="AY458" s="42"/>
      <c r="AZ458" s="42"/>
      <c r="BA458" s="42"/>
      <c r="BB458" s="42"/>
      <c r="BC458" s="42"/>
      <c r="BD458" s="42"/>
      <c r="BE458" s="42"/>
      <c r="BF458" s="42"/>
      <c r="BG458" s="42"/>
    </row>
    <row r="459" spans="5:59" ht="15.75" customHeight="1" x14ac:dyDescent="0.25">
      <c r="E459" s="37"/>
      <c r="J459" s="36"/>
      <c r="K459" s="36"/>
      <c r="L459" s="38"/>
      <c r="M459" s="39"/>
      <c r="N459" s="39"/>
      <c r="O459" s="39"/>
      <c r="P459" s="39"/>
      <c r="Q459" s="39"/>
      <c r="R459" s="39"/>
      <c r="S459" s="39"/>
      <c r="U459" s="39"/>
      <c r="V459" s="39"/>
      <c r="W459" s="39"/>
      <c r="X459" s="39"/>
      <c r="Y459" s="39"/>
      <c r="AF459" s="40"/>
      <c r="AG459" s="40"/>
      <c r="AH459" s="40"/>
      <c r="AI459" s="40"/>
      <c r="AJ459" s="41"/>
      <c r="AK459" s="41"/>
      <c r="AL459" s="42"/>
      <c r="AM459" s="42"/>
      <c r="AN459" s="42"/>
      <c r="AO459" s="42"/>
      <c r="AP459" s="42"/>
      <c r="AQ459" s="42"/>
      <c r="AR459" s="42"/>
      <c r="AS459" s="42"/>
      <c r="AT459" s="42"/>
      <c r="AU459" s="42"/>
      <c r="AV459" s="42"/>
      <c r="AW459" s="42"/>
      <c r="AX459" s="42"/>
      <c r="AY459" s="42"/>
      <c r="AZ459" s="42"/>
      <c r="BA459" s="42"/>
      <c r="BB459" s="42"/>
      <c r="BC459" s="42"/>
      <c r="BD459" s="42"/>
      <c r="BE459" s="42"/>
      <c r="BF459" s="42"/>
      <c r="BG459" s="42"/>
    </row>
    <row r="460" spans="5:59" ht="15.75" customHeight="1" x14ac:dyDescent="0.25">
      <c r="E460" s="37"/>
      <c r="J460" s="36"/>
      <c r="K460" s="36"/>
      <c r="L460" s="38"/>
      <c r="M460" s="39"/>
      <c r="N460" s="39"/>
      <c r="O460" s="39"/>
      <c r="P460" s="39"/>
      <c r="Q460" s="39"/>
      <c r="R460" s="39"/>
      <c r="S460" s="39"/>
      <c r="U460" s="39"/>
      <c r="V460" s="39"/>
      <c r="W460" s="39"/>
      <c r="X460" s="39"/>
      <c r="Y460" s="39"/>
      <c r="AF460" s="40"/>
      <c r="AG460" s="40"/>
      <c r="AH460" s="40"/>
      <c r="AI460" s="40"/>
      <c r="AJ460" s="41"/>
      <c r="AK460" s="41"/>
      <c r="AL460" s="42"/>
      <c r="AM460" s="42"/>
      <c r="AN460" s="42"/>
      <c r="AO460" s="42"/>
      <c r="AP460" s="42"/>
      <c r="AQ460" s="42"/>
      <c r="AR460" s="42"/>
      <c r="AS460" s="42"/>
      <c r="AT460" s="42"/>
      <c r="AU460" s="42"/>
      <c r="AV460" s="42"/>
      <c r="AW460" s="42"/>
      <c r="AX460" s="42"/>
      <c r="AY460" s="42"/>
      <c r="AZ460" s="42"/>
      <c r="BA460" s="42"/>
      <c r="BB460" s="42"/>
      <c r="BC460" s="42"/>
      <c r="BD460" s="42"/>
      <c r="BE460" s="42"/>
      <c r="BF460" s="42"/>
      <c r="BG460" s="42"/>
    </row>
    <row r="461" spans="5:59" ht="15.75" customHeight="1" x14ac:dyDescent="0.25">
      <c r="E461" s="37"/>
      <c r="J461" s="36"/>
      <c r="K461" s="36"/>
      <c r="L461" s="38"/>
      <c r="M461" s="39"/>
      <c r="N461" s="39"/>
      <c r="O461" s="39"/>
      <c r="P461" s="39"/>
      <c r="Q461" s="39"/>
      <c r="R461" s="39"/>
      <c r="S461" s="39"/>
      <c r="U461" s="39"/>
      <c r="V461" s="39"/>
      <c r="W461" s="39"/>
      <c r="X461" s="39"/>
      <c r="Y461" s="39"/>
      <c r="AF461" s="40"/>
      <c r="AG461" s="40"/>
      <c r="AH461" s="40"/>
      <c r="AI461" s="40"/>
      <c r="AJ461" s="41"/>
      <c r="AK461" s="41"/>
      <c r="AL461" s="42"/>
      <c r="AM461" s="42"/>
      <c r="AN461" s="42"/>
      <c r="AO461" s="42"/>
      <c r="AP461" s="42"/>
      <c r="AQ461" s="42"/>
      <c r="AR461" s="42"/>
      <c r="AS461" s="42"/>
      <c r="AT461" s="42"/>
      <c r="AU461" s="42"/>
      <c r="AV461" s="42"/>
      <c r="AW461" s="42"/>
      <c r="AX461" s="42"/>
      <c r="AY461" s="42"/>
      <c r="AZ461" s="42"/>
      <c r="BA461" s="42"/>
      <c r="BB461" s="42"/>
      <c r="BC461" s="42"/>
      <c r="BD461" s="42"/>
      <c r="BE461" s="42"/>
      <c r="BF461" s="42"/>
      <c r="BG461" s="42"/>
    </row>
    <row r="462" spans="5:59" ht="15.75" customHeight="1" x14ac:dyDescent="0.25">
      <c r="E462" s="37"/>
      <c r="J462" s="36"/>
      <c r="K462" s="36"/>
      <c r="L462" s="38"/>
      <c r="M462" s="39"/>
      <c r="N462" s="39"/>
      <c r="O462" s="39"/>
      <c r="P462" s="39"/>
      <c r="Q462" s="39"/>
      <c r="R462" s="39"/>
      <c r="S462" s="39"/>
      <c r="U462" s="39"/>
      <c r="V462" s="39"/>
      <c r="W462" s="39"/>
      <c r="X462" s="39"/>
      <c r="Y462" s="39"/>
      <c r="AF462" s="40"/>
      <c r="AG462" s="40"/>
      <c r="AH462" s="40"/>
      <c r="AI462" s="40"/>
      <c r="AJ462" s="41"/>
      <c r="AK462" s="41"/>
      <c r="AL462" s="42"/>
      <c r="AM462" s="42"/>
      <c r="AN462" s="42"/>
      <c r="AO462" s="42"/>
      <c r="AP462" s="42"/>
      <c r="AQ462" s="42"/>
      <c r="AR462" s="42"/>
      <c r="AS462" s="42"/>
      <c r="AT462" s="42"/>
      <c r="AU462" s="42"/>
      <c r="AV462" s="42"/>
      <c r="AW462" s="42"/>
      <c r="AX462" s="42"/>
      <c r="AY462" s="42"/>
      <c r="AZ462" s="42"/>
      <c r="BA462" s="42"/>
      <c r="BB462" s="42"/>
      <c r="BC462" s="42"/>
      <c r="BD462" s="42"/>
      <c r="BE462" s="42"/>
      <c r="BF462" s="42"/>
      <c r="BG462" s="42"/>
    </row>
    <row r="463" spans="5:59" ht="15.75" customHeight="1" x14ac:dyDescent="0.25">
      <c r="E463" s="37"/>
      <c r="J463" s="36"/>
      <c r="K463" s="36"/>
      <c r="L463" s="38"/>
      <c r="M463" s="39"/>
      <c r="N463" s="39"/>
      <c r="O463" s="39"/>
      <c r="P463" s="39"/>
      <c r="Q463" s="39"/>
      <c r="R463" s="39"/>
      <c r="S463" s="39"/>
      <c r="U463" s="39"/>
      <c r="V463" s="39"/>
      <c r="W463" s="39"/>
      <c r="X463" s="39"/>
      <c r="Y463" s="39"/>
      <c r="AF463" s="40"/>
      <c r="AG463" s="40"/>
      <c r="AH463" s="40"/>
      <c r="AI463" s="40"/>
      <c r="AJ463" s="41"/>
      <c r="AK463" s="41"/>
      <c r="AL463" s="42"/>
      <c r="AM463" s="42"/>
      <c r="AN463" s="42"/>
      <c r="AO463" s="42"/>
      <c r="AP463" s="42"/>
      <c r="AQ463" s="42"/>
      <c r="AR463" s="42"/>
      <c r="AS463" s="42"/>
      <c r="AT463" s="42"/>
      <c r="AU463" s="42"/>
      <c r="AV463" s="42"/>
      <c r="AW463" s="42"/>
      <c r="AX463" s="42"/>
      <c r="AY463" s="42"/>
      <c r="AZ463" s="42"/>
      <c r="BA463" s="42"/>
      <c r="BB463" s="42"/>
      <c r="BC463" s="42"/>
      <c r="BD463" s="42"/>
      <c r="BE463" s="42"/>
      <c r="BF463" s="42"/>
      <c r="BG463" s="42"/>
    </row>
    <row r="464" spans="5:59" ht="15.75" customHeight="1" x14ac:dyDescent="0.25">
      <c r="E464" s="37"/>
      <c r="J464" s="36"/>
      <c r="K464" s="36"/>
      <c r="L464" s="38"/>
      <c r="M464" s="39"/>
      <c r="N464" s="39"/>
      <c r="O464" s="39"/>
      <c r="P464" s="39"/>
      <c r="Q464" s="39"/>
      <c r="R464" s="39"/>
      <c r="S464" s="39"/>
      <c r="U464" s="39"/>
      <c r="V464" s="39"/>
      <c r="W464" s="39"/>
      <c r="X464" s="39"/>
      <c r="Y464" s="39"/>
      <c r="AF464" s="40"/>
      <c r="AG464" s="40"/>
      <c r="AH464" s="40"/>
      <c r="AI464" s="40"/>
      <c r="AJ464" s="41"/>
      <c r="AK464" s="41"/>
      <c r="AL464" s="42"/>
      <c r="AM464" s="42"/>
      <c r="AN464" s="42"/>
      <c r="AO464" s="42"/>
      <c r="AP464" s="42"/>
      <c r="AQ464" s="42"/>
      <c r="AR464" s="42"/>
      <c r="AS464" s="42"/>
      <c r="AT464" s="42"/>
      <c r="AU464" s="42"/>
      <c r="AV464" s="42"/>
      <c r="AW464" s="42"/>
      <c r="AX464" s="42"/>
      <c r="AY464" s="42"/>
      <c r="AZ464" s="42"/>
      <c r="BA464" s="42"/>
      <c r="BB464" s="42"/>
      <c r="BC464" s="42"/>
      <c r="BD464" s="42"/>
      <c r="BE464" s="42"/>
      <c r="BF464" s="42"/>
      <c r="BG464" s="42"/>
    </row>
    <row r="465" spans="5:59" ht="15.75" customHeight="1" x14ac:dyDescent="0.25">
      <c r="E465" s="37"/>
      <c r="J465" s="36"/>
      <c r="K465" s="36"/>
      <c r="L465" s="38"/>
      <c r="M465" s="39"/>
      <c r="N465" s="39"/>
      <c r="O465" s="39"/>
      <c r="P465" s="39"/>
      <c r="Q465" s="39"/>
      <c r="R465" s="39"/>
      <c r="S465" s="39"/>
      <c r="U465" s="39"/>
      <c r="V465" s="39"/>
      <c r="W465" s="39"/>
      <c r="X465" s="39"/>
      <c r="Y465" s="39"/>
      <c r="AF465" s="40"/>
      <c r="AG465" s="40"/>
      <c r="AH465" s="40"/>
      <c r="AI465" s="40"/>
      <c r="AJ465" s="41"/>
      <c r="AK465" s="41"/>
      <c r="AL465" s="42"/>
      <c r="AM465" s="42"/>
      <c r="AN465" s="42"/>
      <c r="AO465" s="42"/>
      <c r="AP465" s="42"/>
      <c r="AQ465" s="42"/>
      <c r="AR465" s="42"/>
      <c r="AS465" s="42"/>
      <c r="AT465" s="42"/>
      <c r="AU465" s="42"/>
      <c r="AV465" s="42"/>
      <c r="AW465" s="42"/>
      <c r="AX465" s="42"/>
      <c r="AY465" s="42"/>
      <c r="AZ465" s="42"/>
      <c r="BA465" s="42"/>
      <c r="BB465" s="42"/>
      <c r="BC465" s="42"/>
      <c r="BD465" s="42"/>
      <c r="BE465" s="42"/>
      <c r="BF465" s="42"/>
      <c r="BG465" s="42"/>
    </row>
    <row r="466" spans="5:59" ht="15.75" customHeight="1" x14ac:dyDescent="0.25">
      <c r="E466" s="37"/>
      <c r="J466" s="36"/>
      <c r="K466" s="36"/>
      <c r="L466" s="38"/>
      <c r="M466" s="39"/>
      <c r="N466" s="39"/>
      <c r="O466" s="39"/>
      <c r="P466" s="39"/>
      <c r="Q466" s="39"/>
      <c r="R466" s="39"/>
      <c r="S466" s="39"/>
      <c r="U466" s="39"/>
      <c r="V466" s="39"/>
      <c r="W466" s="39"/>
      <c r="X466" s="39"/>
      <c r="Y466" s="39"/>
      <c r="AF466" s="40"/>
      <c r="AG466" s="40"/>
      <c r="AH466" s="40"/>
      <c r="AI466" s="40"/>
      <c r="AJ466" s="41"/>
      <c r="AK466" s="41"/>
      <c r="AL466" s="42"/>
      <c r="AM466" s="42"/>
      <c r="AN466" s="42"/>
      <c r="AO466" s="42"/>
      <c r="AP466" s="42"/>
      <c r="AQ466" s="42"/>
      <c r="AR466" s="42"/>
      <c r="AS466" s="42"/>
      <c r="AT466" s="42"/>
      <c r="AU466" s="42"/>
      <c r="AV466" s="42"/>
      <c r="AW466" s="42"/>
      <c r="AX466" s="42"/>
      <c r="AY466" s="42"/>
      <c r="AZ466" s="42"/>
      <c r="BA466" s="42"/>
      <c r="BB466" s="42"/>
      <c r="BC466" s="42"/>
      <c r="BD466" s="42"/>
      <c r="BE466" s="42"/>
      <c r="BF466" s="42"/>
      <c r="BG466" s="42"/>
    </row>
    <row r="467" spans="5:59" ht="15.75" customHeight="1" x14ac:dyDescent="0.25">
      <c r="E467" s="37"/>
      <c r="J467" s="36"/>
      <c r="K467" s="36"/>
      <c r="L467" s="38"/>
      <c r="M467" s="39"/>
      <c r="N467" s="39"/>
      <c r="O467" s="39"/>
      <c r="P467" s="39"/>
      <c r="Q467" s="39"/>
      <c r="R467" s="39"/>
      <c r="S467" s="39"/>
      <c r="U467" s="39"/>
      <c r="V467" s="39"/>
      <c r="W467" s="39"/>
      <c r="X467" s="39"/>
      <c r="Y467" s="39"/>
      <c r="AF467" s="40"/>
      <c r="AG467" s="40"/>
      <c r="AH467" s="40"/>
      <c r="AI467" s="40"/>
      <c r="AJ467" s="41"/>
      <c r="AK467" s="41"/>
      <c r="AL467" s="42"/>
      <c r="AM467" s="42"/>
      <c r="AN467" s="42"/>
      <c r="AO467" s="42"/>
      <c r="AP467" s="42"/>
      <c r="AQ467" s="42"/>
      <c r="AR467" s="42"/>
      <c r="AS467" s="42"/>
      <c r="AT467" s="42"/>
      <c r="AU467" s="42"/>
      <c r="AV467" s="42"/>
      <c r="AW467" s="42"/>
      <c r="AX467" s="42"/>
      <c r="AY467" s="42"/>
      <c r="AZ467" s="42"/>
      <c r="BA467" s="42"/>
      <c r="BB467" s="42"/>
      <c r="BC467" s="42"/>
      <c r="BD467" s="42"/>
      <c r="BE467" s="42"/>
      <c r="BF467" s="42"/>
      <c r="BG467" s="42"/>
    </row>
    <row r="468" spans="5:59" ht="15.75" customHeight="1" x14ac:dyDescent="0.25">
      <c r="E468" s="37"/>
      <c r="J468" s="36"/>
      <c r="K468" s="36"/>
      <c r="L468" s="38"/>
      <c r="M468" s="39"/>
      <c r="N468" s="39"/>
      <c r="O468" s="39"/>
      <c r="P468" s="39"/>
      <c r="Q468" s="39"/>
      <c r="R468" s="39"/>
      <c r="S468" s="39"/>
      <c r="U468" s="39"/>
      <c r="V468" s="39"/>
      <c r="W468" s="39"/>
      <c r="X468" s="39"/>
      <c r="Y468" s="39"/>
      <c r="AF468" s="40"/>
      <c r="AG468" s="40"/>
      <c r="AH468" s="40"/>
      <c r="AI468" s="40"/>
      <c r="AJ468" s="41"/>
      <c r="AK468" s="41"/>
      <c r="AL468" s="42"/>
      <c r="AM468" s="42"/>
      <c r="AN468" s="42"/>
      <c r="AO468" s="42"/>
      <c r="AP468" s="42"/>
      <c r="AQ468" s="42"/>
      <c r="AR468" s="42"/>
      <c r="AS468" s="42"/>
      <c r="AT468" s="42"/>
      <c r="AU468" s="42"/>
      <c r="AV468" s="42"/>
      <c r="AW468" s="42"/>
      <c r="AX468" s="42"/>
      <c r="AY468" s="42"/>
      <c r="AZ468" s="42"/>
      <c r="BA468" s="42"/>
      <c r="BB468" s="42"/>
      <c r="BC468" s="42"/>
      <c r="BD468" s="42"/>
      <c r="BE468" s="42"/>
      <c r="BF468" s="42"/>
      <c r="BG468" s="42"/>
    </row>
    <row r="469" spans="5:59" ht="15.75" customHeight="1" x14ac:dyDescent="0.25">
      <c r="E469" s="37"/>
      <c r="J469" s="36"/>
      <c r="K469" s="36"/>
      <c r="L469" s="38"/>
      <c r="M469" s="39"/>
      <c r="N469" s="39"/>
      <c r="O469" s="39"/>
      <c r="P469" s="39"/>
      <c r="Q469" s="39"/>
      <c r="R469" s="39"/>
      <c r="S469" s="39"/>
      <c r="U469" s="39"/>
      <c r="V469" s="39"/>
      <c r="W469" s="39"/>
      <c r="X469" s="39"/>
      <c r="Y469" s="39"/>
      <c r="AF469" s="40"/>
      <c r="AG469" s="40"/>
      <c r="AH469" s="40"/>
      <c r="AI469" s="40"/>
      <c r="AJ469" s="41"/>
      <c r="AK469" s="41"/>
      <c r="AL469" s="42"/>
      <c r="AM469" s="42"/>
      <c r="AN469" s="42"/>
      <c r="AO469" s="42"/>
      <c r="AP469" s="42"/>
      <c r="AQ469" s="42"/>
      <c r="AR469" s="42"/>
      <c r="AS469" s="42"/>
      <c r="AT469" s="42"/>
      <c r="AU469" s="42"/>
      <c r="AV469" s="42"/>
      <c r="AW469" s="42"/>
      <c r="AX469" s="42"/>
      <c r="AY469" s="42"/>
      <c r="AZ469" s="42"/>
      <c r="BA469" s="42"/>
      <c r="BB469" s="42"/>
      <c r="BC469" s="42"/>
      <c r="BD469" s="42"/>
      <c r="BE469" s="42"/>
      <c r="BF469" s="42"/>
      <c r="BG469" s="42"/>
    </row>
    <row r="470" spans="5:59" ht="15.75" customHeight="1" x14ac:dyDescent="0.25">
      <c r="E470" s="37"/>
      <c r="J470" s="36"/>
      <c r="K470" s="36"/>
      <c r="L470" s="38"/>
      <c r="M470" s="39"/>
      <c r="N470" s="39"/>
      <c r="O470" s="39"/>
      <c r="P470" s="39"/>
      <c r="Q470" s="39"/>
      <c r="R470" s="39"/>
      <c r="S470" s="39"/>
      <c r="U470" s="39"/>
      <c r="V470" s="39"/>
      <c r="W470" s="39"/>
      <c r="X470" s="39"/>
      <c r="Y470" s="39"/>
      <c r="AF470" s="40"/>
      <c r="AG470" s="40"/>
      <c r="AH470" s="40"/>
      <c r="AI470" s="40"/>
      <c r="AJ470" s="41"/>
      <c r="AK470" s="41"/>
      <c r="AL470" s="42"/>
      <c r="AM470" s="42"/>
      <c r="AN470" s="42"/>
      <c r="AO470" s="42"/>
      <c r="AP470" s="42"/>
      <c r="AQ470" s="42"/>
      <c r="AR470" s="42"/>
      <c r="AS470" s="42"/>
      <c r="AT470" s="42"/>
      <c r="AU470" s="42"/>
      <c r="AV470" s="42"/>
      <c r="AW470" s="42"/>
      <c r="AX470" s="42"/>
      <c r="AY470" s="42"/>
      <c r="AZ470" s="42"/>
      <c r="BA470" s="42"/>
      <c r="BB470" s="42"/>
      <c r="BC470" s="42"/>
      <c r="BD470" s="42"/>
      <c r="BE470" s="42"/>
      <c r="BF470" s="42"/>
      <c r="BG470" s="42"/>
    </row>
    <row r="471" spans="5:59" ht="15.75" customHeight="1" x14ac:dyDescent="0.25">
      <c r="E471" s="37"/>
      <c r="J471" s="36"/>
      <c r="K471" s="36"/>
      <c r="L471" s="38"/>
      <c r="M471" s="39"/>
      <c r="N471" s="39"/>
      <c r="O471" s="39"/>
      <c r="P471" s="39"/>
      <c r="Q471" s="39"/>
      <c r="R471" s="39"/>
      <c r="S471" s="39"/>
      <c r="U471" s="39"/>
      <c r="V471" s="39"/>
      <c r="W471" s="39"/>
      <c r="X471" s="39"/>
      <c r="Y471" s="39"/>
      <c r="AF471" s="40"/>
      <c r="AG471" s="40"/>
      <c r="AH471" s="40"/>
      <c r="AI471" s="40"/>
      <c r="AJ471" s="41"/>
      <c r="AK471" s="41"/>
      <c r="AL471" s="42"/>
      <c r="AM471" s="42"/>
      <c r="AN471" s="42"/>
      <c r="AO471" s="42"/>
      <c r="AP471" s="42"/>
      <c r="AQ471" s="42"/>
      <c r="AR471" s="42"/>
      <c r="AS471" s="42"/>
      <c r="AT471" s="42"/>
      <c r="AU471" s="42"/>
      <c r="AV471" s="42"/>
      <c r="AW471" s="42"/>
      <c r="AX471" s="42"/>
      <c r="AY471" s="42"/>
      <c r="AZ471" s="42"/>
      <c r="BA471" s="42"/>
      <c r="BB471" s="42"/>
      <c r="BC471" s="42"/>
      <c r="BD471" s="42"/>
      <c r="BE471" s="42"/>
      <c r="BF471" s="42"/>
      <c r="BG471" s="42"/>
    </row>
    <row r="472" spans="5:59" ht="15.75" customHeight="1" x14ac:dyDescent="0.25">
      <c r="E472" s="37"/>
      <c r="J472" s="36"/>
      <c r="K472" s="36"/>
      <c r="L472" s="38"/>
      <c r="M472" s="39"/>
      <c r="N472" s="39"/>
      <c r="O472" s="39"/>
      <c r="P472" s="39"/>
      <c r="Q472" s="39"/>
      <c r="R472" s="39"/>
      <c r="S472" s="39"/>
      <c r="U472" s="39"/>
      <c r="V472" s="39"/>
      <c r="W472" s="39"/>
      <c r="X472" s="39"/>
      <c r="Y472" s="39"/>
      <c r="AF472" s="40"/>
      <c r="AG472" s="40"/>
      <c r="AH472" s="40"/>
      <c r="AI472" s="40"/>
      <c r="AJ472" s="41"/>
      <c r="AK472" s="41"/>
      <c r="AL472" s="42"/>
      <c r="AM472" s="42"/>
      <c r="AN472" s="42"/>
      <c r="AO472" s="42"/>
      <c r="AP472" s="42"/>
      <c r="AQ472" s="42"/>
      <c r="AR472" s="42"/>
      <c r="AS472" s="42"/>
      <c r="AT472" s="42"/>
      <c r="AU472" s="42"/>
      <c r="AV472" s="42"/>
      <c r="AW472" s="42"/>
      <c r="AX472" s="42"/>
      <c r="AY472" s="42"/>
      <c r="AZ472" s="42"/>
      <c r="BA472" s="42"/>
      <c r="BB472" s="42"/>
      <c r="BC472" s="42"/>
      <c r="BD472" s="42"/>
      <c r="BE472" s="42"/>
      <c r="BF472" s="42"/>
      <c r="BG472" s="42"/>
    </row>
    <row r="473" spans="5:59" ht="15.75" customHeight="1" x14ac:dyDescent="0.25">
      <c r="E473" s="37"/>
      <c r="J473" s="36"/>
      <c r="K473" s="36"/>
      <c r="L473" s="38"/>
      <c r="M473" s="39"/>
      <c r="N473" s="39"/>
      <c r="O473" s="39"/>
      <c r="P473" s="39"/>
      <c r="Q473" s="39"/>
      <c r="R473" s="39"/>
      <c r="S473" s="39"/>
      <c r="U473" s="39"/>
      <c r="V473" s="39"/>
      <c r="W473" s="39"/>
      <c r="X473" s="39"/>
      <c r="Y473" s="39"/>
      <c r="AF473" s="40"/>
      <c r="AG473" s="40"/>
      <c r="AH473" s="40"/>
      <c r="AI473" s="40"/>
      <c r="AJ473" s="41"/>
      <c r="AK473" s="41"/>
      <c r="AL473" s="42"/>
      <c r="AM473" s="42"/>
      <c r="AN473" s="42"/>
      <c r="AO473" s="42"/>
      <c r="AP473" s="42"/>
      <c r="AQ473" s="42"/>
      <c r="AR473" s="42"/>
      <c r="AS473" s="42"/>
      <c r="AT473" s="42"/>
      <c r="AU473" s="42"/>
      <c r="AV473" s="42"/>
      <c r="AW473" s="42"/>
      <c r="AX473" s="42"/>
      <c r="AY473" s="42"/>
      <c r="AZ473" s="42"/>
      <c r="BA473" s="42"/>
      <c r="BB473" s="42"/>
      <c r="BC473" s="42"/>
      <c r="BD473" s="42"/>
      <c r="BE473" s="42"/>
      <c r="BF473" s="42"/>
      <c r="BG473" s="42"/>
    </row>
    <row r="474" spans="5:59" ht="15.75" customHeight="1" x14ac:dyDescent="0.25">
      <c r="E474" s="37"/>
      <c r="J474" s="36"/>
      <c r="K474" s="36"/>
      <c r="L474" s="38"/>
      <c r="M474" s="39"/>
      <c r="N474" s="39"/>
      <c r="O474" s="39"/>
      <c r="P474" s="39"/>
      <c r="Q474" s="39"/>
      <c r="R474" s="39"/>
      <c r="S474" s="39"/>
      <c r="U474" s="39"/>
      <c r="V474" s="39"/>
      <c r="W474" s="39"/>
      <c r="X474" s="39"/>
      <c r="Y474" s="39"/>
      <c r="AF474" s="40"/>
      <c r="AG474" s="40"/>
      <c r="AH474" s="40"/>
      <c r="AI474" s="40"/>
      <c r="AJ474" s="41"/>
      <c r="AK474" s="41"/>
      <c r="AL474" s="42"/>
      <c r="AM474" s="42"/>
      <c r="AN474" s="42"/>
      <c r="AO474" s="42"/>
      <c r="AP474" s="42"/>
      <c r="AQ474" s="42"/>
      <c r="AR474" s="42"/>
      <c r="AS474" s="42"/>
      <c r="AT474" s="42"/>
      <c r="AU474" s="42"/>
      <c r="AV474" s="42"/>
      <c r="AW474" s="42"/>
      <c r="AX474" s="42"/>
      <c r="AY474" s="42"/>
      <c r="AZ474" s="42"/>
      <c r="BA474" s="42"/>
      <c r="BB474" s="42"/>
      <c r="BC474" s="42"/>
      <c r="BD474" s="42"/>
      <c r="BE474" s="42"/>
      <c r="BF474" s="42"/>
      <c r="BG474" s="42"/>
    </row>
    <row r="475" spans="5:59" ht="15.75" customHeight="1" x14ac:dyDescent="0.25">
      <c r="E475" s="37"/>
      <c r="J475" s="36"/>
      <c r="K475" s="36"/>
      <c r="L475" s="38"/>
      <c r="M475" s="39"/>
      <c r="N475" s="39"/>
      <c r="O475" s="39"/>
      <c r="P475" s="39"/>
      <c r="Q475" s="39"/>
      <c r="R475" s="39"/>
      <c r="S475" s="39"/>
      <c r="U475" s="39"/>
      <c r="V475" s="39"/>
      <c r="W475" s="39"/>
      <c r="X475" s="39"/>
      <c r="Y475" s="39"/>
      <c r="AF475" s="40"/>
      <c r="AG475" s="40"/>
      <c r="AH475" s="40"/>
      <c r="AI475" s="40"/>
      <c r="AJ475" s="41"/>
      <c r="AK475" s="41"/>
      <c r="AL475" s="42"/>
      <c r="AM475" s="42"/>
      <c r="AN475" s="42"/>
      <c r="AO475" s="42"/>
      <c r="AP475" s="42"/>
      <c r="AQ475" s="42"/>
      <c r="AR475" s="42"/>
      <c r="AS475" s="42"/>
      <c r="AT475" s="42"/>
      <c r="AU475" s="42"/>
      <c r="AV475" s="42"/>
      <c r="AW475" s="42"/>
      <c r="AX475" s="42"/>
      <c r="AY475" s="42"/>
      <c r="AZ475" s="42"/>
      <c r="BA475" s="42"/>
      <c r="BB475" s="42"/>
      <c r="BC475" s="42"/>
      <c r="BD475" s="42"/>
      <c r="BE475" s="42"/>
      <c r="BF475" s="42"/>
      <c r="BG475" s="42"/>
    </row>
    <row r="476" spans="5:59" ht="15.75" customHeight="1" x14ac:dyDescent="0.25">
      <c r="E476" s="37"/>
      <c r="J476" s="36"/>
      <c r="K476" s="36"/>
      <c r="L476" s="38"/>
      <c r="M476" s="39"/>
      <c r="N476" s="39"/>
      <c r="O476" s="39"/>
      <c r="P476" s="39"/>
      <c r="Q476" s="39"/>
      <c r="R476" s="39"/>
      <c r="S476" s="39"/>
      <c r="U476" s="39"/>
      <c r="V476" s="39"/>
      <c r="W476" s="39"/>
      <c r="X476" s="39"/>
      <c r="Y476" s="39"/>
      <c r="AF476" s="40"/>
      <c r="AG476" s="40"/>
      <c r="AH476" s="40"/>
      <c r="AI476" s="40"/>
      <c r="AJ476" s="41"/>
      <c r="AK476" s="41"/>
      <c r="AL476" s="42"/>
      <c r="AM476" s="42"/>
      <c r="AN476" s="42"/>
      <c r="AO476" s="42"/>
      <c r="AP476" s="42"/>
      <c r="AQ476" s="42"/>
      <c r="AR476" s="42"/>
      <c r="AS476" s="42"/>
      <c r="AT476" s="42"/>
      <c r="AU476" s="42"/>
      <c r="AV476" s="42"/>
      <c r="AW476" s="42"/>
      <c r="AX476" s="42"/>
      <c r="AY476" s="42"/>
      <c r="AZ476" s="42"/>
      <c r="BA476" s="42"/>
      <c r="BB476" s="42"/>
      <c r="BC476" s="42"/>
      <c r="BD476" s="42"/>
      <c r="BE476" s="42"/>
      <c r="BF476" s="42"/>
      <c r="BG476" s="42"/>
    </row>
    <row r="477" spans="5:59" ht="15.75" customHeight="1" x14ac:dyDescent="0.25">
      <c r="E477" s="37"/>
      <c r="J477" s="36"/>
      <c r="K477" s="36"/>
      <c r="L477" s="38"/>
      <c r="M477" s="39"/>
      <c r="N477" s="39"/>
      <c r="O477" s="39"/>
      <c r="P477" s="39"/>
      <c r="Q477" s="39"/>
      <c r="R477" s="39"/>
      <c r="S477" s="39"/>
      <c r="U477" s="39"/>
      <c r="V477" s="39"/>
      <c r="W477" s="39"/>
      <c r="X477" s="39"/>
      <c r="Y477" s="39"/>
      <c r="AF477" s="40"/>
      <c r="AG477" s="40"/>
      <c r="AH477" s="40"/>
      <c r="AI477" s="40"/>
      <c r="AJ477" s="41"/>
      <c r="AK477" s="41"/>
      <c r="AL477" s="42"/>
      <c r="AM477" s="42"/>
      <c r="AN477" s="42"/>
      <c r="AO477" s="42"/>
      <c r="AP477" s="42"/>
      <c r="AQ477" s="42"/>
      <c r="AR477" s="42"/>
      <c r="AS477" s="42"/>
      <c r="AT477" s="42"/>
      <c r="AU477" s="42"/>
      <c r="AV477" s="42"/>
      <c r="AW477" s="42"/>
      <c r="AX477" s="42"/>
      <c r="AY477" s="42"/>
      <c r="AZ477" s="42"/>
      <c r="BA477" s="42"/>
      <c r="BB477" s="42"/>
      <c r="BC477" s="42"/>
      <c r="BD477" s="42"/>
      <c r="BE477" s="42"/>
      <c r="BF477" s="42"/>
      <c r="BG477" s="42"/>
    </row>
    <row r="478" spans="5:59" ht="15.75" customHeight="1" x14ac:dyDescent="0.25">
      <c r="E478" s="37"/>
      <c r="J478" s="36"/>
      <c r="K478" s="36"/>
      <c r="L478" s="38"/>
      <c r="M478" s="39"/>
      <c r="N478" s="39"/>
      <c r="O478" s="39"/>
      <c r="P478" s="39"/>
      <c r="Q478" s="39"/>
      <c r="R478" s="39"/>
      <c r="S478" s="39"/>
      <c r="U478" s="39"/>
      <c r="V478" s="39"/>
      <c r="W478" s="39"/>
      <c r="X478" s="39"/>
      <c r="Y478" s="39"/>
      <c r="AF478" s="40"/>
      <c r="AG478" s="40"/>
      <c r="AH478" s="40"/>
      <c r="AI478" s="40"/>
      <c r="AJ478" s="41"/>
      <c r="AK478" s="41"/>
      <c r="AL478" s="42"/>
      <c r="AM478" s="42"/>
      <c r="AN478" s="42"/>
      <c r="AO478" s="42"/>
      <c r="AP478" s="42"/>
      <c r="AQ478" s="42"/>
      <c r="AR478" s="42"/>
      <c r="AS478" s="42"/>
      <c r="AT478" s="42"/>
      <c r="AU478" s="42"/>
      <c r="AV478" s="42"/>
      <c r="AW478" s="42"/>
      <c r="AX478" s="42"/>
      <c r="AY478" s="42"/>
      <c r="AZ478" s="42"/>
      <c r="BA478" s="42"/>
      <c r="BB478" s="42"/>
      <c r="BC478" s="42"/>
      <c r="BD478" s="42"/>
      <c r="BE478" s="42"/>
      <c r="BF478" s="42"/>
      <c r="BG478" s="42"/>
    </row>
    <row r="479" spans="5:59" ht="15.75" customHeight="1" x14ac:dyDescent="0.25">
      <c r="E479" s="37"/>
      <c r="J479" s="36"/>
      <c r="K479" s="36"/>
      <c r="L479" s="38"/>
      <c r="M479" s="39"/>
      <c r="N479" s="39"/>
      <c r="O479" s="39"/>
      <c r="P479" s="39"/>
      <c r="Q479" s="39"/>
      <c r="R479" s="39"/>
      <c r="S479" s="39"/>
      <c r="U479" s="39"/>
      <c r="V479" s="39"/>
      <c r="W479" s="39"/>
      <c r="X479" s="39"/>
      <c r="Y479" s="39"/>
      <c r="AF479" s="40"/>
      <c r="AG479" s="40"/>
      <c r="AH479" s="40"/>
      <c r="AI479" s="40"/>
      <c r="AJ479" s="41"/>
      <c r="AK479" s="41"/>
      <c r="AL479" s="42"/>
      <c r="AM479" s="42"/>
      <c r="AN479" s="42"/>
      <c r="AO479" s="42"/>
      <c r="AP479" s="42"/>
      <c r="AQ479" s="42"/>
      <c r="AR479" s="42"/>
      <c r="AS479" s="42"/>
      <c r="AT479" s="42"/>
      <c r="AU479" s="42"/>
      <c r="AV479" s="42"/>
      <c r="AW479" s="42"/>
      <c r="AX479" s="42"/>
      <c r="AY479" s="42"/>
      <c r="AZ479" s="42"/>
      <c r="BA479" s="42"/>
      <c r="BB479" s="42"/>
      <c r="BC479" s="42"/>
      <c r="BD479" s="42"/>
      <c r="BE479" s="42"/>
      <c r="BF479" s="42"/>
      <c r="BG479" s="42"/>
    </row>
    <row r="480" spans="5:59" ht="15.75" customHeight="1" x14ac:dyDescent="0.25">
      <c r="E480" s="37"/>
      <c r="J480" s="36"/>
      <c r="K480" s="36"/>
      <c r="L480" s="38"/>
      <c r="M480" s="39"/>
      <c r="N480" s="39"/>
      <c r="O480" s="39"/>
      <c r="P480" s="39"/>
      <c r="Q480" s="39"/>
      <c r="R480" s="39"/>
      <c r="S480" s="39"/>
      <c r="U480" s="39"/>
      <c r="V480" s="39"/>
      <c r="W480" s="39"/>
      <c r="X480" s="39"/>
      <c r="Y480" s="39"/>
      <c r="AF480" s="40"/>
      <c r="AG480" s="40"/>
      <c r="AH480" s="40"/>
      <c r="AI480" s="40"/>
      <c r="AJ480" s="41"/>
      <c r="AK480" s="41"/>
      <c r="AL480" s="42"/>
      <c r="AM480" s="42"/>
      <c r="AN480" s="42"/>
      <c r="AO480" s="42"/>
      <c r="AP480" s="42"/>
      <c r="AQ480" s="42"/>
      <c r="AR480" s="42"/>
      <c r="AS480" s="42"/>
      <c r="AT480" s="42"/>
      <c r="AU480" s="42"/>
      <c r="AV480" s="42"/>
      <c r="AW480" s="42"/>
      <c r="AX480" s="42"/>
      <c r="AY480" s="42"/>
      <c r="AZ480" s="42"/>
      <c r="BA480" s="42"/>
      <c r="BB480" s="42"/>
      <c r="BC480" s="42"/>
      <c r="BD480" s="42"/>
      <c r="BE480" s="42"/>
      <c r="BF480" s="42"/>
      <c r="BG480" s="42"/>
    </row>
    <row r="481" spans="5:59" ht="15.75" customHeight="1" x14ac:dyDescent="0.25">
      <c r="E481" s="37"/>
      <c r="J481" s="36"/>
      <c r="K481" s="36"/>
      <c r="L481" s="38"/>
      <c r="M481" s="39"/>
      <c r="N481" s="39"/>
      <c r="O481" s="39"/>
      <c r="P481" s="39"/>
      <c r="Q481" s="39"/>
      <c r="R481" s="39"/>
      <c r="S481" s="39"/>
      <c r="U481" s="39"/>
      <c r="V481" s="39"/>
      <c r="W481" s="39"/>
      <c r="X481" s="39"/>
      <c r="Y481" s="39"/>
      <c r="AF481" s="40"/>
      <c r="AG481" s="40"/>
      <c r="AH481" s="40"/>
      <c r="AI481" s="40"/>
      <c r="AJ481" s="41"/>
      <c r="AK481" s="41"/>
      <c r="AL481" s="42"/>
      <c r="AM481" s="42"/>
      <c r="AN481" s="42"/>
      <c r="AO481" s="42"/>
      <c r="AP481" s="42"/>
      <c r="AQ481" s="42"/>
      <c r="AR481" s="42"/>
      <c r="AS481" s="42"/>
      <c r="AT481" s="42"/>
      <c r="AU481" s="42"/>
      <c r="AV481" s="42"/>
      <c r="AW481" s="42"/>
      <c r="AX481" s="42"/>
      <c r="AY481" s="42"/>
      <c r="AZ481" s="42"/>
      <c r="BA481" s="42"/>
      <c r="BB481" s="42"/>
      <c r="BC481" s="42"/>
      <c r="BD481" s="42"/>
      <c r="BE481" s="42"/>
      <c r="BF481" s="42"/>
      <c r="BG481" s="42"/>
    </row>
    <row r="482" spans="5:59" ht="15.75" customHeight="1" x14ac:dyDescent="0.25">
      <c r="E482" s="37"/>
      <c r="J482" s="36"/>
      <c r="K482" s="36"/>
      <c r="L482" s="38"/>
      <c r="M482" s="39"/>
      <c r="N482" s="39"/>
      <c r="O482" s="39"/>
      <c r="P482" s="39"/>
      <c r="Q482" s="39"/>
      <c r="R482" s="39"/>
      <c r="S482" s="39"/>
      <c r="U482" s="39"/>
      <c r="V482" s="39"/>
      <c r="W482" s="39"/>
      <c r="X482" s="39"/>
      <c r="Y482" s="39"/>
      <c r="AF482" s="40"/>
      <c r="AG482" s="40"/>
      <c r="AH482" s="40"/>
      <c r="AI482" s="40"/>
      <c r="AJ482" s="41"/>
      <c r="AK482" s="41"/>
      <c r="AL482" s="42"/>
      <c r="AM482" s="42"/>
      <c r="AN482" s="42"/>
      <c r="AO482" s="42"/>
      <c r="AP482" s="42"/>
      <c r="AQ482" s="42"/>
      <c r="AR482" s="42"/>
      <c r="AS482" s="42"/>
      <c r="AT482" s="42"/>
      <c r="AU482" s="42"/>
      <c r="AV482" s="42"/>
      <c r="AW482" s="42"/>
      <c r="AX482" s="42"/>
      <c r="AY482" s="42"/>
      <c r="AZ482" s="42"/>
      <c r="BA482" s="42"/>
      <c r="BB482" s="42"/>
      <c r="BC482" s="42"/>
      <c r="BD482" s="42"/>
      <c r="BE482" s="42"/>
      <c r="BF482" s="42"/>
      <c r="BG482" s="42"/>
    </row>
    <row r="483" spans="5:59" ht="15.75" customHeight="1" x14ac:dyDescent="0.25">
      <c r="E483" s="37"/>
      <c r="J483" s="36"/>
      <c r="K483" s="36"/>
      <c r="L483" s="38"/>
      <c r="M483" s="39"/>
      <c r="N483" s="39"/>
      <c r="O483" s="39"/>
      <c r="P483" s="39"/>
      <c r="Q483" s="39"/>
      <c r="R483" s="39"/>
      <c r="S483" s="39"/>
      <c r="U483" s="39"/>
      <c r="V483" s="39"/>
      <c r="W483" s="39"/>
      <c r="X483" s="39"/>
      <c r="Y483" s="39"/>
      <c r="AF483" s="40"/>
      <c r="AG483" s="40"/>
      <c r="AH483" s="40"/>
      <c r="AI483" s="40"/>
      <c r="AJ483" s="41"/>
      <c r="AK483" s="41"/>
      <c r="AL483" s="42"/>
      <c r="AM483" s="42"/>
      <c r="AN483" s="42"/>
      <c r="AO483" s="42"/>
      <c r="AP483" s="42"/>
      <c r="AQ483" s="42"/>
      <c r="AR483" s="42"/>
      <c r="AS483" s="42"/>
      <c r="AT483" s="42"/>
      <c r="AU483" s="42"/>
      <c r="AV483" s="42"/>
      <c r="AW483" s="42"/>
      <c r="AX483" s="42"/>
      <c r="AY483" s="42"/>
      <c r="AZ483" s="42"/>
      <c r="BA483" s="42"/>
      <c r="BB483" s="42"/>
      <c r="BC483" s="42"/>
      <c r="BD483" s="42"/>
      <c r="BE483" s="42"/>
      <c r="BF483" s="42"/>
      <c r="BG483" s="42"/>
    </row>
    <row r="484" spans="5:59" ht="15.75" customHeight="1" x14ac:dyDescent="0.25">
      <c r="E484" s="37"/>
      <c r="J484" s="36"/>
      <c r="K484" s="36"/>
      <c r="L484" s="38"/>
      <c r="M484" s="39"/>
      <c r="N484" s="39"/>
      <c r="O484" s="39"/>
      <c r="P484" s="39"/>
      <c r="Q484" s="39"/>
      <c r="R484" s="39"/>
      <c r="S484" s="39"/>
      <c r="U484" s="39"/>
      <c r="V484" s="39"/>
      <c r="W484" s="39"/>
      <c r="X484" s="39"/>
      <c r="Y484" s="39"/>
      <c r="AF484" s="40"/>
      <c r="AG484" s="40"/>
      <c r="AH484" s="40"/>
      <c r="AI484" s="40"/>
      <c r="AJ484" s="41"/>
      <c r="AK484" s="41"/>
      <c r="AL484" s="42"/>
      <c r="AM484" s="42"/>
      <c r="AN484" s="42"/>
      <c r="AO484" s="42"/>
      <c r="AP484" s="42"/>
      <c r="AQ484" s="42"/>
      <c r="AR484" s="42"/>
      <c r="AS484" s="42"/>
      <c r="AT484" s="42"/>
      <c r="AU484" s="42"/>
      <c r="AV484" s="42"/>
      <c r="AW484" s="42"/>
      <c r="AX484" s="42"/>
      <c r="AY484" s="42"/>
      <c r="AZ484" s="42"/>
      <c r="BA484" s="42"/>
      <c r="BB484" s="42"/>
      <c r="BC484" s="42"/>
      <c r="BD484" s="42"/>
      <c r="BE484" s="42"/>
      <c r="BF484" s="42"/>
      <c r="BG484" s="42"/>
    </row>
    <row r="485" spans="5:59" ht="15.75" customHeight="1" x14ac:dyDescent="0.25">
      <c r="E485" s="37"/>
      <c r="J485" s="36"/>
      <c r="K485" s="36"/>
      <c r="L485" s="38"/>
      <c r="M485" s="39"/>
      <c r="N485" s="39"/>
      <c r="O485" s="39"/>
      <c r="P485" s="39"/>
      <c r="Q485" s="39"/>
      <c r="R485" s="39"/>
      <c r="S485" s="39"/>
      <c r="U485" s="39"/>
      <c r="V485" s="39"/>
      <c r="W485" s="39"/>
      <c r="X485" s="39"/>
      <c r="Y485" s="39"/>
      <c r="AF485" s="40"/>
      <c r="AG485" s="40"/>
      <c r="AH485" s="40"/>
      <c r="AI485" s="40"/>
      <c r="AJ485" s="41"/>
      <c r="AK485" s="41"/>
      <c r="AL485" s="42"/>
      <c r="AM485" s="42"/>
      <c r="AN485" s="42"/>
      <c r="AO485" s="42"/>
      <c r="AP485" s="42"/>
      <c r="AQ485" s="42"/>
      <c r="AR485" s="42"/>
      <c r="AS485" s="42"/>
      <c r="AT485" s="42"/>
      <c r="AU485" s="42"/>
      <c r="AV485" s="42"/>
      <c r="AW485" s="42"/>
      <c r="AX485" s="42"/>
      <c r="AY485" s="42"/>
      <c r="AZ485" s="42"/>
      <c r="BA485" s="42"/>
      <c r="BB485" s="42"/>
      <c r="BC485" s="42"/>
      <c r="BD485" s="42"/>
      <c r="BE485" s="42"/>
      <c r="BF485" s="42"/>
      <c r="BG485" s="42"/>
    </row>
    <row r="486" spans="5:59" ht="15.75" customHeight="1" x14ac:dyDescent="0.25">
      <c r="E486" s="37"/>
      <c r="J486" s="36"/>
      <c r="K486" s="36"/>
      <c r="L486" s="38"/>
      <c r="M486" s="39"/>
      <c r="N486" s="39"/>
      <c r="O486" s="39"/>
      <c r="P486" s="39"/>
      <c r="Q486" s="39"/>
      <c r="R486" s="39"/>
      <c r="S486" s="39"/>
      <c r="U486" s="39"/>
      <c r="V486" s="39"/>
      <c r="W486" s="39"/>
      <c r="X486" s="39"/>
      <c r="Y486" s="39"/>
      <c r="AF486" s="40"/>
      <c r="AG486" s="40"/>
      <c r="AH486" s="40"/>
      <c r="AI486" s="40"/>
      <c r="AJ486" s="41"/>
      <c r="AK486" s="41"/>
      <c r="AL486" s="42"/>
      <c r="AM486" s="42"/>
      <c r="AN486" s="42"/>
      <c r="AO486" s="42"/>
      <c r="AP486" s="42"/>
      <c r="AQ486" s="42"/>
      <c r="AR486" s="42"/>
      <c r="AS486" s="42"/>
      <c r="AT486" s="42"/>
      <c r="AU486" s="42"/>
      <c r="AV486" s="42"/>
      <c r="AW486" s="42"/>
      <c r="AX486" s="42"/>
      <c r="AY486" s="42"/>
      <c r="AZ486" s="42"/>
      <c r="BA486" s="42"/>
      <c r="BB486" s="42"/>
      <c r="BC486" s="42"/>
      <c r="BD486" s="42"/>
      <c r="BE486" s="42"/>
      <c r="BF486" s="42"/>
      <c r="BG486" s="42"/>
    </row>
    <row r="487" spans="5:59" ht="15.75" customHeight="1" x14ac:dyDescent="0.25">
      <c r="E487" s="37"/>
      <c r="J487" s="36"/>
      <c r="K487" s="36"/>
      <c r="L487" s="38"/>
      <c r="M487" s="39"/>
      <c r="N487" s="39"/>
      <c r="O487" s="39"/>
      <c r="P487" s="39"/>
      <c r="Q487" s="39"/>
      <c r="R487" s="39"/>
      <c r="S487" s="39"/>
      <c r="U487" s="39"/>
      <c r="V487" s="39"/>
      <c r="W487" s="39"/>
      <c r="X487" s="39"/>
      <c r="Y487" s="39"/>
      <c r="AF487" s="40"/>
      <c r="AG487" s="40"/>
      <c r="AH487" s="40"/>
      <c r="AI487" s="40"/>
      <c r="AJ487" s="41"/>
      <c r="AK487" s="41"/>
      <c r="AL487" s="42"/>
      <c r="AM487" s="42"/>
      <c r="AN487" s="42"/>
      <c r="AO487" s="42"/>
      <c r="AP487" s="42"/>
      <c r="AQ487" s="42"/>
      <c r="AR487" s="42"/>
      <c r="AS487" s="42"/>
      <c r="AT487" s="42"/>
      <c r="AU487" s="42"/>
      <c r="AV487" s="42"/>
      <c r="AW487" s="42"/>
      <c r="AX487" s="42"/>
      <c r="AY487" s="42"/>
      <c r="AZ487" s="42"/>
      <c r="BA487" s="42"/>
      <c r="BB487" s="42"/>
      <c r="BC487" s="42"/>
      <c r="BD487" s="42"/>
      <c r="BE487" s="42"/>
      <c r="BF487" s="42"/>
      <c r="BG487" s="42"/>
    </row>
    <row r="488" spans="5:59" ht="15.75" customHeight="1" x14ac:dyDescent="0.25">
      <c r="E488" s="37"/>
      <c r="J488" s="36"/>
      <c r="K488" s="36"/>
      <c r="L488" s="38"/>
      <c r="M488" s="39"/>
      <c r="N488" s="39"/>
      <c r="O488" s="39"/>
      <c r="P488" s="39"/>
      <c r="Q488" s="39"/>
      <c r="R488" s="39"/>
      <c r="S488" s="39"/>
      <c r="U488" s="39"/>
      <c r="V488" s="39"/>
      <c r="W488" s="39"/>
      <c r="X488" s="39"/>
      <c r="Y488" s="39"/>
      <c r="AF488" s="40"/>
      <c r="AG488" s="40"/>
      <c r="AH488" s="40"/>
      <c r="AI488" s="40"/>
      <c r="AJ488" s="41"/>
      <c r="AK488" s="41"/>
      <c r="AL488" s="42"/>
      <c r="AM488" s="42"/>
      <c r="AN488" s="42"/>
      <c r="AO488" s="42"/>
      <c r="AP488" s="42"/>
      <c r="AQ488" s="42"/>
      <c r="AR488" s="42"/>
      <c r="AS488" s="42"/>
      <c r="AT488" s="42"/>
      <c r="AU488" s="42"/>
      <c r="AV488" s="42"/>
      <c r="AW488" s="42"/>
      <c r="AX488" s="42"/>
      <c r="AY488" s="42"/>
      <c r="AZ488" s="42"/>
      <c r="BA488" s="42"/>
      <c r="BB488" s="42"/>
      <c r="BC488" s="42"/>
      <c r="BD488" s="42"/>
      <c r="BE488" s="42"/>
      <c r="BF488" s="42"/>
      <c r="BG488" s="42"/>
    </row>
    <row r="489" spans="5:59" ht="15.75" customHeight="1" x14ac:dyDescent="0.25">
      <c r="E489" s="37"/>
      <c r="J489" s="36"/>
      <c r="K489" s="36"/>
      <c r="L489" s="38"/>
      <c r="M489" s="39"/>
      <c r="N489" s="39"/>
      <c r="O489" s="39"/>
      <c r="P489" s="39"/>
      <c r="Q489" s="39"/>
      <c r="R489" s="39"/>
      <c r="S489" s="39"/>
      <c r="U489" s="39"/>
      <c r="V489" s="39"/>
      <c r="W489" s="39"/>
      <c r="X489" s="39"/>
      <c r="Y489" s="39"/>
      <c r="AF489" s="40"/>
      <c r="AG489" s="40"/>
      <c r="AH489" s="40"/>
      <c r="AI489" s="40"/>
      <c r="AJ489" s="41"/>
      <c r="AK489" s="41"/>
      <c r="AL489" s="42"/>
      <c r="AM489" s="42"/>
      <c r="AN489" s="42"/>
      <c r="AO489" s="42"/>
      <c r="AP489" s="42"/>
      <c r="AQ489" s="42"/>
      <c r="AR489" s="42"/>
      <c r="AS489" s="42"/>
      <c r="AT489" s="42"/>
      <c r="AU489" s="42"/>
      <c r="AV489" s="42"/>
      <c r="AW489" s="42"/>
      <c r="AX489" s="42"/>
      <c r="AY489" s="42"/>
      <c r="AZ489" s="42"/>
      <c r="BA489" s="42"/>
      <c r="BB489" s="42"/>
      <c r="BC489" s="42"/>
      <c r="BD489" s="42"/>
      <c r="BE489" s="42"/>
      <c r="BF489" s="42"/>
      <c r="BG489" s="42"/>
    </row>
    <row r="490" spans="5:59" ht="15.75" customHeight="1" x14ac:dyDescent="0.25">
      <c r="E490" s="37"/>
      <c r="J490" s="36"/>
      <c r="K490" s="36"/>
      <c r="L490" s="38"/>
      <c r="M490" s="39"/>
      <c r="N490" s="39"/>
      <c r="O490" s="39"/>
      <c r="P490" s="39"/>
      <c r="Q490" s="39"/>
      <c r="R490" s="39"/>
      <c r="S490" s="39"/>
      <c r="U490" s="39"/>
      <c r="V490" s="39"/>
      <c r="W490" s="39"/>
      <c r="X490" s="39"/>
      <c r="Y490" s="39"/>
      <c r="AF490" s="40"/>
      <c r="AG490" s="40"/>
      <c r="AH490" s="40"/>
      <c r="AI490" s="40"/>
      <c r="AJ490" s="41"/>
      <c r="AK490" s="41"/>
      <c r="AL490" s="42"/>
      <c r="AM490" s="42"/>
      <c r="AN490" s="42"/>
      <c r="AO490" s="42"/>
      <c r="AP490" s="42"/>
      <c r="AQ490" s="42"/>
      <c r="AR490" s="42"/>
      <c r="AS490" s="42"/>
      <c r="AT490" s="42"/>
      <c r="AU490" s="42"/>
      <c r="AV490" s="42"/>
      <c r="AW490" s="42"/>
      <c r="AX490" s="42"/>
      <c r="AY490" s="42"/>
      <c r="AZ490" s="42"/>
      <c r="BA490" s="42"/>
      <c r="BB490" s="42"/>
      <c r="BC490" s="42"/>
      <c r="BD490" s="42"/>
      <c r="BE490" s="42"/>
      <c r="BF490" s="42"/>
      <c r="BG490" s="42"/>
    </row>
    <row r="491" spans="5:59" ht="15.75" customHeight="1" x14ac:dyDescent="0.25">
      <c r="E491" s="37"/>
      <c r="J491" s="36"/>
      <c r="K491" s="36"/>
      <c r="L491" s="38"/>
      <c r="M491" s="39"/>
      <c r="N491" s="39"/>
      <c r="O491" s="39"/>
      <c r="P491" s="39"/>
      <c r="Q491" s="39"/>
      <c r="R491" s="39"/>
      <c r="S491" s="39"/>
      <c r="U491" s="39"/>
      <c r="V491" s="39"/>
      <c r="W491" s="39"/>
      <c r="X491" s="39"/>
      <c r="Y491" s="39"/>
      <c r="AF491" s="40"/>
      <c r="AG491" s="40"/>
      <c r="AH491" s="40"/>
      <c r="AI491" s="40"/>
      <c r="AJ491" s="41"/>
      <c r="AK491" s="41"/>
      <c r="AL491" s="42"/>
      <c r="AM491" s="42"/>
      <c r="AN491" s="42"/>
      <c r="AO491" s="42"/>
      <c r="AP491" s="42"/>
      <c r="AQ491" s="42"/>
      <c r="AR491" s="42"/>
      <c r="AS491" s="42"/>
      <c r="AT491" s="42"/>
      <c r="AU491" s="42"/>
      <c r="AV491" s="42"/>
      <c r="AW491" s="42"/>
      <c r="AX491" s="42"/>
      <c r="AY491" s="42"/>
      <c r="AZ491" s="42"/>
      <c r="BA491" s="42"/>
      <c r="BB491" s="42"/>
      <c r="BC491" s="42"/>
      <c r="BD491" s="42"/>
      <c r="BE491" s="42"/>
      <c r="BF491" s="42"/>
      <c r="BG491" s="42"/>
    </row>
    <row r="492" spans="5:59" ht="15.75" customHeight="1" x14ac:dyDescent="0.25">
      <c r="E492" s="37"/>
      <c r="J492" s="36"/>
      <c r="K492" s="36"/>
      <c r="L492" s="38"/>
      <c r="M492" s="39"/>
      <c r="N492" s="39"/>
      <c r="O492" s="39"/>
      <c r="P492" s="39"/>
      <c r="Q492" s="39"/>
      <c r="R492" s="39"/>
      <c r="S492" s="39"/>
      <c r="U492" s="39"/>
      <c r="V492" s="39"/>
      <c r="W492" s="39"/>
      <c r="X492" s="39"/>
      <c r="Y492" s="39"/>
      <c r="AF492" s="40"/>
      <c r="AG492" s="40"/>
      <c r="AH492" s="40"/>
      <c r="AI492" s="40"/>
      <c r="AJ492" s="41"/>
      <c r="AK492" s="41"/>
      <c r="AL492" s="42"/>
      <c r="AM492" s="42"/>
      <c r="AN492" s="42"/>
      <c r="AO492" s="42"/>
      <c r="AP492" s="42"/>
      <c r="AQ492" s="42"/>
      <c r="AR492" s="42"/>
      <c r="AS492" s="42"/>
      <c r="AT492" s="42"/>
      <c r="AU492" s="42"/>
      <c r="AV492" s="42"/>
      <c r="AW492" s="42"/>
      <c r="AX492" s="42"/>
      <c r="AY492" s="42"/>
      <c r="AZ492" s="42"/>
      <c r="BA492" s="42"/>
      <c r="BB492" s="42"/>
      <c r="BC492" s="42"/>
      <c r="BD492" s="42"/>
      <c r="BE492" s="42"/>
      <c r="BF492" s="42"/>
      <c r="BG492" s="42"/>
    </row>
    <row r="493" spans="5:59" ht="15.75" customHeight="1" x14ac:dyDescent="0.25">
      <c r="E493" s="37"/>
      <c r="J493" s="36"/>
      <c r="K493" s="36"/>
      <c r="L493" s="38"/>
      <c r="M493" s="39"/>
      <c r="N493" s="39"/>
      <c r="O493" s="39"/>
      <c r="P493" s="39"/>
      <c r="Q493" s="39"/>
      <c r="R493" s="39"/>
      <c r="S493" s="39"/>
      <c r="U493" s="39"/>
      <c r="V493" s="39"/>
      <c r="W493" s="39"/>
      <c r="X493" s="39"/>
      <c r="Y493" s="39"/>
      <c r="AF493" s="40"/>
      <c r="AG493" s="40"/>
      <c r="AH493" s="40"/>
      <c r="AI493" s="40"/>
      <c r="AJ493" s="41"/>
      <c r="AK493" s="41"/>
      <c r="AL493" s="42"/>
      <c r="AM493" s="42"/>
      <c r="AN493" s="42"/>
      <c r="AO493" s="42"/>
      <c r="AP493" s="42"/>
      <c r="AQ493" s="42"/>
      <c r="AR493" s="42"/>
      <c r="AS493" s="42"/>
      <c r="AT493" s="42"/>
      <c r="AU493" s="42"/>
      <c r="AV493" s="42"/>
      <c r="AW493" s="42"/>
      <c r="AX493" s="42"/>
      <c r="AY493" s="42"/>
      <c r="AZ493" s="42"/>
      <c r="BA493" s="42"/>
      <c r="BB493" s="42"/>
      <c r="BC493" s="42"/>
      <c r="BD493" s="42"/>
      <c r="BE493" s="42"/>
      <c r="BF493" s="42"/>
      <c r="BG493" s="42"/>
    </row>
    <row r="494" spans="5:59" ht="15.75" customHeight="1" x14ac:dyDescent="0.25">
      <c r="E494" s="37"/>
      <c r="J494" s="36"/>
      <c r="K494" s="36"/>
      <c r="L494" s="38"/>
      <c r="M494" s="39"/>
      <c r="N494" s="39"/>
      <c r="O494" s="39"/>
      <c r="P494" s="39"/>
      <c r="Q494" s="39"/>
      <c r="R494" s="39"/>
      <c r="S494" s="39"/>
      <c r="U494" s="39"/>
      <c r="V494" s="39"/>
      <c r="W494" s="39"/>
      <c r="X494" s="39"/>
      <c r="Y494" s="39"/>
      <c r="AF494" s="40"/>
      <c r="AG494" s="40"/>
      <c r="AH494" s="40"/>
      <c r="AI494" s="40"/>
      <c r="AJ494" s="41"/>
      <c r="AK494" s="41"/>
      <c r="AL494" s="42"/>
      <c r="AM494" s="42"/>
      <c r="AN494" s="42"/>
      <c r="AO494" s="42"/>
      <c r="AP494" s="42"/>
      <c r="AQ494" s="42"/>
      <c r="AR494" s="42"/>
      <c r="AS494" s="42"/>
      <c r="AT494" s="42"/>
      <c r="AU494" s="42"/>
      <c r="AV494" s="42"/>
      <c r="AW494" s="42"/>
      <c r="AX494" s="42"/>
      <c r="AY494" s="42"/>
      <c r="AZ494" s="42"/>
      <c r="BA494" s="42"/>
      <c r="BB494" s="42"/>
      <c r="BC494" s="42"/>
      <c r="BD494" s="42"/>
      <c r="BE494" s="42"/>
      <c r="BF494" s="42"/>
      <c r="BG494" s="42"/>
    </row>
    <row r="495" spans="5:59" ht="15.75" customHeight="1" x14ac:dyDescent="0.25">
      <c r="E495" s="37"/>
      <c r="J495" s="36"/>
      <c r="K495" s="36"/>
      <c r="L495" s="38"/>
      <c r="M495" s="39"/>
      <c r="N495" s="39"/>
      <c r="O495" s="39"/>
      <c r="P495" s="39"/>
      <c r="Q495" s="39"/>
      <c r="R495" s="39"/>
      <c r="S495" s="39"/>
      <c r="U495" s="39"/>
      <c r="V495" s="39"/>
      <c r="W495" s="39"/>
      <c r="X495" s="39"/>
      <c r="Y495" s="39"/>
      <c r="AF495" s="40"/>
      <c r="AG495" s="40"/>
      <c r="AH495" s="40"/>
      <c r="AI495" s="40"/>
      <c r="AJ495" s="41"/>
      <c r="AK495" s="41"/>
      <c r="AL495" s="42"/>
      <c r="AM495" s="42"/>
      <c r="AN495" s="42"/>
      <c r="AO495" s="42"/>
      <c r="AP495" s="42"/>
      <c r="AQ495" s="42"/>
      <c r="AR495" s="42"/>
      <c r="AS495" s="42"/>
      <c r="AT495" s="42"/>
      <c r="AU495" s="42"/>
      <c r="AV495" s="42"/>
      <c r="AW495" s="42"/>
      <c r="AX495" s="42"/>
      <c r="AY495" s="42"/>
      <c r="AZ495" s="42"/>
      <c r="BA495" s="42"/>
      <c r="BB495" s="42"/>
      <c r="BC495" s="42"/>
      <c r="BD495" s="42"/>
      <c r="BE495" s="42"/>
      <c r="BF495" s="42"/>
      <c r="BG495" s="42"/>
    </row>
    <row r="496" spans="5:59" ht="15.75" customHeight="1" x14ac:dyDescent="0.25">
      <c r="E496" s="37"/>
      <c r="J496" s="36"/>
      <c r="K496" s="36"/>
      <c r="L496" s="38"/>
      <c r="M496" s="39"/>
      <c r="N496" s="39"/>
      <c r="O496" s="39"/>
      <c r="P496" s="39"/>
      <c r="Q496" s="39"/>
      <c r="R496" s="39"/>
      <c r="S496" s="39"/>
      <c r="U496" s="39"/>
      <c r="V496" s="39"/>
      <c r="W496" s="39"/>
      <c r="X496" s="39"/>
      <c r="Y496" s="39"/>
      <c r="AF496" s="40"/>
      <c r="AG496" s="40"/>
      <c r="AH496" s="40"/>
      <c r="AI496" s="40"/>
      <c r="AJ496" s="41"/>
      <c r="AK496" s="41"/>
      <c r="AL496" s="42"/>
      <c r="AM496" s="42"/>
      <c r="AN496" s="42"/>
      <c r="AO496" s="42"/>
      <c r="AP496" s="42"/>
      <c r="AQ496" s="42"/>
      <c r="AR496" s="42"/>
      <c r="AS496" s="42"/>
      <c r="AT496" s="42"/>
      <c r="AU496" s="42"/>
      <c r="AV496" s="42"/>
      <c r="AW496" s="42"/>
      <c r="AX496" s="42"/>
      <c r="AY496" s="42"/>
      <c r="AZ496" s="42"/>
      <c r="BA496" s="42"/>
      <c r="BB496" s="42"/>
      <c r="BC496" s="42"/>
      <c r="BD496" s="42"/>
      <c r="BE496" s="42"/>
      <c r="BF496" s="42"/>
      <c r="BG496" s="42"/>
    </row>
    <row r="497" spans="5:59" ht="15.75" customHeight="1" x14ac:dyDescent="0.25">
      <c r="E497" s="37"/>
      <c r="J497" s="36"/>
      <c r="K497" s="36"/>
      <c r="L497" s="38"/>
      <c r="M497" s="39"/>
      <c r="N497" s="39"/>
      <c r="O497" s="39"/>
      <c r="P497" s="39"/>
      <c r="Q497" s="39"/>
      <c r="R497" s="39"/>
      <c r="S497" s="39"/>
      <c r="U497" s="39"/>
      <c r="V497" s="39"/>
      <c r="W497" s="39"/>
      <c r="X497" s="39"/>
      <c r="Y497" s="39"/>
      <c r="AF497" s="40"/>
      <c r="AG497" s="40"/>
      <c r="AH497" s="40"/>
      <c r="AI497" s="40"/>
      <c r="AJ497" s="41"/>
      <c r="AK497" s="41"/>
      <c r="AL497" s="42"/>
      <c r="AM497" s="42"/>
      <c r="AN497" s="42"/>
      <c r="AO497" s="42"/>
      <c r="AP497" s="42"/>
      <c r="AQ497" s="42"/>
      <c r="AR497" s="42"/>
      <c r="AS497" s="42"/>
      <c r="AT497" s="42"/>
      <c r="AU497" s="42"/>
      <c r="AV497" s="42"/>
      <c r="AW497" s="42"/>
      <c r="AX497" s="42"/>
      <c r="AY497" s="42"/>
      <c r="AZ497" s="42"/>
      <c r="BA497" s="42"/>
      <c r="BB497" s="42"/>
      <c r="BC497" s="42"/>
      <c r="BD497" s="42"/>
      <c r="BE497" s="42"/>
      <c r="BF497" s="42"/>
      <c r="BG497" s="42"/>
    </row>
    <row r="498" spans="5:59" ht="15.75" customHeight="1" x14ac:dyDescent="0.25">
      <c r="E498" s="37"/>
      <c r="J498" s="36"/>
      <c r="K498" s="36"/>
      <c r="L498" s="38"/>
      <c r="M498" s="39"/>
      <c r="N498" s="39"/>
      <c r="O498" s="39"/>
      <c r="P498" s="39"/>
      <c r="Q498" s="39"/>
      <c r="R498" s="39"/>
      <c r="S498" s="39"/>
      <c r="U498" s="39"/>
      <c r="V498" s="39"/>
      <c r="W498" s="39"/>
      <c r="X498" s="39"/>
      <c r="Y498" s="39"/>
      <c r="AF498" s="40"/>
      <c r="AG498" s="40"/>
      <c r="AH498" s="40"/>
      <c r="AI498" s="40"/>
      <c r="AJ498" s="41"/>
      <c r="AK498" s="41"/>
      <c r="AL498" s="42"/>
      <c r="AM498" s="42"/>
      <c r="AN498" s="42"/>
      <c r="AO498" s="42"/>
      <c r="AP498" s="42"/>
      <c r="AQ498" s="42"/>
      <c r="AR498" s="42"/>
      <c r="AS498" s="42"/>
      <c r="AT498" s="42"/>
      <c r="AU498" s="42"/>
      <c r="AV498" s="42"/>
      <c r="AW498" s="42"/>
      <c r="AX498" s="42"/>
      <c r="AY498" s="42"/>
      <c r="AZ498" s="42"/>
      <c r="BA498" s="42"/>
      <c r="BB498" s="42"/>
      <c r="BC498" s="42"/>
      <c r="BD498" s="42"/>
      <c r="BE498" s="42"/>
      <c r="BF498" s="42"/>
      <c r="BG498" s="42"/>
    </row>
    <row r="499" spans="5:59" ht="15.75" customHeight="1" x14ac:dyDescent="0.25">
      <c r="E499" s="37"/>
      <c r="J499" s="36"/>
      <c r="K499" s="36"/>
      <c r="L499" s="38"/>
      <c r="M499" s="39"/>
      <c r="N499" s="39"/>
      <c r="O499" s="39"/>
      <c r="P499" s="39"/>
      <c r="Q499" s="39"/>
      <c r="R499" s="39"/>
      <c r="S499" s="39"/>
      <c r="U499" s="39"/>
      <c r="V499" s="39"/>
      <c r="W499" s="39"/>
      <c r="X499" s="39"/>
      <c r="Y499" s="39"/>
      <c r="AF499" s="40"/>
      <c r="AG499" s="40"/>
      <c r="AH499" s="40"/>
      <c r="AI499" s="40"/>
      <c r="AJ499" s="41"/>
      <c r="AK499" s="41"/>
      <c r="AL499" s="42"/>
      <c r="AM499" s="42"/>
      <c r="AN499" s="42"/>
      <c r="AO499" s="42"/>
      <c r="AP499" s="42"/>
      <c r="AQ499" s="42"/>
      <c r="AR499" s="42"/>
      <c r="AS499" s="42"/>
      <c r="AT499" s="42"/>
      <c r="AU499" s="42"/>
      <c r="AV499" s="42"/>
      <c r="AW499" s="42"/>
      <c r="AX499" s="42"/>
      <c r="AY499" s="42"/>
      <c r="AZ499" s="42"/>
      <c r="BA499" s="42"/>
      <c r="BB499" s="42"/>
      <c r="BC499" s="42"/>
      <c r="BD499" s="42"/>
      <c r="BE499" s="42"/>
      <c r="BF499" s="42"/>
      <c r="BG499" s="42"/>
    </row>
    <row r="500" spans="5:59" ht="15.75" customHeight="1" x14ac:dyDescent="0.25">
      <c r="E500" s="37"/>
      <c r="J500" s="36"/>
      <c r="K500" s="36"/>
      <c r="L500" s="38"/>
      <c r="M500" s="39"/>
      <c r="N500" s="39"/>
      <c r="O500" s="39"/>
      <c r="P500" s="39"/>
      <c r="Q500" s="39"/>
      <c r="R500" s="39"/>
      <c r="S500" s="39"/>
      <c r="U500" s="39"/>
      <c r="V500" s="39"/>
      <c r="W500" s="39"/>
      <c r="X500" s="39"/>
      <c r="Y500" s="39"/>
      <c r="AF500" s="40"/>
      <c r="AG500" s="40"/>
      <c r="AH500" s="40"/>
      <c r="AI500" s="40"/>
      <c r="AJ500" s="41"/>
      <c r="AK500" s="41"/>
      <c r="AL500" s="42"/>
      <c r="AM500" s="42"/>
      <c r="AN500" s="42"/>
      <c r="AO500" s="42"/>
      <c r="AP500" s="42"/>
      <c r="AQ500" s="42"/>
      <c r="AR500" s="42"/>
      <c r="AS500" s="42"/>
      <c r="AT500" s="42"/>
      <c r="AU500" s="42"/>
      <c r="AV500" s="42"/>
      <c r="AW500" s="42"/>
      <c r="AX500" s="42"/>
      <c r="AY500" s="42"/>
      <c r="AZ500" s="42"/>
      <c r="BA500" s="42"/>
      <c r="BB500" s="42"/>
      <c r="BC500" s="42"/>
      <c r="BD500" s="42"/>
      <c r="BE500" s="42"/>
      <c r="BF500" s="42"/>
      <c r="BG500" s="42"/>
    </row>
    <row r="501" spans="5:59" ht="15.75" customHeight="1" x14ac:dyDescent="0.25">
      <c r="E501" s="37"/>
      <c r="J501" s="36"/>
      <c r="K501" s="36"/>
      <c r="L501" s="38"/>
      <c r="M501" s="39"/>
      <c r="N501" s="39"/>
      <c r="O501" s="39"/>
      <c r="P501" s="39"/>
      <c r="Q501" s="39"/>
      <c r="R501" s="39"/>
      <c r="S501" s="39"/>
      <c r="U501" s="39"/>
      <c r="V501" s="39"/>
      <c r="W501" s="39"/>
      <c r="X501" s="39"/>
      <c r="Y501" s="39"/>
      <c r="AF501" s="40"/>
      <c r="AG501" s="40"/>
      <c r="AH501" s="40"/>
      <c r="AI501" s="40"/>
      <c r="AJ501" s="41"/>
      <c r="AK501" s="41"/>
      <c r="AL501" s="42"/>
      <c r="AM501" s="42"/>
      <c r="AN501" s="42"/>
      <c r="AO501" s="42"/>
      <c r="AP501" s="42"/>
      <c r="AQ501" s="42"/>
      <c r="AR501" s="42"/>
      <c r="AS501" s="42"/>
      <c r="AT501" s="42"/>
      <c r="AU501" s="42"/>
      <c r="AV501" s="42"/>
      <c r="AW501" s="42"/>
      <c r="AX501" s="42"/>
      <c r="AY501" s="42"/>
      <c r="AZ501" s="42"/>
      <c r="BA501" s="42"/>
      <c r="BB501" s="42"/>
      <c r="BC501" s="42"/>
      <c r="BD501" s="42"/>
      <c r="BE501" s="42"/>
      <c r="BF501" s="42"/>
      <c r="BG501" s="42"/>
    </row>
    <row r="502" spans="5:59" ht="15.75" customHeight="1" x14ac:dyDescent="0.25">
      <c r="E502" s="37"/>
      <c r="J502" s="36"/>
      <c r="K502" s="36"/>
      <c r="L502" s="38"/>
      <c r="M502" s="39"/>
      <c r="N502" s="39"/>
      <c r="O502" s="39"/>
      <c r="P502" s="39"/>
      <c r="Q502" s="39"/>
      <c r="R502" s="39"/>
      <c r="S502" s="39"/>
      <c r="U502" s="39"/>
      <c r="V502" s="39"/>
      <c r="W502" s="39"/>
      <c r="X502" s="39"/>
      <c r="Y502" s="39"/>
      <c r="AF502" s="40"/>
      <c r="AG502" s="40"/>
      <c r="AH502" s="40"/>
      <c r="AI502" s="40"/>
      <c r="AJ502" s="41"/>
      <c r="AK502" s="41"/>
      <c r="AL502" s="42"/>
      <c r="AM502" s="42"/>
      <c r="AN502" s="42"/>
      <c r="AO502" s="42"/>
      <c r="AP502" s="42"/>
      <c r="AQ502" s="42"/>
      <c r="AR502" s="42"/>
      <c r="AS502" s="42"/>
      <c r="AT502" s="42"/>
      <c r="AU502" s="42"/>
      <c r="AV502" s="42"/>
      <c r="AW502" s="42"/>
      <c r="AX502" s="42"/>
      <c r="AY502" s="42"/>
      <c r="AZ502" s="42"/>
      <c r="BA502" s="42"/>
      <c r="BB502" s="42"/>
      <c r="BC502" s="42"/>
      <c r="BD502" s="42"/>
      <c r="BE502" s="42"/>
      <c r="BF502" s="42"/>
      <c r="BG502" s="42"/>
    </row>
    <row r="503" spans="5:59" ht="15.75" customHeight="1" x14ac:dyDescent="0.25">
      <c r="E503" s="37"/>
      <c r="J503" s="36"/>
      <c r="K503" s="36"/>
      <c r="L503" s="38"/>
      <c r="M503" s="39"/>
      <c r="N503" s="39"/>
      <c r="O503" s="39"/>
      <c r="P503" s="39"/>
      <c r="Q503" s="39"/>
      <c r="R503" s="39"/>
      <c r="S503" s="39"/>
      <c r="U503" s="39"/>
      <c r="V503" s="39"/>
      <c r="W503" s="39"/>
      <c r="X503" s="39"/>
      <c r="Y503" s="39"/>
      <c r="AF503" s="40"/>
      <c r="AG503" s="40"/>
      <c r="AH503" s="40"/>
      <c r="AI503" s="40"/>
      <c r="AJ503" s="41"/>
      <c r="AK503" s="41"/>
      <c r="AL503" s="42"/>
      <c r="AM503" s="42"/>
      <c r="AN503" s="42"/>
      <c r="AO503" s="42"/>
      <c r="AP503" s="42"/>
      <c r="AQ503" s="42"/>
      <c r="AR503" s="42"/>
      <c r="AS503" s="42"/>
      <c r="AT503" s="42"/>
      <c r="AU503" s="42"/>
      <c r="AV503" s="42"/>
      <c r="AW503" s="42"/>
      <c r="AX503" s="42"/>
      <c r="AY503" s="42"/>
      <c r="AZ503" s="42"/>
      <c r="BA503" s="42"/>
      <c r="BB503" s="42"/>
      <c r="BC503" s="42"/>
      <c r="BD503" s="42"/>
      <c r="BE503" s="42"/>
      <c r="BF503" s="42"/>
      <c r="BG503" s="42"/>
    </row>
    <row r="504" spans="5:59" ht="15.75" customHeight="1" x14ac:dyDescent="0.25">
      <c r="E504" s="37"/>
      <c r="J504" s="36"/>
      <c r="K504" s="36"/>
      <c r="L504" s="38"/>
      <c r="M504" s="39"/>
      <c r="N504" s="39"/>
      <c r="O504" s="39"/>
      <c r="P504" s="39"/>
      <c r="Q504" s="39"/>
      <c r="R504" s="39"/>
      <c r="S504" s="39"/>
      <c r="U504" s="39"/>
      <c r="V504" s="39"/>
      <c r="W504" s="39"/>
      <c r="X504" s="39"/>
      <c r="Y504" s="39"/>
      <c r="AF504" s="40"/>
      <c r="AG504" s="40"/>
      <c r="AH504" s="40"/>
      <c r="AI504" s="40"/>
      <c r="AJ504" s="41"/>
      <c r="AK504" s="41"/>
      <c r="AL504" s="42"/>
      <c r="AM504" s="42"/>
      <c r="AN504" s="42"/>
      <c r="AO504" s="42"/>
      <c r="AP504" s="42"/>
      <c r="AQ504" s="42"/>
      <c r="AR504" s="42"/>
      <c r="AS504" s="42"/>
      <c r="AT504" s="42"/>
      <c r="AU504" s="42"/>
      <c r="AV504" s="42"/>
      <c r="AW504" s="42"/>
      <c r="AX504" s="42"/>
      <c r="AY504" s="42"/>
      <c r="AZ504" s="42"/>
      <c r="BA504" s="42"/>
      <c r="BB504" s="42"/>
      <c r="BC504" s="42"/>
      <c r="BD504" s="42"/>
      <c r="BE504" s="42"/>
      <c r="BF504" s="42"/>
      <c r="BG504" s="42"/>
    </row>
    <row r="505" spans="5:59" ht="15.75" customHeight="1" x14ac:dyDescent="0.25">
      <c r="E505" s="37"/>
      <c r="J505" s="36"/>
      <c r="K505" s="36"/>
      <c r="L505" s="38"/>
      <c r="M505" s="39"/>
      <c r="N505" s="39"/>
      <c r="O505" s="39"/>
      <c r="P505" s="39"/>
      <c r="Q505" s="39"/>
      <c r="R505" s="39"/>
      <c r="S505" s="39"/>
      <c r="U505" s="39"/>
      <c r="V505" s="39"/>
      <c r="W505" s="39"/>
      <c r="X505" s="39"/>
      <c r="Y505" s="39"/>
      <c r="AF505" s="40"/>
      <c r="AG505" s="40"/>
      <c r="AH505" s="40"/>
      <c r="AI505" s="40"/>
      <c r="AJ505" s="41"/>
      <c r="AK505" s="41"/>
      <c r="AL505" s="42"/>
      <c r="AM505" s="42"/>
      <c r="AN505" s="42"/>
      <c r="AO505" s="42"/>
      <c r="AP505" s="42"/>
      <c r="AQ505" s="42"/>
      <c r="AR505" s="42"/>
      <c r="AS505" s="42"/>
      <c r="AT505" s="42"/>
      <c r="AU505" s="42"/>
      <c r="AV505" s="42"/>
      <c r="AW505" s="42"/>
      <c r="AX505" s="42"/>
      <c r="AY505" s="42"/>
      <c r="AZ505" s="42"/>
      <c r="BA505" s="42"/>
      <c r="BB505" s="42"/>
      <c r="BC505" s="42"/>
      <c r="BD505" s="42"/>
      <c r="BE505" s="42"/>
      <c r="BF505" s="42"/>
      <c r="BG505" s="42"/>
    </row>
    <row r="506" spans="5:59" ht="15.75" customHeight="1" x14ac:dyDescent="0.25">
      <c r="E506" s="37"/>
      <c r="J506" s="36"/>
      <c r="K506" s="36"/>
      <c r="L506" s="38"/>
      <c r="M506" s="39"/>
      <c r="N506" s="39"/>
      <c r="O506" s="39"/>
      <c r="P506" s="39"/>
      <c r="Q506" s="39"/>
      <c r="R506" s="39"/>
      <c r="S506" s="39"/>
      <c r="U506" s="39"/>
      <c r="V506" s="39"/>
      <c r="W506" s="39"/>
      <c r="X506" s="39"/>
      <c r="Y506" s="39"/>
      <c r="AF506" s="40"/>
      <c r="AG506" s="40"/>
      <c r="AH506" s="40"/>
      <c r="AI506" s="40"/>
      <c r="AJ506" s="41"/>
      <c r="AK506" s="41"/>
      <c r="AL506" s="42"/>
      <c r="AM506" s="42"/>
      <c r="AN506" s="42"/>
      <c r="AO506" s="42"/>
      <c r="AP506" s="42"/>
      <c r="AQ506" s="42"/>
      <c r="AR506" s="42"/>
      <c r="AS506" s="42"/>
      <c r="AT506" s="42"/>
      <c r="AU506" s="42"/>
      <c r="AV506" s="42"/>
      <c r="AW506" s="42"/>
      <c r="AX506" s="42"/>
      <c r="AY506" s="42"/>
      <c r="AZ506" s="42"/>
      <c r="BA506" s="42"/>
      <c r="BB506" s="42"/>
      <c r="BC506" s="42"/>
      <c r="BD506" s="42"/>
      <c r="BE506" s="42"/>
      <c r="BF506" s="42"/>
      <c r="BG506" s="42"/>
    </row>
    <row r="507" spans="5:59" ht="15.75" customHeight="1" x14ac:dyDescent="0.25">
      <c r="E507" s="37"/>
      <c r="J507" s="36"/>
      <c r="K507" s="36"/>
      <c r="L507" s="38"/>
      <c r="M507" s="39"/>
      <c r="N507" s="39"/>
      <c r="O507" s="39"/>
      <c r="P507" s="39"/>
      <c r="Q507" s="39"/>
      <c r="R507" s="39"/>
      <c r="S507" s="39"/>
      <c r="U507" s="39"/>
      <c r="V507" s="39"/>
      <c r="W507" s="39"/>
      <c r="X507" s="39"/>
      <c r="Y507" s="39"/>
      <c r="AF507" s="40"/>
      <c r="AG507" s="40"/>
      <c r="AH507" s="40"/>
      <c r="AI507" s="40"/>
      <c r="AJ507" s="41"/>
      <c r="AK507" s="41"/>
      <c r="AL507" s="42"/>
      <c r="AM507" s="42"/>
      <c r="AN507" s="42"/>
      <c r="AO507" s="42"/>
      <c r="AP507" s="42"/>
      <c r="AQ507" s="42"/>
      <c r="AR507" s="42"/>
      <c r="AS507" s="42"/>
      <c r="AT507" s="42"/>
      <c r="AU507" s="42"/>
      <c r="AV507" s="42"/>
      <c r="AW507" s="42"/>
      <c r="AX507" s="42"/>
      <c r="AY507" s="42"/>
      <c r="AZ507" s="42"/>
      <c r="BA507" s="42"/>
      <c r="BB507" s="42"/>
      <c r="BC507" s="42"/>
      <c r="BD507" s="42"/>
      <c r="BE507" s="42"/>
      <c r="BF507" s="42"/>
      <c r="BG507" s="42"/>
    </row>
    <row r="508" spans="5:59" ht="15.75" customHeight="1" x14ac:dyDescent="0.25">
      <c r="E508" s="37"/>
      <c r="J508" s="36"/>
      <c r="K508" s="36"/>
      <c r="L508" s="38"/>
      <c r="M508" s="39"/>
      <c r="N508" s="39"/>
      <c r="O508" s="39"/>
      <c r="P508" s="39"/>
      <c r="Q508" s="39"/>
      <c r="R508" s="39"/>
      <c r="S508" s="39"/>
      <c r="U508" s="39"/>
      <c r="V508" s="39"/>
      <c r="W508" s="39"/>
      <c r="X508" s="39"/>
      <c r="Y508" s="39"/>
      <c r="AF508" s="40"/>
      <c r="AG508" s="40"/>
      <c r="AH508" s="40"/>
      <c r="AI508" s="40"/>
      <c r="AJ508" s="41"/>
      <c r="AK508" s="41"/>
      <c r="AL508" s="42"/>
      <c r="AM508" s="42"/>
      <c r="AN508" s="42"/>
      <c r="AO508" s="42"/>
      <c r="AP508" s="42"/>
      <c r="AQ508" s="42"/>
      <c r="AR508" s="42"/>
      <c r="AS508" s="42"/>
      <c r="AT508" s="42"/>
      <c r="AU508" s="42"/>
      <c r="AV508" s="42"/>
      <c r="AW508" s="42"/>
      <c r="AX508" s="42"/>
      <c r="AY508" s="42"/>
      <c r="AZ508" s="42"/>
      <c r="BA508" s="42"/>
      <c r="BB508" s="42"/>
      <c r="BC508" s="42"/>
      <c r="BD508" s="42"/>
      <c r="BE508" s="42"/>
      <c r="BF508" s="42"/>
      <c r="BG508" s="42"/>
    </row>
    <row r="509" spans="5:59" ht="15.75" customHeight="1" x14ac:dyDescent="0.25">
      <c r="E509" s="37"/>
      <c r="J509" s="36"/>
      <c r="K509" s="36"/>
      <c r="L509" s="38"/>
      <c r="M509" s="39"/>
      <c r="N509" s="39"/>
      <c r="O509" s="39"/>
      <c r="P509" s="39"/>
      <c r="Q509" s="39"/>
      <c r="R509" s="39"/>
      <c r="S509" s="39"/>
      <c r="U509" s="39"/>
      <c r="V509" s="39"/>
      <c r="W509" s="39"/>
      <c r="X509" s="39"/>
      <c r="Y509" s="39"/>
      <c r="AF509" s="40"/>
      <c r="AG509" s="40"/>
      <c r="AH509" s="40"/>
      <c r="AI509" s="40"/>
      <c r="AJ509" s="41"/>
      <c r="AK509" s="41"/>
      <c r="AL509" s="42"/>
      <c r="AM509" s="42"/>
      <c r="AN509" s="42"/>
      <c r="AO509" s="42"/>
      <c r="AP509" s="42"/>
      <c r="AQ509" s="42"/>
      <c r="AR509" s="42"/>
      <c r="AS509" s="42"/>
      <c r="AT509" s="42"/>
      <c r="AU509" s="42"/>
      <c r="AV509" s="42"/>
      <c r="AW509" s="42"/>
      <c r="AX509" s="42"/>
      <c r="AY509" s="42"/>
      <c r="AZ509" s="42"/>
      <c r="BA509" s="42"/>
      <c r="BB509" s="42"/>
      <c r="BC509" s="42"/>
      <c r="BD509" s="42"/>
      <c r="BE509" s="42"/>
      <c r="BF509" s="42"/>
      <c r="BG509" s="42"/>
    </row>
    <row r="510" spans="5:59" ht="15.75" customHeight="1" x14ac:dyDescent="0.25">
      <c r="E510" s="37"/>
      <c r="J510" s="36"/>
      <c r="K510" s="36"/>
      <c r="L510" s="38"/>
      <c r="M510" s="39"/>
      <c r="N510" s="39"/>
      <c r="O510" s="39"/>
      <c r="P510" s="39"/>
      <c r="Q510" s="39"/>
      <c r="R510" s="39"/>
      <c r="S510" s="39"/>
      <c r="U510" s="39"/>
      <c r="V510" s="39"/>
      <c r="W510" s="39"/>
      <c r="X510" s="39"/>
      <c r="Y510" s="39"/>
      <c r="AF510" s="40"/>
      <c r="AG510" s="40"/>
      <c r="AH510" s="40"/>
      <c r="AI510" s="40"/>
      <c r="AJ510" s="41"/>
      <c r="AK510" s="41"/>
      <c r="AL510" s="42"/>
      <c r="AM510" s="42"/>
      <c r="AN510" s="42"/>
      <c r="AO510" s="42"/>
      <c r="AP510" s="42"/>
      <c r="AQ510" s="42"/>
      <c r="AR510" s="42"/>
      <c r="AS510" s="42"/>
      <c r="AT510" s="42"/>
      <c r="AU510" s="42"/>
      <c r="AV510" s="42"/>
      <c r="AW510" s="42"/>
      <c r="AX510" s="42"/>
      <c r="AY510" s="42"/>
      <c r="AZ510" s="42"/>
      <c r="BA510" s="42"/>
      <c r="BB510" s="42"/>
      <c r="BC510" s="42"/>
      <c r="BD510" s="42"/>
      <c r="BE510" s="42"/>
      <c r="BF510" s="42"/>
      <c r="BG510" s="42"/>
    </row>
    <row r="511" spans="5:59" ht="15.75" customHeight="1" x14ac:dyDescent="0.25">
      <c r="E511" s="37"/>
      <c r="J511" s="36"/>
      <c r="K511" s="36"/>
      <c r="L511" s="38"/>
      <c r="M511" s="39"/>
      <c r="N511" s="39"/>
      <c r="O511" s="39"/>
      <c r="P511" s="39"/>
      <c r="Q511" s="39"/>
      <c r="R511" s="39"/>
      <c r="S511" s="39"/>
      <c r="U511" s="39"/>
      <c r="V511" s="39"/>
      <c r="W511" s="39"/>
      <c r="X511" s="39"/>
      <c r="Y511" s="39"/>
      <c r="AF511" s="40"/>
      <c r="AG511" s="40"/>
      <c r="AH511" s="40"/>
      <c r="AI511" s="40"/>
      <c r="AJ511" s="41"/>
      <c r="AK511" s="41"/>
      <c r="AL511" s="42"/>
      <c r="AM511" s="42"/>
      <c r="AN511" s="42"/>
      <c r="AO511" s="42"/>
      <c r="AP511" s="42"/>
      <c r="AQ511" s="42"/>
      <c r="AR511" s="42"/>
      <c r="AS511" s="42"/>
      <c r="AT511" s="42"/>
      <c r="AU511" s="42"/>
      <c r="AV511" s="42"/>
      <c r="AW511" s="42"/>
      <c r="AX511" s="42"/>
      <c r="AY511" s="42"/>
      <c r="AZ511" s="42"/>
      <c r="BA511" s="42"/>
      <c r="BB511" s="42"/>
      <c r="BC511" s="42"/>
      <c r="BD511" s="42"/>
      <c r="BE511" s="42"/>
      <c r="BF511" s="42"/>
      <c r="BG511" s="42"/>
    </row>
    <row r="512" spans="5:59" ht="15.75" customHeight="1" x14ac:dyDescent="0.25">
      <c r="E512" s="37"/>
      <c r="J512" s="36"/>
      <c r="K512" s="36"/>
      <c r="L512" s="38"/>
      <c r="M512" s="39"/>
      <c r="N512" s="39"/>
      <c r="O512" s="39"/>
      <c r="P512" s="39"/>
      <c r="Q512" s="39"/>
      <c r="R512" s="39"/>
      <c r="S512" s="39"/>
      <c r="U512" s="39"/>
      <c r="V512" s="39"/>
      <c r="W512" s="39"/>
      <c r="X512" s="39"/>
      <c r="Y512" s="39"/>
      <c r="AF512" s="40"/>
      <c r="AG512" s="40"/>
      <c r="AH512" s="40"/>
      <c r="AI512" s="40"/>
      <c r="AJ512" s="41"/>
      <c r="AK512" s="41"/>
      <c r="AL512" s="42"/>
      <c r="AM512" s="42"/>
      <c r="AN512" s="42"/>
      <c r="AO512" s="42"/>
      <c r="AP512" s="42"/>
      <c r="AQ512" s="42"/>
      <c r="AR512" s="42"/>
      <c r="AS512" s="42"/>
      <c r="AT512" s="42"/>
      <c r="AU512" s="42"/>
      <c r="AV512" s="42"/>
      <c r="AW512" s="42"/>
      <c r="AX512" s="42"/>
      <c r="AY512" s="42"/>
      <c r="AZ512" s="42"/>
      <c r="BA512" s="42"/>
      <c r="BB512" s="42"/>
      <c r="BC512" s="42"/>
      <c r="BD512" s="42"/>
      <c r="BE512" s="42"/>
      <c r="BF512" s="42"/>
      <c r="BG512" s="42"/>
    </row>
    <row r="513" spans="5:59" ht="15.75" customHeight="1" x14ac:dyDescent="0.25">
      <c r="E513" s="37"/>
      <c r="J513" s="36"/>
      <c r="K513" s="36"/>
      <c r="L513" s="38"/>
      <c r="M513" s="39"/>
      <c r="N513" s="39"/>
      <c r="O513" s="39"/>
      <c r="P513" s="39"/>
      <c r="Q513" s="39"/>
      <c r="R513" s="39"/>
      <c r="S513" s="39"/>
      <c r="U513" s="39"/>
      <c r="V513" s="39"/>
      <c r="W513" s="39"/>
      <c r="X513" s="39"/>
      <c r="Y513" s="39"/>
      <c r="AF513" s="40"/>
      <c r="AG513" s="40"/>
      <c r="AH513" s="40"/>
      <c r="AI513" s="40"/>
      <c r="AJ513" s="41"/>
      <c r="AK513" s="41"/>
      <c r="AL513" s="42"/>
      <c r="AM513" s="42"/>
      <c r="AN513" s="42"/>
      <c r="AO513" s="42"/>
      <c r="AP513" s="42"/>
      <c r="AQ513" s="42"/>
      <c r="AR513" s="42"/>
      <c r="AS513" s="42"/>
      <c r="AT513" s="42"/>
      <c r="AU513" s="42"/>
      <c r="AV513" s="42"/>
      <c r="AW513" s="42"/>
      <c r="AX513" s="42"/>
      <c r="AY513" s="42"/>
      <c r="AZ513" s="42"/>
      <c r="BA513" s="42"/>
      <c r="BB513" s="42"/>
      <c r="BC513" s="42"/>
      <c r="BD513" s="42"/>
      <c r="BE513" s="42"/>
      <c r="BF513" s="42"/>
      <c r="BG513" s="42"/>
    </row>
    <row r="514" spans="5:59" ht="15.75" customHeight="1" x14ac:dyDescent="0.25">
      <c r="E514" s="37"/>
      <c r="J514" s="36"/>
      <c r="K514" s="36"/>
      <c r="L514" s="38"/>
      <c r="M514" s="39"/>
      <c r="N514" s="39"/>
      <c r="O514" s="39"/>
      <c r="P514" s="39"/>
      <c r="Q514" s="39"/>
      <c r="R514" s="39"/>
      <c r="S514" s="39"/>
      <c r="U514" s="39"/>
      <c r="V514" s="39"/>
      <c r="W514" s="39"/>
      <c r="X514" s="39"/>
      <c r="Y514" s="39"/>
      <c r="AF514" s="40"/>
      <c r="AG514" s="40"/>
      <c r="AH514" s="40"/>
      <c r="AI514" s="40"/>
      <c r="AJ514" s="41"/>
      <c r="AK514" s="41"/>
      <c r="AL514" s="42"/>
      <c r="AM514" s="42"/>
      <c r="AN514" s="42"/>
      <c r="AO514" s="42"/>
      <c r="AP514" s="42"/>
      <c r="AQ514" s="42"/>
      <c r="AR514" s="42"/>
      <c r="AS514" s="42"/>
      <c r="AT514" s="42"/>
      <c r="AU514" s="42"/>
      <c r="AV514" s="42"/>
      <c r="AW514" s="42"/>
      <c r="AX514" s="42"/>
      <c r="AY514" s="42"/>
      <c r="AZ514" s="42"/>
      <c r="BA514" s="42"/>
      <c r="BB514" s="42"/>
      <c r="BC514" s="42"/>
      <c r="BD514" s="42"/>
      <c r="BE514" s="42"/>
      <c r="BF514" s="42"/>
      <c r="BG514" s="42"/>
    </row>
    <row r="515" spans="5:59" ht="15.75" customHeight="1" x14ac:dyDescent="0.25">
      <c r="E515" s="37"/>
      <c r="J515" s="36"/>
      <c r="K515" s="36"/>
      <c r="L515" s="38"/>
      <c r="M515" s="39"/>
      <c r="N515" s="39"/>
      <c r="O515" s="39"/>
      <c r="P515" s="39"/>
      <c r="Q515" s="39"/>
      <c r="R515" s="39"/>
      <c r="S515" s="39"/>
      <c r="U515" s="39"/>
      <c r="V515" s="39"/>
      <c r="W515" s="39"/>
      <c r="X515" s="39"/>
      <c r="Y515" s="39"/>
      <c r="AF515" s="40"/>
      <c r="AG515" s="40"/>
      <c r="AH515" s="40"/>
      <c r="AI515" s="40"/>
      <c r="AJ515" s="41"/>
      <c r="AK515" s="41"/>
      <c r="AL515" s="42"/>
      <c r="AM515" s="42"/>
      <c r="AN515" s="42"/>
      <c r="AO515" s="42"/>
      <c r="AP515" s="42"/>
      <c r="AQ515" s="42"/>
      <c r="AR515" s="42"/>
      <c r="AS515" s="42"/>
      <c r="AT515" s="42"/>
      <c r="AU515" s="42"/>
      <c r="AV515" s="42"/>
      <c r="AW515" s="42"/>
      <c r="AX515" s="42"/>
      <c r="AY515" s="42"/>
      <c r="AZ515" s="42"/>
      <c r="BA515" s="42"/>
      <c r="BB515" s="42"/>
      <c r="BC515" s="42"/>
      <c r="BD515" s="42"/>
      <c r="BE515" s="42"/>
      <c r="BF515" s="42"/>
      <c r="BG515" s="42"/>
    </row>
    <row r="516" spans="5:59" ht="15.75" customHeight="1" x14ac:dyDescent="0.25">
      <c r="E516" s="37"/>
      <c r="J516" s="36"/>
      <c r="K516" s="36"/>
      <c r="L516" s="38"/>
      <c r="M516" s="39"/>
      <c r="N516" s="39"/>
      <c r="O516" s="39"/>
      <c r="P516" s="39"/>
      <c r="Q516" s="39"/>
      <c r="R516" s="39"/>
      <c r="S516" s="39"/>
      <c r="U516" s="39"/>
      <c r="V516" s="39"/>
      <c r="W516" s="39"/>
      <c r="X516" s="39"/>
      <c r="Y516" s="39"/>
      <c r="AF516" s="40"/>
      <c r="AG516" s="40"/>
      <c r="AH516" s="40"/>
      <c r="AI516" s="40"/>
      <c r="AJ516" s="41"/>
      <c r="AK516" s="41"/>
      <c r="AL516" s="42"/>
      <c r="AM516" s="42"/>
      <c r="AN516" s="42"/>
      <c r="AO516" s="42"/>
      <c r="AP516" s="42"/>
      <c r="AQ516" s="42"/>
      <c r="AR516" s="42"/>
      <c r="AS516" s="42"/>
      <c r="AT516" s="42"/>
      <c r="AU516" s="42"/>
      <c r="AV516" s="42"/>
      <c r="AW516" s="42"/>
      <c r="AX516" s="42"/>
      <c r="AY516" s="42"/>
      <c r="AZ516" s="42"/>
      <c r="BA516" s="42"/>
      <c r="BB516" s="42"/>
      <c r="BC516" s="42"/>
      <c r="BD516" s="42"/>
      <c r="BE516" s="42"/>
      <c r="BF516" s="42"/>
      <c r="BG516" s="42"/>
    </row>
    <row r="517" spans="5:59" ht="15.75" customHeight="1" x14ac:dyDescent="0.25">
      <c r="E517" s="37"/>
      <c r="J517" s="36"/>
      <c r="K517" s="36"/>
      <c r="L517" s="38"/>
      <c r="M517" s="39"/>
      <c r="N517" s="39"/>
      <c r="O517" s="39"/>
      <c r="P517" s="39"/>
      <c r="Q517" s="39"/>
      <c r="R517" s="39"/>
      <c r="S517" s="39"/>
      <c r="U517" s="39"/>
      <c r="V517" s="39"/>
      <c r="W517" s="39"/>
      <c r="X517" s="39"/>
      <c r="Y517" s="39"/>
      <c r="AF517" s="40"/>
      <c r="AG517" s="40"/>
      <c r="AH517" s="40"/>
      <c r="AI517" s="40"/>
      <c r="AJ517" s="41"/>
      <c r="AK517" s="41"/>
      <c r="AL517" s="42"/>
      <c r="AM517" s="42"/>
      <c r="AN517" s="42"/>
      <c r="AO517" s="42"/>
      <c r="AP517" s="42"/>
      <c r="AQ517" s="42"/>
      <c r="AR517" s="42"/>
      <c r="AS517" s="42"/>
      <c r="AT517" s="42"/>
      <c r="AU517" s="42"/>
      <c r="AV517" s="42"/>
      <c r="AW517" s="42"/>
      <c r="AX517" s="42"/>
      <c r="AY517" s="42"/>
      <c r="AZ517" s="42"/>
      <c r="BA517" s="42"/>
      <c r="BB517" s="42"/>
      <c r="BC517" s="42"/>
      <c r="BD517" s="42"/>
      <c r="BE517" s="42"/>
      <c r="BF517" s="42"/>
      <c r="BG517" s="42"/>
    </row>
    <row r="518" spans="5:59" ht="15.75" customHeight="1" x14ac:dyDescent="0.25">
      <c r="E518" s="37"/>
      <c r="J518" s="36"/>
      <c r="K518" s="36"/>
      <c r="L518" s="38"/>
      <c r="M518" s="39"/>
      <c r="N518" s="39"/>
      <c r="O518" s="39"/>
      <c r="P518" s="39"/>
      <c r="Q518" s="39"/>
      <c r="R518" s="39"/>
      <c r="S518" s="39"/>
      <c r="U518" s="39"/>
      <c r="V518" s="39"/>
      <c r="W518" s="39"/>
      <c r="X518" s="39"/>
      <c r="Y518" s="39"/>
      <c r="AF518" s="40"/>
      <c r="AG518" s="40"/>
      <c r="AH518" s="40"/>
      <c r="AI518" s="40"/>
      <c r="AJ518" s="41"/>
      <c r="AK518" s="41"/>
      <c r="AL518" s="42"/>
      <c r="AM518" s="42"/>
      <c r="AN518" s="42"/>
      <c r="AO518" s="42"/>
      <c r="AP518" s="42"/>
      <c r="AQ518" s="42"/>
      <c r="AR518" s="42"/>
      <c r="AS518" s="42"/>
      <c r="AT518" s="42"/>
      <c r="AU518" s="42"/>
      <c r="AV518" s="42"/>
      <c r="AW518" s="42"/>
      <c r="AX518" s="42"/>
      <c r="AY518" s="42"/>
      <c r="AZ518" s="42"/>
      <c r="BA518" s="42"/>
      <c r="BB518" s="42"/>
      <c r="BC518" s="42"/>
      <c r="BD518" s="42"/>
      <c r="BE518" s="42"/>
      <c r="BF518" s="42"/>
      <c r="BG518" s="42"/>
    </row>
    <row r="519" spans="5:59" ht="15.75" customHeight="1" x14ac:dyDescent="0.25">
      <c r="E519" s="37"/>
      <c r="J519" s="36"/>
      <c r="K519" s="36"/>
      <c r="L519" s="38"/>
      <c r="M519" s="39"/>
      <c r="N519" s="39"/>
      <c r="O519" s="39"/>
      <c r="P519" s="39"/>
      <c r="Q519" s="39"/>
      <c r="R519" s="39"/>
      <c r="S519" s="39"/>
      <c r="U519" s="39"/>
      <c r="V519" s="39"/>
      <c r="W519" s="39"/>
      <c r="X519" s="39"/>
      <c r="Y519" s="39"/>
      <c r="AF519" s="40"/>
      <c r="AG519" s="40"/>
      <c r="AH519" s="40"/>
      <c r="AI519" s="40"/>
      <c r="AJ519" s="41"/>
      <c r="AK519" s="41"/>
      <c r="AL519" s="42"/>
      <c r="AM519" s="42"/>
      <c r="AN519" s="42"/>
      <c r="AO519" s="42"/>
      <c r="AP519" s="42"/>
      <c r="AQ519" s="42"/>
      <c r="AR519" s="42"/>
      <c r="AS519" s="42"/>
      <c r="AT519" s="42"/>
      <c r="AU519" s="42"/>
      <c r="AV519" s="42"/>
      <c r="AW519" s="42"/>
      <c r="AX519" s="42"/>
      <c r="AY519" s="42"/>
      <c r="AZ519" s="42"/>
      <c r="BA519" s="42"/>
      <c r="BB519" s="42"/>
      <c r="BC519" s="42"/>
      <c r="BD519" s="42"/>
      <c r="BE519" s="42"/>
      <c r="BF519" s="42"/>
      <c r="BG519" s="42"/>
    </row>
    <row r="520" spans="5:59" ht="15.75" customHeight="1" x14ac:dyDescent="0.25">
      <c r="E520" s="37"/>
      <c r="J520" s="36"/>
      <c r="K520" s="36"/>
      <c r="L520" s="38"/>
      <c r="M520" s="39"/>
      <c r="N520" s="39"/>
      <c r="O520" s="39"/>
      <c r="P520" s="39"/>
      <c r="Q520" s="39"/>
      <c r="R520" s="39"/>
      <c r="S520" s="39"/>
      <c r="U520" s="39"/>
      <c r="V520" s="39"/>
      <c r="W520" s="39"/>
      <c r="X520" s="39"/>
      <c r="Y520" s="39"/>
      <c r="AF520" s="40"/>
      <c r="AG520" s="40"/>
      <c r="AH520" s="40"/>
      <c r="AI520" s="40"/>
      <c r="AJ520" s="41"/>
      <c r="AK520" s="41"/>
      <c r="AL520" s="42"/>
      <c r="AM520" s="42"/>
      <c r="AN520" s="42"/>
      <c r="AO520" s="42"/>
      <c r="AP520" s="42"/>
      <c r="AQ520" s="42"/>
      <c r="AR520" s="42"/>
      <c r="AS520" s="42"/>
      <c r="AT520" s="42"/>
      <c r="AU520" s="42"/>
      <c r="AV520" s="42"/>
      <c r="AW520" s="42"/>
      <c r="AX520" s="42"/>
      <c r="AY520" s="42"/>
      <c r="AZ520" s="42"/>
      <c r="BA520" s="42"/>
      <c r="BB520" s="42"/>
      <c r="BC520" s="42"/>
      <c r="BD520" s="42"/>
      <c r="BE520" s="42"/>
      <c r="BF520" s="42"/>
      <c r="BG520" s="42"/>
    </row>
    <row r="521" spans="5:59" ht="15.75" customHeight="1" x14ac:dyDescent="0.25">
      <c r="E521" s="37"/>
      <c r="J521" s="36"/>
      <c r="K521" s="36"/>
      <c r="L521" s="38"/>
      <c r="M521" s="39"/>
      <c r="N521" s="39"/>
      <c r="O521" s="39"/>
      <c r="P521" s="39"/>
      <c r="Q521" s="39"/>
      <c r="R521" s="39"/>
      <c r="S521" s="39"/>
      <c r="U521" s="39"/>
      <c r="V521" s="39"/>
      <c r="W521" s="39"/>
      <c r="X521" s="39"/>
      <c r="Y521" s="39"/>
      <c r="AF521" s="40"/>
      <c r="AG521" s="40"/>
      <c r="AH521" s="40"/>
      <c r="AI521" s="40"/>
      <c r="AJ521" s="41"/>
      <c r="AK521" s="41"/>
      <c r="AL521" s="42"/>
      <c r="AM521" s="42"/>
      <c r="AN521" s="42"/>
      <c r="AO521" s="42"/>
      <c r="AP521" s="42"/>
      <c r="AQ521" s="42"/>
      <c r="AR521" s="42"/>
      <c r="AS521" s="42"/>
      <c r="AT521" s="42"/>
      <c r="AU521" s="42"/>
      <c r="AV521" s="42"/>
      <c r="AW521" s="42"/>
      <c r="AX521" s="42"/>
      <c r="AY521" s="42"/>
      <c r="AZ521" s="42"/>
      <c r="BA521" s="42"/>
      <c r="BB521" s="42"/>
      <c r="BC521" s="42"/>
      <c r="BD521" s="42"/>
      <c r="BE521" s="42"/>
      <c r="BF521" s="42"/>
      <c r="BG521" s="42"/>
    </row>
    <row r="522" spans="5:59" ht="15.75" customHeight="1" x14ac:dyDescent="0.25">
      <c r="E522" s="37"/>
      <c r="J522" s="36"/>
      <c r="K522" s="36"/>
      <c r="L522" s="38"/>
      <c r="M522" s="39"/>
      <c r="N522" s="39"/>
      <c r="O522" s="39"/>
      <c r="P522" s="39"/>
      <c r="Q522" s="39"/>
      <c r="R522" s="39"/>
      <c r="S522" s="39"/>
      <c r="U522" s="39"/>
      <c r="V522" s="39"/>
      <c r="W522" s="39"/>
      <c r="X522" s="39"/>
      <c r="Y522" s="39"/>
      <c r="AF522" s="40"/>
      <c r="AG522" s="40"/>
      <c r="AH522" s="40"/>
      <c r="AI522" s="40"/>
      <c r="AJ522" s="41"/>
      <c r="AK522" s="41"/>
      <c r="AL522" s="42"/>
      <c r="AM522" s="42"/>
      <c r="AN522" s="42"/>
      <c r="AO522" s="42"/>
      <c r="AP522" s="42"/>
      <c r="AQ522" s="42"/>
      <c r="AR522" s="42"/>
      <c r="AS522" s="42"/>
      <c r="AT522" s="42"/>
      <c r="AU522" s="42"/>
      <c r="AV522" s="42"/>
      <c r="AW522" s="42"/>
      <c r="AX522" s="42"/>
      <c r="AY522" s="42"/>
      <c r="AZ522" s="42"/>
      <c r="BA522" s="42"/>
      <c r="BB522" s="42"/>
      <c r="BC522" s="42"/>
      <c r="BD522" s="42"/>
      <c r="BE522" s="42"/>
      <c r="BF522" s="42"/>
      <c r="BG522" s="42"/>
    </row>
    <row r="523" spans="5:59" ht="15.75" customHeight="1" x14ac:dyDescent="0.25">
      <c r="E523" s="37"/>
      <c r="J523" s="36"/>
      <c r="K523" s="36"/>
      <c r="L523" s="38"/>
      <c r="M523" s="39"/>
      <c r="N523" s="39"/>
      <c r="O523" s="39"/>
      <c r="P523" s="39"/>
      <c r="Q523" s="39"/>
      <c r="R523" s="39"/>
      <c r="S523" s="39"/>
      <c r="U523" s="39"/>
      <c r="V523" s="39"/>
      <c r="W523" s="39"/>
      <c r="X523" s="39"/>
      <c r="Y523" s="39"/>
      <c r="AF523" s="40"/>
      <c r="AG523" s="40"/>
      <c r="AH523" s="40"/>
      <c r="AI523" s="40"/>
      <c r="AJ523" s="41"/>
      <c r="AK523" s="41"/>
      <c r="AL523" s="42"/>
      <c r="AM523" s="42"/>
      <c r="AN523" s="42"/>
      <c r="AO523" s="42"/>
      <c r="AP523" s="42"/>
      <c r="AQ523" s="42"/>
      <c r="AR523" s="42"/>
      <c r="AS523" s="42"/>
      <c r="AT523" s="42"/>
      <c r="AU523" s="42"/>
      <c r="AV523" s="42"/>
      <c r="AW523" s="42"/>
      <c r="AX523" s="42"/>
      <c r="AY523" s="42"/>
      <c r="AZ523" s="42"/>
      <c r="BA523" s="42"/>
      <c r="BB523" s="42"/>
      <c r="BC523" s="42"/>
      <c r="BD523" s="42"/>
      <c r="BE523" s="42"/>
      <c r="BF523" s="42"/>
      <c r="BG523" s="42"/>
    </row>
    <row r="524" spans="5:59" ht="15.75" customHeight="1" x14ac:dyDescent="0.25">
      <c r="E524" s="37"/>
      <c r="J524" s="36"/>
      <c r="K524" s="36"/>
      <c r="L524" s="38"/>
      <c r="M524" s="39"/>
      <c r="N524" s="39"/>
      <c r="O524" s="39"/>
      <c r="P524" s="39"/>
      <c r="Q524" s="39"/>
      <c r="R524" s="39"/>
      <c r="S524" s="39"/>
      <c r="U524" s="39"/>
      <c r="V524" s="39"/>
      <c r="W524" s="39"/>
      <c r="X524" s="39"/>
      <c r="Y524" s="39"/>
      <c r="AF524" s="40"/>
      <c r="AG524" s="40"/>
      <c r="AH524" s="40"/>
      <c r="AI524" s="40"/>
      <c r="AJ524" s="41"/>
      <c r="AK524" s="41"/>
      <c r="AL524" s="42"/>
      <c r="AM524" s="42"/>
      <c r="AN524" s="42"/>
      <c r="AO524" s="42"/>
      <c r="AP524" s="42"/>
      <c r="AQ524" s="42"/>
      <c r="AR524" s="42"/>
      <c r="AS524" s="42"/>
      <c r="AT524" s="42"/>
      <c r="AU524" s="42"/>
      <c r="AV524" s="42"/>
      <c r="AW524" s="42"/>
      <c r="AX524" s="42"/>
      <c r="AY524" s="42"/>
      <c r="AZ524" s="42"/>
      <c r="BA524" s="42"/>
      <c r="BB524" s="42"/>
      <c r="BC524" s="42"/>
      <c r="BD524" s="42"/>
      <c r="BE524" s="42"/>
      <c r="BF524" s="42"/>
      <c r="BG524" s="42"/>
    </row>
    <row r="525" spans="5:59" ht="15.75" customHeight="1" x14ac:dyDescent="0.25">
      <c r="E525" s="37"/>
      <c r="J525" s="36"/>
      <c r="K525" s="36"/>
      <c r="L525" s="38"/>
      <c r="M525" s="39"/>
      <c r="N525" s="39"/>
      <c r="O525" s="39"/>
      <c r="P525" s="39"/>
      <c r="Q525" s="39"/>
      <c r="R525" s="39"/>
      <c r="S525" s="39"/>
      <c r="U525" s="39"/>
      <c r="V525" s="39"/>
      <c r="W525" s="39"/>
      <c r="X525" s="39"/>
      <c r="Y525" s="39"/>
      <c r="AF525" s="40"/>
      <c r="AG525" s="40"/>
      <c r="AH525" s="40"/>
      <c r="AI525" s="40"/>
      <c r="AJ525" s="41"/>
      <c r="AK525" s="41"/>
      <c r="AL525" s="42"/>
      <c r="AM525" s="42"/>
      <c r="AN525" s="42"/>
      <c r="AO525" s="42"/>
      <c r="AP525" s="42"/>
      <c r="AQ525" s="42"/>
      <c r="AR525" s="42"/>
      <c r="AS525" s="42"/>
      <c r="AT525" s="42"/>
      <c r="AU525" s="42"/>
      <c r="AV525" s="42"/>
      <c r="AW525" s="42"/>
      <c r="AX525" s="42"/>
      <c r="AY525" s="42"/>
      <c r="AZ525" s="42"/>
      <c r="BA525" s="42"/>
      <c r="BB525" s="42"/>
      <c r="BC525" s="42"/>
      <c r="BD525" s="42"/>
      <c r="BE525" s="42"/>
      <c r="BF525" s="42"/>
      <c r="BG525" s="42"/>
    </row>
    <row r="526" spans="5:59" ht="15.75" customHeight="1" x14ac:dyDescent="0.25">
      <c r="E526" s="37"/>
      <c r="J526" s="36"/>
      <c r="K526" s="36"/>
      <c r="L526" s="38"/>
      <c r="M526" s="39"/>
      <c r="N526" s="39"/>
      <c r="O526" s="39"/>
      <c r="P526" s="39"/>
      <c r="Q526" s="39"/>
      <c r="R526" s="39"/>
      <c r="S526" s="39"/>
      <c r="U526" s="39"/>
      <c r="V526" s="39"/>
      <c r="W526" s="39"/>
      <c r="X526" s="39"/>
      <c r="Y526" s="39"/>
      <c r="AF526" s="40"/>
      <c r="AG526" s="40"/>
      <c r="AH526" s="40"/>
      <c r="AI526" s="40"/>
      <c r="AJ526" s="41"/>
      <c r="AK526" s="41"/>
      <c r="AL526" s="42"/>
      <c r="AM526" s="42"/>
      <c r="AN526" s="42"/>
      <c r="AO526" s="42"/>
      <c r="AP526" s="42"/>
      <c r="AQ526" s="42"/>
      <c r="AR526" s="42"/>
      <c r="AS526" s="42"/>
      <c r="AT526" s="42"/>
      <c r="AU526" s="42"/>
      <c r="AV526" s="42"/>
      <c r="AW526" s="42"/>
      <c r="AX526" s="42"/>
      <c r="AY526" s="42"/>
      <c r="AZ526" s="42"/>
      <c r="BA526" s="42"/>
      <c r="BB526" s="42"/>
      <c r="BC526" s="42"/>
      <c r="BD526" s="42"/>
      <c r="BE526" s="42"/>
      <c r="BF526" s="42"/>
      <c r="BG526" s="42"/>
    </row>
    <row r="527" spans="5:59" ht="15.75" customHeight="1" x14ac:dyDescent="0.25">
      <c r="E527" s="37"/>
      <c r="J527" s="36"/>
      <c r="K527" s="36"/>
      <c r="L527" s="38"/>
      <c r="M527" s="39"/>
      <c r="N527" s="39"/>
      <c r="O527" s="39"/>
      <c r="P527" s="39"/>
      <c r="Q527" s="39"/>
      <c r="R527" s="39"/>
      <c r="S527" s="39"/>
      <c r="U527" s="39"/>
      <c r="V527" s="39"/>
      <c r="W527" s="39"/>
      <c r="X527" s="39"/>
      <c r="Y527" s="39"/>
      <c r="AF527" s="40"/>
      <c r="AG527" s="40"/>
      <c r="AH527" s="40"/>
      <c r="AI527" s="40"/>
      <c r="AJ527" s="41"/>
      <c r="AK527" s="41"/>
      <c r="AL527" s="42"/>
      <c r="AM527" s="42"/>
      <c r="AN527" s="42"/>
      <c r="AO527" s="42"/>
      <c r="AP527" s="42"/>
      <c r="AQ527" s="42"/>
      <c r="AR527" s="42"/>
      <c r="AS527" s="42"/>
      <c r="AT527" s="42"/>
      <c r="AU527" s="42"/>
      <c r="AV527" s="42"/>
      <c r="AW527" s="42"/>
      <c r="AX527" s="42"/>
      <c r="AY527" s="42"/>
      <c r="AZ527" s="42"/>
      <c r="BA527" s="42"/>
      <c r="BB527" s="42"/>
      <c r="BC527" s="42"/>
      <c r="BD527" s="42"/>
      <c r="BE527" s="42"/>
      <c r="BF527" s="42"/>
      <c r="BG527" s="42"/>
    </row>
    <row r="528" spans="5:59" ht="15.75" customHeight="1" x14ac:dyDescent="0.25">
      <c r="E528" s="37"/>
      <c r="J528" s="36"/>
      <c r="K528" s="36"/>
      <c r="L528" s="38"/>
      <c r="M528" s="39"/>
      <c r="N528" s="39"/>
      <c r="O528" s="39"/>
      <c r="P528" s="39"/>
      <c r="Q528" s="39"/>
      <c r="R528" s="39"/>
      <c r="S528" s="39"/>
      <c r="U528" s="39"/>
      <c r="V528" s="39"/>
      <c r="W528" s="39"/>
      <c r="X528" s="39"/>
      <c r="Y528" s="39"/>
      <c r="AF528" s="40"/>
      <c r="AG528" s="40"/>
      <c r="AH528" s="40"/>
      <c r="AI528" s="40"/>
      <c r="AJ528" s="41"/>
      <c r="AK528" s="41"/>
      <c r="AL528" s="42"/>
      <c r="AM528" s="42"/>
      <c r="AN528" s="42"/>
      <c r="AO528" s="42"/>
      <c r="AP528" s="42"/>
      <c r="AQ528" s="42"/>
      <c r="AR528" s="42"/>
      <c r="AS528" s="42"/>
      <c r="AT528" s="42"/>
      <c r="AU528" s="42"/>
      <c r="AV528" s="42"/>
      <c r="AW528" s="42"/>
      <c r="AX528" s="42"/>
      <c r="AY528" s="42"/>
      <c r="AZ528" s="42"/>
      <c r="BA528" s="42"/>
      <c r="BB528" s="42"/>
      <c r="BC528" s="42"/>
      <c r="BD528" s="42"/>
      <c r="BE528" s="42"/>
      <c r="BF528" s="42"/>
      <c r="BG528" s="42"/>
    </row>
    <row r="529" spans="5:59" ht="15.75" customHeight="1" x14ac:dyDescent="0.25">
      <c r="E529" s="37"/>
      <c r="J529" s="36"/>
      <c r="K529" s="36"/>
      <c r="L529" s="38"/>
      <c r="M529" s="39"/>
      <c r="N529" s="39"/>
      <c r="O529" s="39"/>
      <c r="P529" s="39"/>
      <c r="Q529" s="39"/>
      <c r="R529" s="39"/>
      <c r="S529" s="39"/>
      <c r="U529" s="39"/>
      <c r="V529" s="39"/>
      <c r="W529" s="39"/>
      <c r="X529" s="39"/>
      <c r="Y529" s="39"/>
      <c r="AF529" s="40"/>
      <c r="AG529" s="40"/>
      <c r="AH529" s="40"/>
      <c r="AI529" s="40"/>
      <c r="AJ529" s="41"/>
      <c r="AK529" s="41"/>
      <c r="AL529" s="42"/>
      <c r="AM529" s="42"/>
      <c r="AN529" s="42"/>
      <c r="AO529" s="42"/>
      <c r="AP529" s="42"/>
      <c r="AQ529" s="42"/>
      <c r="AR529" s="42"/>
      <c r="AS529" s="42"/>
      <c r="AT529" s="42"/>
      <c r="AU529" s="42"/>
      <c r="AV529" s="42"/>
      <c r="AW529" s="42"/>
      <c r="AX529" s="42"/>
      <c r="AY529" s="42"/>
      <c r="AZ529" s="42"/>
      <c r="BA529" s="42"/>
      <c r="BB529" s="42"/>
      <c r="BC529" s="42"/>
      <c r="BD529" s="42"/>
      <c r="BE529" s="42"/>
      <c r="BF529" s="42"/>
      <c r="BG529" s="42"/>
    </row>
    <row r="530" spans="5:59" ht="15.75" customHeight="1" x14ac:dyDescent="0.25">
      <c r="E530" s="37"/>
      <c r="J530" s="36"/>
      <c r="K530" s="36"/>
      <c r="L530" s="38"/>
      <c r="M530" s="39"/>
      <c r="N530" s="39"/>
      <c r="O530" s="39"/>
      <c r="P530" s="39"/>
      <c r="Q530" s="39"/>
      <c r="R530" s="39"/>
      <c r="S530" s="39"/>
      <c r="U530" s="39"/>
      <c r="V530" s="39"/>
      <c r="W530" s="39"/>
      <c r="X530" s="39"/>
      <c r="Y530" s="39"/>
      <c r="AF530" s="40"/>
      <c r="AG530" s="40"/>
      <c r="AH530" s="40"/>
      <c r="AI530" s="40"/>
      <c r="AJ530" s="41"/>
      <c r="AK530" s="41"/>
      <c r="AL530" s="42"/>
      <c r="AM530" s="42"/>
      <c r="AN530" s="42"/>
      <c r="AO530" s="42"/>
      <c r="AP530" s="42"/>
      <c r="AQ530" s="42"/>
      <c r="AR530" s="42"/>
      <c r="AS530" s="42"/>
      <c r="AT530" s="42"/>
      <c r="AU530" s="42"/>
      <c r="AV530" s="42"/>
      <c r="AW530" s="42"/>
      <c r="AX530" s="42"/>
      <c r="AY530" s="42"/>
      <c r="AZ530" s="42"/>
      <c r="BA530" s="42"/>
      <c r="BB530" s="42"/>
      <c r="BC530" s="42"/>
      <c r="BD530" s="42"/>
      <c r="BE530" s="42"/>
      <c r="BF530" s="42"/>
      <c r="BG530" s="42"/>
    </row>
    <row r="531" spans="5:59" ht="15.75" customHeight="1" x14ac:dyDescent="0.25">
      <c r="E531" s="37"/>
      <c r="J531" s="36"/>
      <c r="K531" s="36"/>
      <c r="L531" s="38"/>
      <c r="M531" s="39"/>
      <c r="N531" s="39"/>
      <c r="O531" s="39"/>
      <c r="P531" s="39"/>
      <c r="Q531" s="39"/>
      <c r="R531" s="39"/>
      <c r="S531" s="39"/>
      <c r="U531" s="39"/>
      <c r="V531" s="39"/>
      <c r="W531" s="39"/>
      <c r="X531" s="39"/>
      <c r="Y531" s="39"/>
      <c r="AF531" s="40"/>
      <c r="AG531" s="40"/>
      <c r="AH531" s="40"/>
      <c r="AI531" s="40"/>
      <c r="AJ531" s="41"/>
      <c r="AK531" s="41"/>
      <c r="AL531" s="42"/>
      <c r="AM531" s="42"/>
      <c r="AN531" s="42"/>
      <c r="AO531" s="42"/>
      <c r="AP531" s="42"/>
      <c r="AQ531" s="42"/>
      <c r="AR531" s="42"/>
      <c r="AS531" s="42"/>
      <c r="AT531" s="42"/>
      <c r="AU531" s="42"/>
      <c r="AV531" s="42"/>
      <c r="AW531" s="42"/>
      <c r="AX531" s="42"/>
      <c r="AY531" s="42"/>
      <c r="AZ531" s="42"/>
      <c r="BA531" s="42"/>
      <c r="BB531" s="42"/>
      <c r="BC531" s="42"/>
      <c r="BD531" s="42"/>
      <c r="BE531" s="42"/>
      <c r="BF531" s="42"/>
      <c r="BG531" s="42"/>
    </row>
    <row r="532" spans="5:59" ht="15.75" customHeight="1" x14ac:dyDescent="0.25">
      <c r="E532" s="37"/>
      <c r="J532" s="36"/>
      <c r="K532" s="36"/>
      <c r="L532" s="38"/>
      <c r="M532" s="39"/>
      <c r="N532" s="39"/>
      <c r="O532" s="39"/>
      <c r="P532" s="39"/>
      <c r="Q532" s="39"/>
      <c r="R532" s="39"/>
      <c r="S532" s="39"/>
      <c r="U532" s="39"/>
      <c r="V532" s="39"/>
      <c r="W532" s="39"/>
      <c r="X532" s="39"/>
      <c r="Y532" s="39"/>
      <c r="AF532" s="40"/>
      <c r="AG532" s="40"/>
      <c r="AH532" s="40"/>
      <c r="AI532" s="40"/>
      <c r="AJ532" s="41"/>
      <c r="AK532" s="41"/>
      <c r="AL532" s="42"/>
      <c r="AM532" s="42"/>
      <c r="AN532" s="42"/>
      <c r="AO532" s="42"/>
      <c r="AP532" s="42"/>
      <c r="AQ532" s="42"/>
      <c r="AR532" s="42"/>
      <c r="AS532" s="42"/>
      <c r="AT532" s="42"/>
      <c r="AU532" s="42"/>
      <c r="AV532" s="42"/>
      <c r="AW532" s="42"/>
      <c r="AX532" s="42"/>
      <c r="AY532" s="42"/>
      <c r="AZ532" s="42"/>
      <c r="BA532" s="42"/>
      <c r="BB532" s="42"/>
      <c r="BC532" s="42"/>
      <c r="BD532" s="42"/>
      <c r="BE532" s="42"/>
      <c r="BF532" s="42"/>
      <c r="BG532" s="42"/>
    </row>
    <row r="533" spans="5:59" ht="15.75" customHeight="1" x14ac:dyDescent="0.25">
      <c r="E533" s="37"/>
      <c r="J533" s="36"/>
      <c r="K533" s="36"/>
      <c r="L533" s="38"/>
      <c r="M533" s="39"/>
      <c r="N533" s="39"/>
      <c r="O533" s="39"/>
      <c r="P533" s="39"/>
      <c r="Q533" s="39"/>
      <c r="R533" s="39"/>
      <c r="S533" s="39"/>
      <c r="U533" s="39"/>
      <c r="V533" s="39"/>
      <c r="W533" s="39"/>
      <c r="X533" s="39"/>
      <c r="Y533" s="39"/>
      <c r="AF533" s="40"/>
      <c r="AG533" s="40"/>
      <c r="AH533" s="40"/>
      <c r="AI533" s="40"/>
      <c r="AJ533" s="41"/>
      <c r="AK533" s="41"/>
      <c r="AL533" s="42"/>
      <c r="AM533" s="42"/>
      <c r="AN533" s="42"/>
      <c r="AO533" s="42"/>
      <c r="AP533" s="42"/>
      <c r="AQ533" s="42"/>
      <c r="AR533" s="42"/>
      <c r="AS533" s="42"/>
      <c r="AT533" s="42"/>
      <c r="AU533" s="42"/>
      <c r="AV533" s="42"/>
      <c r="AW533" s="42"/>
      <c r="AX533" s="42"/>
      <c r="AY533" s="42"/>
      <c r="AZ533" s="42"/>
      <c r="BA533" s="42"/>
      <c r="BB533" s="42"/>
      <c r="BC533" s="42"/>
      <c r="BD533" s="42"/>
      <c r="BE533" s="42"/>
      <c r="BF533" s="42"/>
      <c r="BG533" s="42"/>
    </row>
    <row r="534" spans="5:59" ht="15.75" customHeight="1" x14ac:dyDescent="0.25">
      <c r="E534" s="37"/>
      <c r="J534" s="36"/>
      <c r="K534" s="36"/>
      <c r="L534" s="38"/>
      <c r="M534" s="39"/>
      <c r="N534" s="39"/>
      <c r="O534" s="39"/>
      <c r="P534" s="39"/>
      <c r="Q534" s="39"/>
      <c r="R534" s="39"/>
      <c r="S534" s="39"/>
      <c r="U534" s="39"/>
      <c r="V534" s="39"/>
      <c r="W534" s="39"/>
      <c r="X534" s="39"/>
      <c r="Y534" s="39"/>
      <c r="AF534" s="40"/>
      <c r="AG534" s="40"/>
      <c r="AH534" s="40"/>
      <c r="AI534" s="40"/>
      <c r="AJ534" s="41"/>
      <c r="AK534" s="41"/>
      <c r="AL534" s="42"/>
      <c r="AM534" s="42"/>
      <c r="AN534" s="42"/>
      <c r="AO534" s="42"/>
      <c r="AP534" s="42"/>
      <c r="AQ534" s="42"/>
      <c r="AR534" s="42"/>
      <c r="AS534" s="42"/>
      <c r="AT534" s="42"/>
      <c r="AU534" s="42"/>
      <c r="AV534" s="42"/>
      <c r="AW534" s="42"/>
      <c r="AX534" s="42"/>
      <c r="AY534" s="42"/>
      <c r="AZ534" s="42"/>
      <c r="BA534" s="42"/>
      <c r="BB534" s="42"/>
      <c r="BC534" s="42"/>
      <c r="BD534" s="42"/>
      <c r="BE534" s="42"/>
      <c r="BF534" s="42"/>
      <c r="BG534" s="42"/>
    </row>
    <row r="535" spans="5:59" ht="15.75" customHeight="1" x14ac:dyDescent="0.25">
      <c r="E535" s="37"/>
      <c r="J535" s="36"/>
      <c r="K535" s="36"/>
      <c r="L535" s="38"/>
      <c r="M535" s="39"/>
      <c r="N535" s="39"/>
      <c r="O535" s="39"/>
      <c r="P535" s="39"/>
      <c r="Q535" s="39"/>
      <c r="R535" s="39"/>
      <c r="S535" s="39"/>
      <c r="U535" s="39"/>
      <c r="V535" s="39"/>
      <c r="W535" s="39"/>
      <c r="X535" s="39"/>
      <c r="Y535" s="39"/>
      <c r="AF535" s="40"/>
      <c r="AG535" s="40"/>
      <c r="AH535" s="40"/>
      <c r="AI535" s="40"/>
      <c r="AJ535" s="41"/>
      <c r="AK535" s="41"/>
      <c r="AL535" s="42"/>
      <c r="AM535" s="42"/>
      <c r="AN535" s="42"/>
      <c r="AO535" s="42"/>
      <c r="AP535" s="42"/>
      <c r="AQ535" s="42"/>
      <c r="AR535" s="42"/>
      <c r="AS535" s="42"/>
      <c r="AT535" s="42"/>
      <c r="AU535" s="42"/>
      <c r="AV535" s="42"/>
      <c r="AW535" s="42"/>
      <c r="AX535" s="42"/>
      <c r="AY535" s="42"/>
      <c r="AZ535" s="42"/>
      <c r="BA535" s="42"/>
      <c r="BB535" s="42"/>
      <c r="BC535" s="42"/>
      <c r="BD535" s="42"/>
      <c r="BE535" s="42"/>
      <c r="BF535" s="42"/>
      <c r="BG535" s="42"/>
    </row>
    <row r="536" spans="5:59" ht="15.75" customHeight="1" x14ac:dyDescent="0.25">
      <c r="E536" s="37"/>
      <c r="J536" s="36"/>
      <c r="K536" s="36"/>
      <c r="L536" s="38"/>
      <c r="M536" s="39"/>
      <c r="N536" s="39"/>
      <c r="O536" s="39"/>
      <c r="P536" s="39"/>
      <c r="Q536" s="39"/>
      <c r="R536" s="39"/>
      <c r="S536" s="39"/>
      <c r="U536" s="39"/>
      <c r="V536" s="39"/>
      <c r="W536" s="39"/>
      <c r="X536" s="39"/>
      <c r="Y536" s="39"/>
      <c r="AF536" s="40"/>
      <c r="AG536" s="40"/>
      <c r="AH536" s="40"/>
      <c r="AI536" s="40"/>
      <c r="AJ536" s="41"/>
      <c r="AK536" s="41"/>
      <c r="AL536" s="42"/>
      <c r="AM536" s="42"/>
      <c r="AN536" s="42"/>
      <c r="AO536" s="42"/>
      <c r="AP536" s="42"/>
      <c r="AQ536" s="42"/>
      <c r="AR536" s="42"/>
      <c r="AS536" s="42"/>
      <c r="AT536" s="42"/>
      <c r="AU536" s="42"/>
      <c r="AV536" s="42"/>
      <c r="AW536" s="42"/>
      <c r="AX536" s="42"/>
      <c r="AY536" s="42"/>
      <c r="AZ536" s="42"/>
      <c r="BA536" s="42"/>
      <c r="BB536" s="42"/>
      <c r="BC536" s="42"/>
      <c r="BD536" s="42"/>
      <c r="BE536" s="42"/>
      <c r="BF536" s="42"/>
      <c r="BG536" s="42"/>
    </row>
    <row r="537" spans="5:59" ht="15.75" customHeight="1" x14ac:dyDescent="0.25">
      <c r="E537" s="37"/>
      <c r="J537" s="36"/>
      <c r="K537" s="36"/>
      <c r="L537" s="38"/>
      <c r="M537" s="39"/>
      <c r="N537" s="39"/>
      <c r="O537" s="39"/>
      <c r="P537" s="39"/>
      <c r="Q537" s="39"/>
      <c r="R537" s="39"/>
      <c r="S537" s="39"/>
      <c r="U537" s="39"/>
      <c r="V537" s="39"/>
      <c r="W537" s="39"/>
      <c r="X537" s="39"/>
      <c r="Y537" s="39"/>
      <c r="AF537" s="40"/>
      <c r="AG537" s="40"/>
      <c r="AH537" s="40"/>
      <c r="AI537" s="40"/>
      <c r="AJ537" s="41"/>
      <c r="AK537" s="41"/>
      <c r="AL537" s="42"/>
      <c r="AM537" s="42"/>
      <c r="AN537" s="42"/>
      <c r="AO537" s="42"/>
      <c r="AP537" s="42"/>
      <c r="AQ537" s="42"/>
      <c r="AR537" s="42"/>
      <c r="AS537" s="42"/>
      <c r="AT537" s="42"/>
      <c r="AU537" s="42"/>
      <c r="AV537" s="42"/>
      <c r="AW537" s="42"/>
      <c r="AX537" s="42"/>
      <c r="AY537" s="42"/>
      <c r="AZ537" s="42"/>
      <c r="BA537" s="42"/>
      <c r="BB537" s="42"/>
      <c r="BC537" s="42"/>
      <c r="BD537" s="42"/>
      <c r="BE537" s="42"/>
      <c r="BF537" s="42"/>
      <c r="BG537" s="42"/>
    </row>
    <row r="538" spans="5:59" ht="15.75" customHeight="1" x14ac:dyDescent="0.25">
      <c r="E538" s="37"/>
      <c r="J538" s="36"/>
      <c r="K538" s="36"/>
      <c r="L538" s="38"/>
      <c r="M538" s="39"/>
      <c r="N538" s="39"/>
      <c r="O538" s="39"/>
      <c r="P538" s="39"/>
      <c r="Q538" s="39"/>
      <c r="R538" s="39"/>
      <c r="S538" s="39"/>
      <c r="U538" s="39"/>
      <c r="V538" s="39"/>
      <c r="W538" s="39"/>
      <c r="X538" s="39"/>
      <c r="Y538" s="39"/>
      <c r="AF538" s="40"/>
      <c r="AG538" s="40"/>
      <c r="AH538" s="40"/>
      <c r="AI538" s="40"/>
      <c r="AJ538" s="41"/>
      <c r="AK538" s="41"/>
      <c r="AL538" s="42"/>
      <c r="AM538" s="42"/>
      <c r="AN538" s="42"/>
      <c r="AO538" s="42"/>
      <c r="AP538" s="42"/>
      <c r="AQ538" s="42"/>
      <c r="AR538" s="42"/>
      <c r="AS538" s="42"/>
      <c r="AT538" s="42"/>
      <c r="AU538" s="42"/>
      <c r="AV538" s="42"/>
      <c r="AW538" s="42"/>
      <c r="AX538" s="42"/>
      <c r="AY538" s="42"/>
      <c r="AZ538" s="42"/>
      <c r="BA538" s="42"/>
      <c r="BB538" s="42"/>
      <c r="BC538" s="42"/>
      <c r="BD538" s="42"/>
      <c r="BE538" s="42"/>
      <c r="BF538" s="42"/>
      <c r="BG538" s="42"/>
    </row>
    <row r="539" spans="5:59" ht="15.75" customHeight="1" x14ac:dyDescent="0.25">
      <c r="E539" s="37"/>
      <c r="J539" s="36"/>
      <c r="K539" s="36"/>
      <c r="L539" s="38"/>
      <c r="M539" s="39"/>
      <c r="N539" s="39"/>
      <c r="O539" s="39"/>
      <c r="P539" s="39"/>
      <c r="Q539" s="39"/>
      <c r="R539" s="39"/>
      <c r="S539" s="39"/>
      <c r="U539" s="39"/>
      <c r="V539" s="39"/>
      <c r="W539" s="39"/>
      <c r="X539" s="39"/>
      <c r="Y539" s="39"/>
      <c r="AF539" s="40"/>
      <c r="AG539" s="40"/>
      <c r="AH539" s="40"/>
      <c r="AI539" s="40"/>
      <c r="AJ539" s="41"/>
      <c r="AK539" s="41"/>
      <c r="AL539" s="42"/>
      <c r="AM539" s="42"/>
      <c r="AN539" s="42"/>
      <c r="AO539" s="42"/>
      <c r="AP539" s="42"/>
      <c r="AQ539" s="42"/>
      <c r="AR539" s="42"/>
      <c r="AS539" s="42"/>
      <c r="AT539" s="42"/>
      <c r="AU539" s="42"/>
      <c r="AV539" s="42"/>
      <c r="AW539" s="42"/>
      <c r="AX539" s="42"/>
      <c r="AY539" s="42"/>
      <c r="AZ539" s="42"/>
      <c r="BA539" s="42"/>
      <c r="BB539" s="42"/>
      <c r="BC539" s="42"/>
      <c r="BD539" s="42"/>
      <c r="BE539" s="42"/>
      <c r="BF539" s="42"/>
      <c r="BG539" s="42"/>
    </row>
    <row r="540" spans="5:59" ht="15.75" customHeight="1" x14ac:dyDescent="0.25">
      <c r="E540" s="37"/>
      <c r="J540" s="36"/>
      <c r="K540" s="36"/>
      <c r="L540" s="38"/>
      <c r="M540" s="39"/>
      <c r="N540" s="39"/>
      <c r="O540" s="39"/>
      <c r="P540" s="39"/>
      <c r="Q540" s="39"/>
      <c r="R540" s="39"/>
      <c r="S540" s="39"/>
      <c r="U540" s="39"/>
      <c r="V540" s="39"/>
      <c r="W540" s="39"/>
      <c r="X540" s="39"/>
      <c r="Y540" s="39"/>
      <c r="AF540" s="40"/>
      <c r="AG540" s="40"/>
      <c r="AH540" s="40"/>
      <c r="AI540" s="40"/>
      <c r="AJ540" s="41"/>
      <c r="AK540" s="41"/>
      <c r="AL540" s="42"/>
      <c r="AM540" s="42"/>
      <c r="AN540" s="42"/>
      <c r="AO540" s="42"/>
      <c r="AP540" s="42"/>
      <c r="AQ540" s="42"/>
      <c r="AR540" s="42"/>
      <c r="AS540" s="42"/>
      <c r="AT540" s="42"/>
      <c r="AU540" s="42"/>
      <c r="AV540" s="42"/>
      <c r="AW540" s="42"/>
      <c r="AX540" s="42"/>
      <c r="AY540" s="42"/>
      <c r="AZ540" s="42"/>
      <c r="BA540" s="42"/>
      <c r="BB540" s="42"/>
      <c r="BC540" s="42"/>
      <c r="BD540" s="42"/>
      <c r="BE540" s="42"/>
      <c r="BF540" s="42"/>
      <c r="BG540" s="42"/>
    </row>
    <row r="541" spans="5:59" ht="15.75" customHeight="1" x14ac:dyDescent="0.25">
      <c r="E541" s="37"/>
      <c r="J541" s="36"/>
      <c r="K541" s="36"/>
      <c r="L541" s="38"/>
      <c r="M541" s="39"/>
      <c r="N541" s="39"/>
      <c r="O541" s="39"/>
      <c r="P541" s="39"/>
      <c r="Q541" s="39"/>
      <c r="R541" s="39"/>
      <c r="S541" s="39"/>
      <c r="U541" s="39"/>
      <c r="V541" s="39"/>
      <c r="W541" s="39"/>
      <c r="X541" s="39"/>
      <c r="Y541" s="39"/>
      <c r="AF541" s="40"/>
      <c r="AG541" s="40"/>
      <c r="AH541" s="40"/>
      <c r="AI541" s="40"/>
      <c r="AJ541" s="41"/>
      <c r="AK541" s="41"/>
      <c r="AL541" s="42"/>
      <c r="AM541" s="42"/>
      <c r="AN541" s="42"/>
      <c r="AO541" s="42"/>
      <c r="AP541" s="42"/>
      <c r="AQ541" s="42"/>
      <c r="AR541" s="42"/>
      <c r="AS541" s="42"/>
      <c r="AT541" s="42"/>
      <c r="AU541" s="42"/>
      <c r="AV541" s="42"/>
      <c r="AW541" s="42"/>
      <c r="AX541" s="42"/>
      <c r="AY541" s="42"/>
      <c r="AZ541" s="42"/>
      <c r="BA541" s="42"/>
      <c r="BB541" s="42"/>
      <c r="BC541" s="42"/>
      <c r="BD541" s="42"/>
      <c r="BE541" s="42"/>
      <c r="BF541" s="42"/>
      <c r="BG541" s="42"/>
    </row>
    <row r="542" spans="5:59" ht="15.75" customHeight="1" x14ac:dyDescent="0.25">
      <c r="E542" s="37"/>
      <c r="J542" s="36"/>
      <c r="K542" s="36"/>
      <c r="L542" s="38"/>
      <c r="M542" s="39"/>
      <c r="N542" s="39"/>
      <c r="O542" s="39"/>
      <c r="P542" s="39"/>
      <c r="Q542" s="39"/>
      <c r="R542" s="39"/>
      <c r="S542" s="39"/>
      <c r="U542" s="39"/>
      <c r="V542" s="39"/>
      <c r="W542" s="39"/>
      <c r="X542" s="39"/>
      <c r="Y542" s="39"/>
      <c r="AF542" s="40"/>
      <c r="AG542" s="40"/>
      <c r="AH542" s="40"/>
      <c r="AI542" s="40"/>
      <c r="AJ542" s="41"/>
      <c r="AK542" s="41"/>
      <c r="AL542" s="42"/>
      <c r="AM542" s="42"/>
      <c r="AN542" s="42"/>
      <c r="AO542" s="42"/>
      <c r="AP542" s="42"/>
      <c r="AQ542" s="42"/>
      <c r="AR542" s="42"/>
      <c r="AS542" s="42"/>
      <c r="AT542" s="42"/>
      <c r="AU542" s="42"/>
      <c r="AV542" s="42"/>
      <c r="AW542" s="42"/>
      <c r="AX542" s="42"/>
      <c r="AY542" s="42"/>
      <c r="AZ542" s="42"/>
      <c r="BA542" s="42"/>
      <c r="BB542" s="42"/>
      <c r="BC542" s="42"/>
      <c r="BD542" s="42"/>
      <c r="BE542" s="42"/>
      <c r="BF542" s="42"/>
      <c r="BG542" s="42"/>
    </row>
    <row r="543" spans="5:59" ht="15.75" customHeight="1" x14ac:dyDescent="0.25">
      <c r="E543" s="37"/>
      <c r="J543" s="36"/>
      <c r="K543" s="36"/>
      <c r="L543" s="38"/>
      <c r="M543" s="39"/>
      <c r="N543" s="39"/>
      <c r="O543" s="39"/>
      <c r="P543" s="39"/>
      <c r="Q543" s="39"/>
      <c r="R543" s="39"/>
      <c r="S543" s="39"/>
      <c r="U543" s="39"/>
      <c r="V543" s="39"/>
      <c r="W543" s="39"/>
      <c r="X543" s="39"/>
      <c r="Y543" s="39"/>
      <c r="AF543" s="40"/>
      <c r="AG543" s="40"/>
      <c r="AH543" s="40"/>
      <c r="AI543" s="40"/>
      <c r="AJ543" s="41"/>
      <c r="AK543" s="41"/>
      <c r="AL543" s="42"/>
      <c r="AM543" s="42"/>
      <c r="AN543" s="42"/>
      <c r="AO543" s="42"/>
      <c r="AP543" s="42"/>
      <c r="AQ543" s="42"/>
      <c r="AR543" s="42"/>
      <c r="AS543" s="42"/>
      <c r="AT543" s="42"/>
      <c r="AU543" s="42"/>
      <c r="AV543" s="42"/>
      <c r="AW543" s="42"/>
      <c r="AX543" s="42"/>
      <c r="AY543" s="42"/>
      <c r="AZ543" s="42"/>
      <c r="BA543" s="42"/>
      <c r="BB543" s="42"/>
      <c r="BC543" s="42"/>
      <c r="BD543" s="42"/>
      <c r="BE543" s="42"/>
      <c r="BF543" s="42"/>
      <c r="BG543" s="42"/>
    </row>
    <row r="544" spans="5:59" ht="15.75" customHeight="1" x14ac:dyDescent="0.25">
      <c r="E544" s="37"/>
      <c r="J544" s="36"/>
      <c r="K544" s="36"/>
      <c r="L544" s="38"/>
      <c r="M544" s="39"/>
      <c r="N544" s="39"/>
      <c r="O544" s="39"/>
      <c r="P544" s="39"/>
      <c r="Q544" s="39"/>
      <c r="R544" s="39"/>
      <c r="S544" s="39"/>
      <c r="U544" s="39"/>
      <c r="V544" s="39"/>
      <c r="W544" s="39"/>
      <c r="X544" s="39"/>
      <c r="Y544" s="39"/>
      <c r="AF544" s="40"/>
      <c r="AG544" s="40"/>
      <c r="AH544" s="40"/>
      <c r="AI544" s="40"/>
      <c r="AJ544" s="41"/>
      <c r="AK544" s="41"/>
      <c r="AL544" s="42"/>
      <c r="AM544" s="42"/>
      <c r="AN544" s="42"/>
      <c r="AO544" s="42"/>
      <c r="AP544" s="42"/>
      <c r="AQ544" s="42"/>
      <c r="AR544" s="42"/>
      <c r="AS544" s="42"/>
      <c r="AT544" s="42"/>
      <c r="AU544" s="42"/>
      <c r="AV544" s="42"/>
      <c r="AW544" s="42"/>
      <c r="AX544" s="42"/>
      <c r="AY544" s="42"/>
      <c r="AZ544" s="42"/>
      <c r="BA544" s="42"/>
      <c r="BB544" s="42"/>
      <c r="BC544" s="42"/>
      <c r="BD544" s="42"/>
      <c r="BE544" s="42"/>
      <c r="BF544" s="42"/>
      <c r="BG544" s="42"/>
    </row>
    <row r="545" spans="5:59" ht="15.75" customHeight="1" x14ac:dyDescent="0.25">
      <c r="E545" s="37"/>
      <c r="J545" s="36"/>
      <c r="K545" s="36"/>
      <c r="L545" s="38"/>
      <c r="M545" s="39"/>
      <c r="N545" s="39"/>
      <c r="O545" s="39"/>
      <c r="P545" s="39"/>
      <c r="Q545" s="39"/>
      <c r="R545" s="39"/>
      <c r="S545" s="39"/>
      <c r="U545" s="39"/>
      <c r="V545" s="39"/>
      <c r="W545" s="39"/>
      <c r="X545" s="39"/>
      <c r="Y545" s="39"/>
      <c r="AF545" s="40"/>
      <c r="AG545" s="40"/>
      <c r="AH545" s="40"/>
      <c r="AI545" s="40"/>
      <c r="AJ545" s="41"/>
      <c r="AK545" s="41"/>
      <c r="AL545" s="42"/>
      <c r="AM545" s="42"/>
      <c r="AN545" s="42"/>
      <c r="AO545" s="42"/>
      <c r="AP545" s="42"/>
      <c r="AQ545" s="42"/>
      <c r="AR545" s="42"/>
      <c r="AS545" s="42"/>
      <c r="AT545" s="42"/>
      <c r="AU545" s="42"/>
      <c r="AV545" s="42"/>
      <c r="AW545" s="42"/>
      <c r="AX545" s="42"/>
      <c r="AY545" s="42"/>
      <c r="AZ545" s="42"/>
      <c r="BA545" s="42"/>
      <c r="BB545" s="42"/>
      <c r="BC545" s="42"/>
      <c r="BD545" s="42"/>
      <c r="BE545" s="42"/>
      <c r="BF545" s="42"/>
      <c r="BG545" s="42"/>
    </row>
    <row r="546" spans="5:59" ht="15.75" customHeight="1" x14ac:dyDescent="0.25">
      <c r="E546" s="37"/>
      <c r="J546" s="36"/>
      <c r="K546" s="36"/>
      <c r="L546" s="38"/>
      <c r="M546" s="39"/>
      <c r="N546" s="39"/>
      <c r="O546" s="39"/>
      <c r="P546" s="39"/>
      <c r="Q546" s="39"/>
      <c r="R546" s="39"/>
      <c r="S546" s="39"/>
      <c r="U546" s="39"/>
      <c r="V546" s="39"/>
      <c r="W546" s="39"/>
      <c r="X546" s="39"/>
      <c r="Y546" s="39"/>
      <c r="AF546" s="40"/>
      <c r="AG546" s="40"/>
      <c r="AH546" s="40"/>
      <c r="AI546" s="40"/>
      <c r="AJ546" s="41"/>
      <c r="AK546" s="41"/>
      <c r="AL546" s="42"/>
      <c r="AM546" s="42"/>
      <c r="AN546" s="42"/>
      <c r="AO546" s="42"/>
      <c r="AP546" s="42"/>
      <c r="AQ546" s="42"/>
      <c r="AR546" s="42"/>
      <c r="AS546" s="42"/>
      <c r="AT546" s="42"/>
      <c r="AU546" s="42"/>
      <c r="AV546" s="42"/>
      <c r="AW546" s="42"/>
      <c r="AX546" s="42"/>
      <c r="AY546" s="42"/>
      <c r="AZ546" s="42"/>
      <c r="BA546" s="42"/>
      <c r="BB546" s="42"/>
      <c r="BC546" s="42"/>
      <c r="BD546" s="42"/>
      <c r="BE546" s="42"/>
      <c r="BF546" s="42"/>
      <c r="BG546" s="42"/>
    </row>
    <row r="547" spans="5:59" ht="15.75" customHeight="1" x14ac:dyDescent="0.25">
      <c r="E547" s="37"/>
      <c r="J547" s="36"/>
      <c r="K547" s="36"/>
      <c r="L547" s="38"/>
      <c r="M547" s="39"/>
      <c r="N547" s="39"/>
      <c r="O547" s="39"/>
      <c r="P547" s="39"/>
      <c r="Q547" s="39"/>
      <c r="R547" s="39"/>
      <c r="S547" s="39"/>
      <c r="U547" s="39"/>
      <c r="V547" s="39"/>
      <c r="W547" s="39"/>
      <c r="X547" s="39"/>
      <c r="Y547" s="39"/>
      <c r="AF547" s="40"/>
      <c r="AG547" s="40"/>
      <c r="AH547" s="40"/>
      <c r="AI547" s="40"/>
      <c r="AJ547" s="41"/>
      <c r="AK547" s="41"/>
      <c r="AL547" s="42"/>
      <c r="AM547" s="42"/>
      <c r="AN547" s="42"/>
      <c r="AO547" s="42"/>
      <c r="AP547" s="42"/>
      <c r="AQ547" s="42"/>
      <c r="AR547" s="42"/>
      <c r="AS547" s="42"/>
      <c r="AT547" s="42"/>
      <c r="AU547" s="42"/>
      <c r="AV547" s="42"/>
      <c r="AW547" s="42"/>
      <c r="AX547" s="42"/>
      <c r="AY547" s="42"/>
      <c r="AZ547" s="42"/>
      <c r="BA547" s="42"/>
      <c r="BB547" s="42"/>
      <c r="BC547" s="42"/>
      <c r="BD547" s="42"/>
      <c r="BE547" s="42"/>
      <c r="BF547" s="42"/>
      <c r="BG547" s="42"/>
    </row>
    <row r="548" spans="5:59" ht="15.75" customHeight="1" x14ac:dyDescent="0.25">
      <c r="E548" s="37"/>
      <c r="J548" s="36"/>
      <c r="K548" s="36"/>
      <c r="L548" s="38"/>
      <c r="M548" s="39"/>
      <c r="N548" s="39"/>
      <c r="O548" s="39"/>
      <c r="P548" s="39"/>
      <c r="Q548" s="39"/>
      <c r="R548" s="39"/>
      <c r="S548" s="39"/>
      <c r="U548" s="39"/>
      <c r="V548" s="39"/>
      <c r="W548" s="39"/>
      <c r="X548" s="39"/>
      <c r="Y548" s="39"/>
      <c r="AF548" s="40"/>
      <c r="AG548" s="40"/>
      <c r="AH548" s="40"/>
      <c r="AI548" s="40"/>
      <c r="AJ548" s="41"/>
      <c r="AK548" s="41"/>
      <c r="AL548" s="42"/>
      <c r="AM548" s="42"/>
      <c r="AN548" s="42"/>
      <c r="AO548" s="42"/>
      <c r="AP548" s="42"/>
      <c r="AQ548" s="42"/>
      <c r="AR548" s="42"/>
      <c r="AS548" s="42"/>
      <c r="AT548" s="42"/>
      <c r="AU548" s="42"/>
      <c r="AV548" s="42"/>
      <c r="AW548" s="42"/>
      <c r="AX548" s="42"/>
      <c r="AY548" s="42"/>
      <c r="AZ548" s="42"/>
      <c r="BA548" s="42"/>
      <c r="BB548" s="42"/>
      <c r="BC548" s="42"/>
      <c r="BD548" s="42"/>
      <c r="BE548" s="42"/>
      <c r="BF548" s="42"/>
      <c r="BG548" s="42"/>
    </row>
    <row r="549" spans="5:59" ht="15.75" customHeight="1" x14ac:dyDescent="0.25">
      <c r="E549" s="37"/>
      <c r="J549" s="36"/>
      <c r="K549" s="36"/>
      <c r="L549" s="38"/>
      <c r="M549" s="39"/>
      <c r="N549" s="39"/>
      <c r="O549" s="39"/>
      <c r="P549" s="39"/>
      <c r="Q549" s="39"/>
      <c r="R549" s="39"/>
      <c r="S549" s="39"/>
      <c r="U549" s="39"/>
      <c r="V549" s="39"/>
      <c r="W549" s="39"/>
      <c r="X549" s="39"/>
      <c r="Y549" s="39"/>
      <c r="AF549" s="40"/>
      <c r="AG549" s="40"/>
      <c r="AH549" s="40"/>
      <c r="AI549" s="40"/>
      <c r="AJ549" s="41"/>
      <c r="AK549" s="41"/>
      <c r="AL549" s="42"/>
      <c r="AM549" s="42"/>
      <c r="AN549" s="42"/>
      <c r="AO549" s="42"/>
      <c r="AP549" s="42"/>
      <c r="AQ549" s="42"/>
      <c r="AR549" s="42"/>
      <c r="AS549" s="42"/>
      <c r="AT549" s="42"/>
      <c r="AU549" s="42"/>
      <c r="AV549" s="42"/>
      <c r="AW549" s="42"/>
      <c r="AX549" s="42"/>
      <c r="AY549" s="42"/>
      <c r="AZ549" s="42"/>
      <c r="BA549" s="42"/>
      <c r="BB549" s="42"/>
      <c r="BC549" s="42"/>
      <c r="BD549" s="42"/>
      <c r="BE549" s="42"/>
      <c r="BF549" s="42"/>
      <c r="BG549" s="42"/>
    </row>
    <row r="550" spans="5:59" ht="15.75" customHeight="1" x14ac:dyDescent="0.25">
      <c r="E550" s="37"/>
      <c r="J550" s="36"/>
      <c r="K550" s="36"/>
      <c r="L550" s="38"/>
      <c r="M550" s="39"/>
      <c r="N550" s="39"/>
      <c r="O550" s="39"/>
      <c r="P550" s="39"/>
      <c r="Q550" s="39"/>
      <c r="R550" s="39"/>
      <c r="S550" s="39"/>
      <c r="U550" s="39"/>
      <c r="V550" s="39"/>
      <c r="W550" s="39"/>
      <c r="X550" s="39"/>
      <c r="Y550" s="39"/>
      <c r="AF550" s="40"/>
      <c r="AG550" s="40"/>
      <c r="AH550" s="40"/>
      <c r="AI550" s="40"/>
      <c r="AJ550" s="41"/>
      <c r="AK550" s="41"/>
      <c r="AL550" s="42"/>
      <c r="AM550" s="42"/>
      <c r="AN550" s="42"/>
      <c r="AO550" s="42"/>
      <c r="AP550" s="42"/>
      <c r="AQ550" s="42"/>
      <c r="AR550" s="42"/>
      <c r="AS550" s="42"/>
      <c r="AT550" s="42"/>
      <c r="AU550" s="42"/>
      <c r="AV550" s="42"/>
      <c r="AW550" s="42"/>
      <c r="AX550" s="42"/>
      <c r="AY550" s="42"/>
      <c r="AZ550" s="42"/>
      <c r="BA550" s="42"/>
      <c r="BB550" s="42"/>
      <c r="BC550" s="42"/>
      <c r="BD550" s="42"/>
      <c r="BE550" s="42"/>
      <c r="BF550" s="42"/>
      <c r="BG550" s="42"/>
    </row>
    <row r="551" spans="5:59" ht="15.75" customHeight="1" x14ac:dyDescent="0.25">
      <c r="E551" s="37"/>
      <c r="J551" s="36"/>
      <c r="K551" s="36"/>
      <c r="L551" s="38"/>
      <c r="M551" s="39"/>
      <c r="N551" s="39"/>
      <c r="O551" s="39"/>
      <c r="P551" s="39"/>
      <c r="Q551" s="39"/>
      <c r="R551" s="39"/>
      <c r="S551" s="39"/>
      <c r="U551" s="39"/>
      <c r="V551" s="39"/>
      <c r="W551" s="39"/>
      <c r="X551" s="39"/>
      <c r="Y551" s="39"/>
      <c r="AF551" s="40"/>
      <c r="AG551" s="40"/>
      <c r="AH551" s="40"/>
      <c r="AI551" s="40"/>
      <c r="AJ551" s="41"/>
      <c r="AK551" s="41"/>
      <c r="AL551" s="42"/>
      <c r="AM551" s="42"/>
      <c r="AN551" s="42"/>
      <c r="AO551" s="42"/>
      <c r="AP551" s="42"/>
      <c r="AQ551" s="42"/>
      <c r="AR551" s="42"/>
      <c r="AS551" s="42"/>
      <c r="AT551" s="42"/>
      <c r="AU551" s="42"/>
      <c r="AV551" s="42"/>
      <c r="AW551" s="42"/>
      <c r="AX551" s="42"/>
      <c r="AY551" s="42"/>
      <c r="AZ551" s="42"/>
      <c r="BA551" s="42"/>
      <c r="BB551" s="42"/>
      <c r="BC551" s="42"/>
      <c r="BD551" s="42"/>
      <c r="BE551" s="42"/>
      <c r="BF551" s="42"/>
      <c r="BG551" s="42"/>
    </row>
    <row r="552" spans="5:59" ht="15.75" customHeight="1" x14ac:dyDescent="0.25">
      <c r="E552" s="37"/>
      <c r="J552" s="36"/>
      <c r="K552" s="36"/>
      <c r="L552" s="38"/>
      <c r="M552" s="39"/>
      <c r="N552" s="39"/>
      <c r="O552" s="39"/>
      <c r="P552" s="39"/>
      <c r="Q552" s="39"/>
      <c r="R552" s="39"/>
      <c r="S552" s="39"/>
      <c r="U552" s="39"/>
      <c r="V552" s="39"/>
      <c r="W552" s="39"/>
      <c r="X552" s="39"/>
      <c r="Y552" s="39"/>
      <c r="AF552" s="40"/>
      <c r="AG552" s="40"/>
      <c r="AH552" s="40"/>
      <c r="AI552" s="40"/>
      <c r="AJ552" s="41"/>
      <c r="AK552" s="41"/>
      <c r="AL552" s="42"/>
      <c r="AM552" s="42"/>
      <c r="AN552" s="42"/>
      <c r="AO552" s="42"/>
      <c r="AP552" s="42"/>
      <c r="AQ552" s="42"/>
      <c r="AR552" s="42"/>
      <c r="AS552" s="42"/>
      <c r="AT552" s="42"/>
      <c r="AU552" s="42"/>
      <c r="AV552" s="42"/>
      <c r="AW552" s="42"/>
      <c r="AX552" s="42"/>
      <c r="AY552" s="42"/>
      <c r="AZ552" s="42"/>
      <c r="BA552" s="42"/>
      <c r="BB552" s="42"/>
      <c r="BC552" s="42"/>
      <c r="BD552" s="42"/>
      <c r="BE552" s="42"/>
      <c r="BF552" s="42"/>
      <c r="BG552" s="42"/>
    </row>
    <row r="553" spans="5:59" ht="15.75" customHeight="1" x14ac:dyDescent="0.25">
      <c r="E553" s="37"/>
      <c r="J553" s="36"/>
      <c r="K553" s="36"/>
      <c r="L553" s="38"/>
      <c r="M553" s="39"/>
      <c r="N553" s="39"/>
      <c r="O553" s="39"/>
      <c r="P553" s="39"/>
      <c r="Q553" s="39"/>
      <c r="R553" s="39"/>
      <c r="S553" s="39"/>
      <c r="U553" s="39"/>
      <c r="V553" s="39"/>
      <c r="W553" s="39"/>
      <c r="X553" s="39"/>
      <c r="Y553" s="39"/>
      <c r="AF553" s="40"/>
      <c r="AG553" s="40"/>
      <c r="AH553" s="40"/>
      <c r="AI553" s="40"/>
      <c r="AJ553" s="41"/>
      <c r="AK553" s="41"/>
      <c r="AL553" s="42"/>
      <c r="AM553" s="42"/>
      <c r="AN553" s="42"/>
      <c r="AO553" s="42"/>
      <c r="AP553" s="42"/>
      <c r="AQ553" s="42"/>
      <c r="AR553" s="42"/>
      <c r="AS553" s="42"/>
      <c r="AT553" s="42"/>
      <c r="AU553" s="42"/>
      <c r="AV553" s="42"/>
      <c r="AW553" s="42"/>
      <c r="AX553" s="42"/>
      <c r="AY553" s="42"/>
      <c r="AZ553" s="42"/>
      <c r="BA553" s="42"/>
      <c r="BB553" s="42"/>
      <c r="BC553" s="42"/>
      <c r="BD553" s="42"/>
      <c r="BE553" s="42"/>
      <c r="BF553" s="42"/>
      <c r="BG553" s="42"/>
    </row>
    <row r="554" spans="5:59" ht="15.75" customHeight="1" x14ac:dyDescent="0.25">
      <c r="E554" s="37"/>
      <c r="J554" s="36"/>
      <c r="K554" s="36"/>
      <c r="L554" s="38"/>
      <c r="M554" s="39"/>
      <c r="N554" s="39"/>
      <c r="O554" s="39"/>
      <c r="P554" s="39"/>
      <c r="Q554" s="39"/>
      <c r="R554" s="39"/>
      <c r="S554" s="39"/>
      <c r="U554" s="39"/>
      <c r="V554" s="39"/>
      <c r="W554" s="39"/>
      <c r="X554" s="39"/>
      <c r="Y554" s="39"/>
      <c r="AF554" s="40"/>
      <c r="AG554" s="40"/>
      <c r="AH554" s="40"/>
      <c r="AI554" s="40"/>
      <c r="AJ554" s="41"/>
      <c r="AK554" s="41"/>
      <c r="AL554" s="42"/>
      <c r="AM554" s="42"/>
      <c r="AN554" s="42"/>
      <c r="AO554" s="42"/>
      <c r="AP554" s="42"/>
      <c r="AQ554" s="42"/>
      <c r="AR554" s="42"/>
      <c r="AS554" s="42"/>
      <c r="AT554" s="42"/>
      <c r="AU554" s="42"/>
      <c r="AV554" s="42"/>
      <c r="AW554" s="42"/>
      <c r="AX554" s="42"/>
      <c r="AY554" s="42"/>
      <c r="AZ554" s="42"/>
      <c r="BA554" s="42"/>
      <c r="BB554" s="42"/>
      <c r="BC554" s="42"/>
      <c r="BD554" s="42"/>
      <c r="BE554" s="42"/>
      <c r="BF554" s="42"/>
      <c r="BG554" s="42"/>
    </row>
    <row r="555" spans="5:59" ht="15.75" customHeight="1" x14ac:dyDescent="0.25">
      <c r="E555" s="37"/>
      <c r="J555" s="36"/>
      <c r="K555" s="36"/>
      <c r="L555" s="38"/>
      <c r="M555" s="39"/>
      <c r="N555" s="39"/>
      <c r="O555" s="39"/>
      <c r="P555" s="39"/>
      <c r="Q555" s="39"/>
      <c r="R555" s="39"/>
      <c r="S555" s="39"/>
      <c r="U555" s="39"/>
      <c r="V555" s="39"/>
      <c r="W555" s="39"/>
      <c r="X555" s="39"/>
      <c r="Y555" s="39"/>
      <c r="AF555" s="40"/>
      <c r="AG555" s="40"/>
      <c r="AH555" s="40"/>
      <c r="AI555" s="40"/>
      <c r="AJ555" s="41"/>
      <c r="AK555" s="41"/>
      <c r="AL555" s="42"/>
      <c r="AM555" s="42"/>
      <c r="AN555" s="42"/>
      <c r="AO555" s="42"/>
      <c r="AP555" s="42"/>
      <c r="AQ555" s="42"/>
      <c r="AR555" s="42"/>
      <c r="AS555" s="42"/>
      <c r="AT555" s="42"/>
      <c r="AU555" s="42"/>
      <c r="AV555" s="42"/>
      <c r="AW555" s="42"/>
      <c r="AX555" s="42"/>
      <c r="AY555" s="42"/>
      <c r="AZ555" s="42"/>
      <c r="BA555" s="42"/>
      <c r="BB555" s="42"/>
      <c r="BC555" s="42"/>
      <c r="BD555" s="42"/>
      <c r="BE555" s="42"/>
      <c r="BF555" s="42"/>
      <c r="BG555" s="42"/>
    </row>
    <row r="556" spans="5:59" ht="15.75" customHeight="1" x14ac:dyDescent="0.25">
      <c r="E556" s="37"/>
      <c r="J556" s="36"/>
      <c r="K556" s="36"/>
      <c r="L556" s="38"/>
      <c r="M556" s="39"/>
      <c r="N556" s="39"/>
      <c r="O556" s="39"/>
      <c r="P556" s="39"/>
      <c r="Q556" s="39"/>
      <c r="R556" s="39"/>
      <c r="S556" s="39"/>
      <c r="U556" s="39"/>
      <c r="V556" s="39"/>
      <c r="W556" s="39"/>
      <c r="X556" s="39"/>
      <c r="Y556" s="39"/>
      <c r="AF556" s="40"/>
      <c r="AG556" s="40"/>
      <c r="AH556" s="40"/>
      <c r="AI556" s="40"/>
      <c r="AJ556" s="41"/>
      <c r="AK556" s="41"/>
      <c r="AL556" s="42"/>
      <c r="AM556" s="42"/>
      <c r="AN556" s="42"/>
      <c r="AO556" s="42"/>
      <c r="AP556" s="42"/>
      <c r="AQ556" s="42"/>
      <c r="AR556" s="42"/>
      <c r="AS556" s="42"/>
      <c r="AT556" s="42"/>
      <c r="AU556" s="42"/>
      <c r="AV556" s="42"/>
      <c r="AW556" s="42"/>
      <c r="AX556" s="42"/>
      <c r="AY556" s="42"/>
      <c r="AZ556" s="42"/>
      <c r="BA556" s="42"/>
      <c r="BB556" s="42"/>
      <c r="BC556" s="42"/>
      <c r="BD556" s="42"/>
      <c r="BE556" s="42"/>
      <c r="BF556" s="42"/>
      <c r="BG556" s="42"/>
    </row>
    <row r="557" spans="5:59" ht="15.75" customHeight="1" x14ac:dyDescent="0.25">
      <c r="E557" s="37"/>
      <c r="J557" s="36"/>
      <c r="K557" s="36"/>
      <c r="L557" s="38"/>
      <c r="M557" s="39"/>
      <c r="N557" s="39"/>
      <c r="O557" s="39"/>
      <c r="P557" s="39"/>
      <c r="Q557" s="39"/>
      <c r="R557" s="39"/>
      <c r="S557" s="39"/>
      <c r="U557" s="39"/>
      <c r="V557" s="39"/>
      <c r="W557" s="39"/>
      <c r="X557" s="39"/>
      <c r="Y557" s="39"/>
      <c r="AF557" s="40"/>
      <c r="AG557" s="40"/>
      <c r="AH557" s="40"/>
      <c r="AI557" s="40"/>
      <c r="AJ557" s="41"/>
      <c r="AK557" s="41"/>
      <c r="AL557" s="42"/>
      <c r="AM557" s="42"/>
      <c r="AN557" s="42"/>
      <c r="AO557" s="42"/>
      <c r="AP557" s="42"/>
      <c r="AQ557" s="42"/>
      <c r="AR557" s="42"/>
      <c r="AS557" s="42"/>
      <c r="AT557" s="42"/>
      <c r="AU557" s="42"/>
      <c r="AV557" s="42"/>
      <c r="AW557" s="42"/>
      <c r="AX557" s="42"/>
      <c r="AY557" s="42"/>
      <c r="AZ557" s="42"/>
      <c r="BA557" s="42"/>
      <c r="BB557" s="42"/>
      <c r="BC557" s="42"/>
      <c r="BD557" s="42"/>
      <c r="BE557" s="42"/>
      <c r="BF557" s="42"/>
      <c r="BG557" s="42"/>
    </row>
    <row r="558" spans="5:59" ht="15.75" customHeight="1" x14ac:dyDescent="0.25">
      <c r="E558" s="37"/>
      <c r="J558" s="36"/>
      <c r="K558" s="36"/>
      <c r="L558" s="38"/>
      <c r="M558" s="39"/>
      <c r="N558" s="39"/>
      <c r="O558" s="39"/>
      <c r="P558" s="39"/>
      <c r="Q558" s="39"/>
      <c r="R558" s="39"/>
      <c r="S558" s="39"/>
      <c r="U558" s="39"/>
      <c r="V558" s="39"/>
      <c r="W558" s="39"/>
      <c r="X558" s="39"/>
      <c r="Y558" s="39"/>
      <c r="AF558" s="40"/>
      <c r="AG558" s="40"/>
      <c r="AH558" s="40"/>
      <c r="AI558" s="40"/>
      <c r="AJ558" s="41"/>
      <c r="AK558" s="41"/>
      <c r="AL558" s="42"/>
      <c r="AM558" s="42"/>
      <c r="AN558" s="42"/>
      <c r="AO558" s="42"/>
      <c r="AP558" s="42"/>
      <c r="AQ558" s="42"/>
      <c r="AR558" s="42"/>
      <c r="AS558" s="42"/>
      <c r="AT558" s="42"/>
      <c r="AU558" s="42"/>
      <c r="AV558" s="42"/>
      <c r="AW558" s="42"/>
      <c r="AX558" s="42"/>
      <c r="AY558" s="42"/>
      <c r="AZ558" s="42"/>
      <c r="BA558" s="42"/>
      <c r="BB558" s="42"/>
      <c r="BC558" s="42"/>
      <c r="BD558" s="42"/>
      <c r="BE558" s="42"/>
      <c r="BF558" s="42"/>
      <c r="BG558" s="42"/>
    </row>
    <row r="559" spans="5:59" ht="15.75" customHeight="1" x14ac:dyDescent="0.25">
      <c r="E559" s="37"/>
      <c r="J559" s="36"/>
      <c r="K559" s="36"/>
      <c r="L559" s="38"/>
      <c r="M559" s="39"/>
      <c r="N559" s="39"/>
      <c r="O559" s="39"/>
      <c r="P559" s="39"/>
      <c r="Q559" s="39"/>
      <c r="R559" s="39"/>
      <c r="S559" s="39"/>
      <c r="U559" s="39"/>
      <c r="V559" s="39"/>
      <c r="W559" s="39"/>
      <c r="X559" s="39"/>
      <c r="Y559" s="39"/>
      <c r="AF559" s="40"/>
      <c r="AG559" s="40"/>
      <c r="AH559" s="40"/>
      <c r="AI559" s="40"/>
      <c r="AJ559" s="41"/>
      <c r="AK559" s="41"/>
      <c r="AL559" s="42"/>
      <c r="AM559" s="42"/>
      <c r="AN559" s="42"/>
      <c r="AO559" s="42"/>
      <c r="AP559" s="42"/>
      <c r="AQ559" s="42"/>
      <c r="AR559" s="42"/>
      <c r="AS559" s="42"/>
      <c r="AT559" s="42"/>
      <c r="AU559" s="42"/>
      <c r="AV559" s="42"/>
      <c r="AW559" s="42"/>
      <c r="AX559" s="42"/>
      <c r="AY559" s="42"/>
      <c r="AZ559" s="42"/>
      <c r="BA559" s="42"/>
      <c r="BB559" s="42"/>
      <c r="BC559" s="42"/>
      <c r="BD559" s="42"/>
      <c r="BE559" s="42"/>
      <c r="BF559" s="42"/>
      <c r="BG559" s="42"/>
    </row>
    <row r="560" spans="5:59" ht="15.75" customHeight="1" x14ac:dyDescent="0.25">
      <c r="E560" s="37"/>
      <c r="J560" s="36"/>
      <c r="K560" s="36"/>
      <c r="L560" s="38"/>
      <c r="M560" s="39"/>
      <c r="N560" s="39"/>
      <c r="O560" s="39"/>
      <c r="P560" s="39"/>
      <c r="Q560" s="39"/>
      <c r="R560" s="39"/>
      <c r="S560" s="39"/>
      <c r="U560" s="39"/>
      <c r="V560" s="39"/>
      <c r="W560" s="39"/>
      <c r="X560" s="39"/>
      <c r="Y560" s="39"/>
      <c r="AF560" s="40"/>
      <c r="AG560" s="40"/>
      <c r="AH560" s="40"/>
      <c r="AI560" s="40"/>
      <c r="AJ560" s="41"/>
      <c r="AK560" s="41"/>
      <c r="AL560" s="42"/>
      <c r="AM560" s="42"/>
      <c r="AN560" s="42"/>
      <c r="AO560" s="42"/>
      <c r="AP560" s="42"/>
      <c r="AQ560" s="42"/>
      <c r="AR560" s="42"/>
      <c r="AS560" s="42"/>
      <c r="AT560" s="42"/>
      <c r="AU560" s="42"/>
      <c r="AV560" s="42"/>
      <c r="AW560" s="42"/>
      <c r="AX560" s="42"/>
      <c r="AY560" s="42"/>
      <c r="AZ560" s="42"/>
      <c r="BA560" s="42"/>
      <c r="BB560" s="42"/>
      <c r="BC560" s="42"/>
      <c r="BD560" s="42"/>
      <c r="BE560" s="42"/>
      <c r="BF560" s="42"/>
      <c r="BG560" s="42"/>
    </row>
    <row r="561" spans="5:59" ht="15.75" customHeight="1" x14ac:dyDescent="0.25">
      <c r="E561" s="37"/>
      <c r="J561" s="36"/>
      <c r="K561" s="36"/>
      <c r="L561" s="38"/>
      <c r="M561" s="39"/>
      <c r="N561" s="39"/>
      <c r="O561" s="39"/>
      <c r="P561" s="39"/>
      <c r="Q561" s="39"/>
      <c r="R561" s="39"/>
      <c r="S561" s="39"/>
      <c r="U561" s="39"/>
      <c r="V561" s="39"/>
      <c r="W561" s="39"/>
      <c r="X561" s="39"/>
      <c r="Y561" s="39"/>
      <c r="AF561" s="40"/>
      <c r="AG561" s="40"/>
      <c r="AH561" s="40"/>
      <c r="AI561" s="40"/>
      <c r="AJ561" s="41"/>
      <c r="AK561" s="41"/>
      <c r="AL561" s="42"/>
      <c r="AM561" s="42"/>
      <c r="AN561" s="42"/>
      <c r="AO561" s="42"/>
      <c r="AP561" s="42"/>
      <c r="AQ561" s="42"/>
      <c r="AR561" s="42"/>
      <c r="AS561" s="42"/>
      <c r="AT561" s="42"/>
      <c r="AU561" s="42"/>
      <c r="AV561" s="42"/>
      <c r="AW561" s="42"/>
      <c r="AX561" s="42"/>
      <c r="AY561" s="42"/>
      <c r="AZ561" s="42"/>
      <c r="BA561" s="42"/>
      <c r="BB561" s="42"/>
      <c r="BC561" s="42"/>
      <c r="BD561" s="42"/>
      <c r="BE561" s="42"/>
      <c r="BF561" s="42"/>
      <c r="BG561" s="42"/>
    </row>
    <row r="562" spans="5:59" ht="15.75" customHeight="1" x14ac:dyDescent="0.25">
      <c r="E562" s="37"/>
      <c r="J562" s="36"/>
      <c r="K562" s="36"/>
      <c r="L562" s="38"/>
      <c r="M562" s="39"/>
      <c r="N562" s="39"/>
      <c r="O562" s="39"/>
      <c r="P562" s="39"/>
      <c r="Q562" s="39"/>
      <c r="R562" s="39"/>
      <c r="S562" s="39"/>
      <c r="U562" s="39"/>
      <c r="V562" s="39"/>
      <c r="W562" s="39"/>
      <c r="X562" s="39"/>
      <c r="Y562" s="39"/>
      <c r="AF562" s="40"/>
      <c r="AG562" s="40"/>
      <c r="AH562" s="40"/>
      <c r="AI562" s="40"/>
      <c r="AJ562" s="41"/>
      <c r="AK562" s="41"/>
      <c r="AL562" s="42"/>
      <c r="AM562" s="42"/>
      <c r="AN562" s="42"/>
      <c r="AO562" s="42"/>
      <c r="AP562" s="42"/>
      <c r="AQ562" s="42"/>
      <c r="AR562" s="42"/>
      <c r="AS562" s="42"/>
      <c r="AT562" s="42"/>
      <c r="AU562" s="42"/>
      <c r="AV562" s="42"/>
      <c r="AW562" s="42"/>
      <c r="AX562" s="42"/>
      <c r="AY562" s="42"/>
      <c r="AZ562" s="42"/>
      <c r="BA562" s="42"/>
      <c r="BB562" s="42"/>
      <c r="BC562" s="42"/>
      <c r="BD562" s="42"/>
      <c r="BE562" s="42"/>
      <c r="BF562" s="42"/>
      <c r="BG562" s="42"/>
    </row>
    <row r="563" spans="5:59" ht="15.75" customHeight="1" x14ac:dyDescent="0.25">
      <c r="E563" s="37"/>
      <c r="J563" s="36"/>
      <c r="K563" s="36"/>
      <c r="L563" s="38"/>
      <c r="M563" s="39"/>
      <c r="N563" s="39"/>
      <c r="O563" s="39"/>
      <c r="P563" s="39"/>
      <c r="Q563" s="39"/>
      <c r="R563" s="39"/>
      <c r="S563" s="39"/>
      <c r="U563" s="39"/>
      <c r="V563" s="39"/>
      <c r="W563" s="39"/>
      <c r="X563" s="39"/>
      <c r="Y563" s="39"/>
      <c r="AF563" s="40"/>
      <c r="AG563" s="40"/>
      <c r="AH563" s="40"/>
      <c r="AI563" s="40"/>
      <c r="AJ563" s="41"/>
      <c r="AK563" s="41"/>
      <c r="AL563" s="42"/>
      <c r="AM563" s="42"/>
      <c r="AN563" s="42"/>
      <c r="AO563" s="42"/>
      <c r="AP563" s="42"/>
      <c r="AQ563" s="42"/>
      <c r="AR563" s="42"/>
      <c r="AS563" s="42"/>
      <c r="AT563" s="42"/>
      <c r="AU563" s="42"/>
      <c r="AV563" s="42"/>
      <c r="AW563" s="42"/>
      <c r="AX563" s="42"/>
      <c r="AY563" s="42"/>
      <c r="AZ563" s="42"/>
      <c r="BA563" s="42"/>
      <c r="BB563" s="42"/>
      <c r="BC563" s="42"/>
      <c r="BD563" s="42"/>
      <c r="BE563" s="42"/>
      <c r="BF563" s="42"/>
      <c r="BG563" s="42"/>
    </row>
    <row r="564" spans="5:59" ht="15.75" customHeight="1" x14ac:dyDescent="0.25">
      <c r="E564" s="37"/>
      <c r="J564" s="36"/>
      <c r="K564" s="36"/>
      <c r="L564" s="38"/>
      <c r="M564" s="39"/>
      <c r="N564" s="39"/>
      <c r="O564" s="39"/>
      <c r="P564" s="39"/>
      <c r="Q564" s="39"/>
      <c r="R564" s="39"/>
      <c r="S564" s="39"/>
      <c r="U564" s="39"/>
      <c r="V564" s="39"/>
      <c r="W564" s="39"/>
      <c r="X564" s="39"/>
      <c r="Y564" s="39"/>
      <c r="AF564" s="40"/>
      <c r="AG564" s="40"/>
      <c r="AH564" s="40"/>
      <c r="AI564" s="40"/>
      <c r="AJ564" s="41"/>
      <c r="AK564" s="41"/>
      <c r="AL564" s="42"/>
      <c r="AM564" s="42"/>
      <c r="AN564" s="42"/>
      <c r="AO564" s="42"/>
      <c r="AP564" s="42"/>
      <c r="AQ564" s="42"/>
      <c r="AR564" s="42"/>
      <c r="AS564" s="42"/>
      <c r="AT564" s="42"/>
      <c r="AU564" s="42"/>
      <c r="AV564" s="42"/>
      <c r="AW564" s="42"/>
      <c r="AX564" s="42"/>
      <c r="AY564" s="42"/>
      <c r="AZ564" s="42"/>
      <c r="BA564" s="42"/>
      <c r="BB564" s="42"/>
      <c r="BC564" s="42"/>
      <c r="BD564" s="42"/>
      <c r="BE564" s="42"/>
      <c r="BF564" s="42"/>
      <c r="BG564" s="42"/>
    </row>
    <row r="565" spans="5:59" ht="15.75" customHeight="1" x14ac:dyDescent="0.25">
      <c r="E565" s="37"/>
      <c r="J565" s="36"/>
      <c r="K565" s="36"/>
      <c r="L565" s="38"/>
      <c r="M565" s="39"/>
      <c r="N565" s="39"/>
      <c r="O565" s="39"/>
      <c r="P565" s="39"/>
      <c r="Q565" s="39"/>
      <c r="R565" s="39"/>
      <c r="S565" s="39"/>
      <c r="U565" s="39"/>
      <c r="V565" s="39"/>
      <c r="W565" s="39"/>
      <c r="X565" s="39"/>
      <c r="Y565" s="39"/>
      <c r="AF565" s="40"/>
      <c r="AG565" s="40"/>
      <c r="AH565" s="40"/>
      <c r="AI565" s="40"/>
      <c r="AJ565" s="41"/>
      <c r="AK565" s="41"/>
      <c r="AL565" s="42"/>
      <c r="AM565" s="42"/>
      <c r="AN565" s="42"/>
      <c r="AO565" s="42"/>
      <c r="AP565" s="42"/>
      <c r="AQ565" s="42"/>
      <c r="AR565" s="42"/>
      <c r="AS565" s="42"/>
      <c r="AT565" s="42"/>
      <c r="AU565" s="42"/>
      <c r="AV565" s="42"/>
      <c r="AW565" s="42"/>
      <c r="AX565" s="42"/>
      <c r="AY565" s="42"/>
      <c r="AZ565" s="42"/>
      <c r="BA565" s="42"/>
      <c r="BB565" s="42"/>
      <c r="BC565" s="42"/>
      <c r="BD565" s="42"/>
      <c r="BE565" s="42"/>
      <c r="BF565" s="42"/>
      <c r="BG565" s="42"/>
    </row>
    <row r="566" spans="5:59" ht="15.75" customHeight="1" x14ac:dyDescent="0.25">
      <c r="E566" s="37"/>
      <c r="J566" s="36"/>
      <c r="K566" s="36"/>
      <c r="L566" s="38"/>
      <c r="M566" s="39"/>
      <c r="N566" s="39"/>
      <c r="O566" s="39"/>
      <c r="P566" s="39"/>
      <c r="Q566" s="39"/>
      <c r="R566" s="39"/>
      <c r="S566" s="39"/>
      <c r="U566" s="39"/>
      <c r="V566" s="39"/>
      <c r="W566" s="39"/>
      <c r="X566" s="39"/>
      <c r="Y566" s="39"/>
      <c r="AF566" s="40"/>
      <c r="AG566" s="40"/>
      <c r="AH566" s="40"/>
      <c r="AI566" s="40"/>
      <c r="AJ566" s="41"/>
      <c r="AK566" s="41"/>
      <c r="AL566" s="42"/>
      <c r="AM566" s="42"/>
      <c r="AN566" s="42"/>
      <c r="AO566" s="42"/>
      <c r="AP566" s="42"/>
      <c r="AQ566" s="42"/>
      <c r="AR566" s="42"/>
      <c r="AS566" s="42"/>
      <c r="AT566" s="42"/>
      <c r="AU566" s="42"/>
      <c r="AV566" s="42"/>
      <c r="AW566" s="42"/>
      <c r="AX566" s="42"/>
      <c r="AY566" s="42"/>
      <c r="AZ566" s="42"/>
      <c r="BA566" s="42"/>
      <c r="BB566" s="42"/>
      <c r="BC566" s="42"/>
      <c r="BD566" s="42"/>
      <c r="BE566" s="42"/>
      <c r="BF566" s="42"/>
      <c r="BG566" s="42"/>
    </row>
    <row r="567" spans="5:59" ht="15.75" customHeight="1" x14ac:dyDescent="0.25">
      <c r="E567" s="37"/>
      <c r="J567" s="36"/>
      <c r="K567" s="36"/>
      <c r="L567" s="38"/>
      <c r="M567" s="39"/>
      <c r="N567" s="39"/>
      <c r="O567" s="39"/>
      <c r="P567" s="39"/>
      <c r="Q567" s="39"/>
      <c r="R567" s="39"/>
      <c r="S567" s="39"/>
      <c r="U567" s="39"/>
      <c r="V567" s="39"/>
      <c r="W567" s="39"/>
      <c r="X567" s="39"/>
      <c r="Y567" s="39"/>
      <c r="AF567" s="40"/>
      <c r="AG567" s="40"/>
      <c r="AH567" s="40"/>
      <c r="AI567" s="40"/>
      <c r="AJ567" s="41"/>
      <c r="AK567" s="41"/>
      <c r="AL567" s="42"/>
      <c r="AM567" s="42"/>
      <c r="AN567" s="42"/>
      <c r="AO567" s="42"/>
      <c r="AP567" s="42"/>
      <c r="AQ567" s="42"/>
      <c r="AR567" s="42"/>
      <c r="AS567" s="42"/>
      <c r="AT567" s="42"/>
      <c r="AU567" s="42"/>
      <c r="AV567" s="42"/>
      <c r="AW567" s="42"/>
      <c r="AX567" s="42"/>
      <c r="AY567" s="42"/>
      <c r="AZ567" s="42"/>
      <c r="BA567" s="42"/>
      <c r="BB567" s="42"/>
      <c r="BC567" s="42"/>
      <c r="BD567" s="42"/>
      <c r="BE567" s="42"/>
      <c r="BF567" s="42"/>
      <c r="BG567" s="42"/>
    </row>
    <row r="568" spans="5:59" ht="15.75" customHeight="1" x14ac:dyDescent="0.25">
      <c r="E568" s="37"/>
      <c r="J568" s="36"/>
      <c r="K568" s="36"/>
      <c r="L568" s="38"/>
      <c r="M568" s="39"/>
      <c r="N568" s="39"/>
      <c r="O568" s="39"/>
      <c r="P568" s="39"/>
      <c r="Q568" s="39"/>
      <c r="R568" s="39"/>
      <c r="S568" s="39"/>
      <c r="U568" s="39"/>
      <c r="V568" s="39"/>
      <c r="W568" s="39"/>
      <c r="X568" s="39"/>
      <c r="Y568" s="39"/>
      <c r="AF568" s="40"/>
      <c r="AG568" s="40"/>
      <c r="AH568" s="40"/>
      <c r="AI568" s="40"/>
      <c r="AJ568" s="41"/>
      <c r="AK568" s="41"/>
      <c r="AL568" s="42"/>
      <c r="AM568" s="42"/>
      <c r="AN568" s="42"/>
      <c r="AO568" s="42"/>
      <c r="AP568" s="42"/>
      <c r="AQ568" s="42"/>
      <c r="AR568" s="42"/>
      <c r="AS568" s="42"/>
      <c r="AT568" s="42"/>
      <c r="AU568" s="42"/>
      <c r="AV568" s="42"/>
      <c r="AW568" s="42"/>
      <c r="AX568" s="42"/>
      <c r="AY568" s="42"/>
      <c r="AZ568" s="42"/>
      <c r="BA568" s="42"/>
      <c r="BB568" s="42"/>
      <c r="BC568" s="42"/>
      <c r="BD568" s="42"/>
      <c r="BE568" s="42"/>
      <c r="BF568" s="42"/>
      <c r="BG568" s="42"/>
    </row>
    <row r="569" spans="5:59" ht="15.75" customHeight="1" x14ac:dyDescent="0.25">
      <c r="E569" s="37"/>
      <c r="J569" s="36"/>
      <c r="K569" s="36"/>
      <c r="L569" s="38"/>
      <c r="M569" s="39"/>
      <c r="N569" s="39"/>
      <c r="O569" s="39"/>
      <c r="P569" s="39"/>
      <c r="Q569" s="39"/>
      <c r="R569" s="39"/>
      <c r="S569" s="39"/>
      <c r="U569" s="39"/>
      <c r="V569" s="39"/>
      <c r="W569" s="39"/>
      <c r="X569" s="39"/>
      <c r="Y569" s="39"/>
      <c r="AF569" s="40"/>
      <c r="AG569" s="40"/>
      <c r="AH569" s="40"/>
      <c r="AI569" s="40"/>
      <c r="AJ569" s="41"/>
      <c r="AK569" s="41"/>
      <c r="AL569" s="42"/>
      <c r="AM569" s="42"/>
      <c r="AN569" s="42"/>
      <c r="AO569" s="42"/>
      <c r="AP569" s="42"/>
      <c r="AQ569" s="42"/>
      <c r="AR569" s="42"/>
      <c r="AS569" s="42"/>
      <c r="AT569" s="42"/>
      <c r="AU569" s="42"/>
      <c r="AV569" s="42"/>
      <c r="AW569" s="42"/>
      <c r="AX569" s="42"/>
      <c r="AY569" s="42"/>
      <c r="AZ569" s="42"/>
      <c r="BA569" s="42"/>
      <c r="BB569" s="42"/>
      <c r="BC569" s="42"/>
      <c r="BD569" s="42"/>
      <c r="BE569" s="42"/>
      <c r="BF569" s="42"/>
      <c r="BG569" s="42"/>
    </row>
    <row r="570" spans="5:59" ht="15.75" customHeight="1" x14ac:dyDescent="0.25">
      <c r="E570" s="37"/>
      <c r="J570" s="36"/>
      <c r="K570" s="36"/>
      <c r="L570" s="38"/>
      <c r="M570" s="39"/>
      <c r="N570" s="39"/>
      <c r="O570" s="39"/>
      <c r="P570" s="39"/>
      <c r="Q570" s="39"/>
      <c r="R570" s="39"/>
      <c r="S570" s="39"/>
      <c r="U570" s="39"/>
      <c r="V570" s="39"/>
      <c r="W570" s="39"/>
      <c r="X570" s="39"/>
      <c r="Y570" s="39"/>
      <c r="AF570" s="40"/>
      <c r="AG570" s="40"/>
      <c r="AH570" s="40"/>
      <c r="AI570" s="40"/>
      <c r="AJ570" s="41"/>
      <c r="AK570" s="41"/>
      <c r="AL570" s="42"/>
      <c r="AM570" s="42"/>
      <c r="AN570" s="42"/>
      <c r="AO570" s="42"/>
      <c r="AP570" s="42"/>
      <c r="AQ570" s="42"/>
      <c r="AR570" s="42"/>
      <c r="AS570" s="42"/>
      <c r="AT570" s="42"/>
      <c r="AU570" s="42"/>
      <c r="AV570" s="42"/>
      <c r="AW570" s="42"/>
      <c r="AX570" s="42"/>
      <c r="AY570" s="42"/>
      <c r="AZ570" s="42"/>
      <c r="BA570" s="42"/>
      <c r="BB570" s="42"/>
      <c r="BC570" s="42"/>
      <c r="BD570" s="42"/>
      <c r="BE570" s="42"/>
      <c r="BF570" s="42"/>
      <c r="BG570" s="42"/>
    </row>
    <row r="571" spans="5:59" ht="15.75" customHeight="1" x14ac:dyDescent="0.25">
      <c r="E571" s="37"/>
      <c r="J571" s="36"/>
      <c r="K571" s="36"/>
      <c r="L571" s="38"/>
      <c r="M571" s="39"/>
      <c r="N571" s="39"/>
      <c r="O571" s="39"/>
      <c r="P571" s="39"/>
      <c r="Q571" s="39"/>
      <c r="R571" s="39"/>
      <c r="S571" s="39"/>
      <c r="U571" s="39"/>
      <c r="V571" s="39"/>
      <c r="W571" s="39"/>
      <c r="X571" s="39"/>
      <c r="Y571" s="39"/>
      <c r="AF571" s="40"/>
      <c r="AG571" s="40"/>
      <c r="AH571" s="40"/>
      <c r="AI571" s="40"/>
      <c r="AJ571" s="41"/>
      <c r="AK571" s="41"/>
      <c r="AL571" s="42"/>
      <c r="AM571" s="42"/>
      <c r="AN571" s="42"/>
      <c r="AO571" s="42"/>
      <c r="AP571" s="42"/>
      <c r="AQ571" s="42"/>
      <c r="AR571" s="42"/>
      <c r="AS571" s="42"/>
      <c r="AT571" s="42"/>
      <c r="AU571" s="42"/>
      <c r="AV571" s="42"/>
      <c r="AW571" s="42"/>
      <c r="AX571" s="42"/>
      <c r="AY571" s="42"/>
      <c r="AZ571" s="42"/>
      <c r="BA571" s="42"/>
      <c r="BB571" s="42"/>
      <c r="BC571" s="42"/>
      <c r="BD571" s="42"/>
      <c r="BE571" s="42"/>
      <c r="BF571" s="42"/>
      <c r="BG571" s="42"/>
    </row>
    <row r="572" spans="5:59" ht="15.75" customHeight="1" x14ac:dyDescent="0.25">
      <c r="E572" s="37"/>
      <c r="J572" s="36"/>
      <c r="K572" s="36"/>
      <c r="L572" s="38"/>
      <c r="M572" s="39"/>
      <c r="N572" s="39"/>
      <c r="O572" s="39"/>
      <c r="P572" s="39"/>
      <c r="Q572" s="39"/>
      <c r="R572" s="39"/>
      <c r="S572" s="39"/>
      <c r="U572" s="39"/>
      <c r="V572" s="39"/>
      <c r="W572" s="39"/>
      <c r="X572" s="39"/>
      <c r="Y572" s="39"/>
      <c r="AF572" s="40"/>
      <c r="AG572" s="40"/>
      <c r="AH572" s="40"/>
      <c r="AI572" s="40"/>
      <c r="AJ572" s="41"/>
      <c r="AK572" s="41"/>
      <c r="AL572" s="42"/>
      <c r="AM572" s="42"/>
      <c r="AN572" s="42"/>
      <c r="AO572" s="42"/>
      <c r="AP572" s="42"/>
      <c r="AQ572" s="42"/>
      <c r="AR572" s="42"/>
      <c r="AS572" s="42"/>
      <c r="AT572" s="42"/>
      <c r="AU572" s="42"/>
      <c r="AV572" s="42"/>
      <c r="AW572" s="42"/>
      <c r="AX572" s="42"/>
      <c r="AY572" s="42"/>
      <c r="AZ572" s="42"/>
      <c r="BA572" s="42"/>
      <c r="BB572" s="42"/>
      <c r="BC572" s="42"/>
      <c r="BD572" s="42"/>
      <c r="BE572" s="42"/>
      <c r="BF572" s="42"/>
      <c r="BG572" s="42"/>
    </row>
    <row r="573" spans="5:59" ht="15.75" customHeight="1" x14ac:dyDescent="0.25">
      <c r="E573" s="37"/>
      <c r="J573" s="36"/>
      <c r="K573" s="36"/>
      <c r="L573" s="38"/>
      <c r="M573" s="39"/>
      <c r="N573" s="39"/>
      <c r="O573" s="39"/>
      <c r="P573" s="39"/>
      <c r="Q573" s="39"/>
      <c r="R573" s="39"/>
      <c r="S573" s="39"/>
      <c r="U573" s="39"/>
      <c r="V573" s="39"/>
      <c r="W573" s="39"/>
      <c r="X573" s="39"/>
      <c r="Y573" s="39"/>
      <c r="AF573" s="40"/>
      <c r="AG573" s="40"/>
      <c r="AH573" s="40"/>
      <c r="AI573" s="40"/>
      <c r="AJ573" s="41"/>
      <c r="AK573" s="41"/>
      <c r="AL573" s="42"/>
      <c r="AM573" s="42"/>
      <c r="AN573" s="42"/>
      <c r="AO573" s="42"/>
      <c r="AP573" s="42"/>
      <c r="AQ573" s="42"/>
      <c r="AR573" s="42"/>
      <c r="AS573" s="42"/>
      <c r="AT573" s="42"/>
      <c r="AU573" s="42"/>
      <c r="AV573" s="42"/>
      <c r="AW573" s="42"/>
      <c r="AX573" s="42"/>
      <c r="AY573" s="42"/>
      <c r="AZ573" s="42"/>
      <c r="BA573" s="42"/>
      <c r="BB573" s="42"/>
      <c r="BC573" s="42"/>
      <c r="BD573" s="42"/>
      <c r="BE573" s="42"/>
      <c r="BF573" s="42"/>
      <c r="BG573" s="42"/>
    </row>
    <row r="574" spans="5:59" ht="15.75" customHeight="1" x14ac:dyDescent="0.25">
      <c r="E574" s="37"/>
      <c r="J574" s="36"/>
      <c r="K574" s="36"/>
      <c r="L574" s="38"/>
      <c r="M574" s="39"/>
      <c r="N574" s="39"/>
      <c r="O574" s="39"/>
      <c r="P574" s="39"/>
      <c r="Q574" s="39"/>
      <c r="R574" s="39"/>
      <c r="S574" s="39"/>
      <c r="U574" s="39"/>
      <c r="V574" s="39"/>
      <c r="W574" s="39"/>
      <c r="X574" s="39"/>
      <c r="Y574" s="39"/>
      <c r="AF574" s="40"/>
      <c r="AG574" s="40"/>
      <c r="AH574" s="40"/>
      <c r="AI574" s="40"/>
      <c r="AJ574" s="41"/>
      <c r="AK574" s="41"/>
      <c r="AL574" s="42"/>
      <c r="AM574" s="42"/>
      <c r="AN574" s="42"/>
      <c r="AO574" s="42"/>
      <c r="AP574" s="42"/>
      <c r="AQ574" s="42"/>
      <c r="AR574" s="42"/>
      <c r="AS574" s="42"/>
      <c r="AT574" s="42"/>
      <c r="AU574" s="42"/>
      <c r="AV574" s="42"/>
      <c r="AW574" s="42"/>
      <c r="AX574" s="42"/>
      <c r="AY574" s="42"/>
      <c r="AZ574" s="42"/>
      <c r="BA574" s="42"/>
      <c r="BB574" s="42"/>
      <c r="BC574" s="42"/>
      <c r="BD574" s="42"/>
      <c r="BE574" s="42"/>
      <c r="BF574" s="42"/>
      <c r="BG574" s="42"/>
    </row>
    <row r="575" spans="5:59" ht="15.75" customHeight="1" x14ac:dyDescent="0.25">
      <c r="E575" s="37"/>
      <c r="J575" s="36"/>
      <c r="K575" s="36"/>
      <c r="L575" s="38"/>
      <c r="M575" s="39"/>
      <c r="N575" s="39"/>
      <c r="O575" s="39"/>
      <c r="P575" s="39"/>
      <c r="Q575" s="39"/>
      <c r="R575" s="39"/>
      <c r="S575" s="39"/>
      <c r="U575" s="39"/>
      <c r="V575" s="39"/>
      <c r="W575" s="39"/>
      <c r="X575" s="39"/>
      <c r="Y575" s="39"/>
      <c r="AF575" s="40"/>
      <c r="AG575" s="40"/>
      <c r="AH575" s="40"/>
      <c r="AI575" s="40"/>
      <c r="AJ575" s="41"/>
      <c r="AK575" s="41"/>
      <c r="AL575" s="42"/>
      <c r="AM575" s="42"/>
      <c r="AN575" s="42"/>
      <c r="AO575" s="42"/>
      <c r="AP575" s="42"/>
      <c r="AQ575" s="42"/>
      <c r="AR575" s="42"/>
      <c r="AS575" s="42"/>
      <c r="AT575" s="42"/>
      <c r="AU575" s="42"/>
      <c r="AV575" s="42"/>
      <c r="AW575" s="42"/>
      <c r="AX575" s="42"/>
      <c r="AY575" s="42"/>
      <c r="AZ575" s="42"/>
      <c r="BA575" s="42"/>
      <c r="BB575" s="42"/>
      <c r="BC575" s="42"/>
      <c r="BD575" s="42"/>
      <c r="BE575" s="42"/>
      <c r="BF575" s="42"/>
      <c r="BG575" s="42"/>
    </row>
    <row r="576" spans="5:59" ht="15.75" customHeight="1" x14ac:dyDescent="0.25">
      <c r="E576" s="37"/>
      <c r="J576" s="36"/>
      <c r="K576" s="36"/>
      <c r="L576" s="38"/>
      <c r="M576" s="39"/>
      <c r="N576" s="39"/>
      <c r="O576" s="39"/>
      <c r="P576" s="39"/>
      <c r="Q576" s="39"/>
      <c r="R576" s="39"/>
      <c r="S576" s="39"/>
      <c r="U576" s="39"/>
      <c r="V576" s="39"/>
      <c r="W576" s="39"/>
      <c r="X576" s="39"/>
      <c r="Y576" s="39"/>
      <c r="AF576" s="40"/>
      <c r="AG576" s="40"/>
      <c r="AH576" s="40"/>
      <c r="AI576" s="40"/>
      <c r="AJ576" s="41"/>
      <c r="AK576" s="41"/>
      <c r="AL576" s="42"/>
      <c r="AM576" s="42"/>
      <c r="AN576" s="42"/>
      <c r="AO576" s="42"/>
      <c r="AP576" s="42"/>
      <c r="AQ576" s="42"/>
      <c r="AR576" s="42"/>
      <c r="AS576" s="42"/>
      <c r="AT576" s="42"/>
      <c r="AU576" s="42"/>
      <c r="AV576" s="42"/>
      <c r="AW576" s="42"/>
      <c r="AX576" s="42"/>
      <c r="AY576" s="42"/>
      <c r="AZ576" s="42"/>
      <c r="BA576" s="42"/>
      <c r="BB576" s="42"/>
      <c r="BC576" s="42"/>
      <c r="BD576" s="42"/>
      <c r="BE576" s="42"/>
      <c r="BF576" s="42"/>
      <c r="BG576" s="42"/>
    </row>
    <row r="577" spans="5:59" ht="15.75" customHeight="1" x14ac:dyDescent="0.25">
      <c r="E577" s="37"/>
      <c r="J577" s="36"/>
      <c r="K577" s="36"/>
      <c r="L577" s="38"/>
      <c r="M577" s="39"/>
      <c r="N577" s="39"/>
      <c r="O577" s="39"/>
      <c r="P577" s="39"/>
      <c r="Q577" s="39"/>
      <c r="R577" s="39"/>
      <c r="S577" s="39"/>
      <c r="U577" s="39"/>
      <c r="V577" s="39"/>
      <c r="W577" s="39"/>
      <c r="X577" s="39"/>
      <c r="Y577" s="39"/>
      <c r="AF577" s="40"/>
      <c r="AG577" s="40"/>
      <c r="AH577" s="40"/>
      <c r="AI577" s="40"/>
      <c r="AJ577" s="41"/>
      <c r="AK577" s="41"/>
      <c r="AL577" s="42"/>
      <c r="AM577" s="42"/>
      <c r="AN577" s="42"/>
      <c r="AO577" s="42"/>
      <c r="AP577" s="42"/>
      <c r="AQ577" s="42"/>
      <c r="AR577" s="42"/>
      <c r="AS577" s="42"/>
      <c r="AT577" s="42"/>
      <c r="AU577" s="42"/>
      <c r="AV577" s="42"/>
      <c r="AW577" s="42"/>
      <c r="AX577" s="42"/>
      <c r="AY577" s="42"/>
      <c r="AZ577" s="42"/>
      <c r="BA577" s="42"/>
      <c r="BB577" s="42"/>
      <c r="BC577" s="42"/>
      <c r="BD577" s="42"/>
      <c r="BE577" s="42"/>
      <c r="BF577" s="42"/>
      <c r="BG577" s="42"/>
    </row>
    <row r="578" spans="5:59" ht="15.75" customHeight="1" x14ac:dyDescent="0.25">
      <c r="E578" s="37"/>
      <c r="J578" s="36"/>
      <c r="K578" s="36"/>
      <c r="L578" s="38"/>
      <c r="M578" s="39"/>
      <c r="N578" s="39"/>
      <c r="O578" s="39"/>
      <c r="P578" s="39"/>
      <c r="Q578" s="39"/>
      <c r="R578" s="39"/>
      <c r="S578" s="39"/>
      <c r="U578" s="39"/>
      <c r="V578" s="39"/>
      <c r="W578" s="39"/>
      <c r="X578" s="39"/>
      <c r="Y578" s="39"/>
      <c r="AF578" s="40"/>
      <c r="AG578" s="40"/>
      <c r="AH578" s="40"/>
      <c r="AI578" s="40"/>
      <c r="AJ578" s="41"/>
      <c r="AK578" s="41"/>
      <c r="AL578" s="42"/>
      <c r="AM578" s="42"/>
      <c r="AN578" s="42"/>
      <c r="AO578" s="42"/>
      <c r="AP578" s="42"/>
      <c r="AQ578" s="42"/>
      <c r="AR578" s="42"/>
      <c r="AS578" s="42"/>
      <c r="AT578" s="42"/>
      <c r="AU578" s="42"/>
      <c r="AV578" s="42"/>
      <c r="AW578" s="42"/>
      <c r="AX578" s="42"/>
      <c r="AY578" s="42"/>
      <c r="AZ578" s="42"/>
      <c r="BA578" s="42"/>
      <c r="BB578" s="42"/>
      <c r="BC578" s="42"/>
      <c r="BD578" s="42"/>
      <c r="BE578" s="42"/>
      <c r="BF578" s="42"/>
      <c r="BG578" s="42"/>
    </row>
    <row r="579" spans="5:59" ht="15.75" customHeight="1" x14ac:dyDescent="0.25">
      <c r="E579" s="37"/>
      <c r="J579" s="36"/>
      <c r="K579" s="36"/>
      <c r="L579" s="38"/>
      <c r="M579" s="39"/>
      <c r="N579" s="39"/>
      <c r="O579" s="39"/>
      <c r="P579" s="39"/>
      <c r="Q579" s="39"/>
      <c r="R579" s="39"/>
      <c r="S579" s="39"/>
      <c r="U579" s="39"/>
      <c r="V579" s="39"/>
      <c r="W579" s="39"/>
      <c r="X579" s="39"/>
      <c r="Y579" s="39"/>
      <c r="AF579" s="40"/>
      <c r="AG579" s="40"/>
      <c r="AH579" s="40"/>
      <c r="AI579" s="40"/>
      <c r="AJ579" s="41"/>
      <c r="AK579" s="41"/>
      <c r="AL579" s="42"/>
      <c r="AM579" s="42"/>
      <c r="AN579" s="42"/>
      <c r="AO579" s="42"/>
      <c r="AP579" s="42"/>
      <c r="AQ579" s="42"/>
      <c r="AR579" s="42"/>
      <c r="AS579" s="42"/>
      <c r="AT579" s="42"/>
      <c r="AU579" s="42"/>
      <c r="AV579" s="42"/>
      <c r="AW579" s="42"/>
      <c r="AX579" s="42"/>
      <c r="AY579" s="42"/>
      <c r="AZ579" s="42"/>
      <c r="BA579" s="42"/>
      <c r="BB579" s="42"/>
      <c r="BC579" s="42"/>
      <c r="BD579" s="42"/>
      <c r="BE579" s="42"/>
      <c r="BF579" s="42"/>
      <c r="BG579" s="42"/>
    </row>
    <row r="580" spans="5:59" ht="15.75" customHeight="1" x14ac:dyDescent="0.25">
      <c r="E580" s="37"/>
      <c r="J580" s="36"/>
      <c r="K580" s="36"/>
      <c r="L580" s="38"/>
      <c r="M580" s="39"/>
      <c r="N580" s="39"/>
      <c r="O580" s="39"/>
      <c r="P580" s="39"/>
      <c r="Q580" s="39"/>
      <c r="R580" s="39"/>
      <c r="S580" s="39"/>
      <c r="U580" s="39"/>
      <c r="V580" s="39"/>
      <c r="W580" s="39"/>
      <c r="X580" s="39"/>
      <c r="Y580" s="39"/>
      <c r="AF580" s="40"/>
      <c r="AG580" s="40"/>
      <c r="AH580" s="40"/>
      <c r="AI580" s="40"/>
      <c r="AJ580" s="41"/>
      <c r="AK580" s="41"/>
      <c r="AL580" s="42"/>
      <c r="AM580" s="42"/>
      <c r="AN580" s="42"/>
      <c r="AO580" s="42"/>
      <c r="AP580" s="42"/>
      <c r="AQ580" s="42"/>
      <c r="AR580" s="42"/>
      <c r="AS580" s="42"/>
      <c r="AT580" s="42"/>
      <c r="AU580" s="42"/>
      <c r="AV580" s="42"/>
      <c r="AW580" s="42"/>
      <c r="AX580" s="42"/>
      <c r="AY580" s="42"/>
      <c r="AZ580" s="42"/>
      <c r="BA580" s="42"/>
      <c r="BB580" s="42"/>
      <c r="BC580" s="42"/>
      <c r="BD580" s="42"/>
      <c r="BE580" s="42"/>
      <c r="BF580" s="42"/>
      <c r="BG580" s="42"/>
    </row>
    <row r="581" spans="5:59" ht="15.75" customHeight="1" x14ac:dyDescent="0.25">
      <c r="E581" s="37"/>
      <c r="J581" s="36"/>
      <c r="K581" s="36"/>
      <c r="L581" s="38"/>
      <c r="M581" s="39"/>
      <c r="N581" s="39"/>
      <c r="O581" s="39"/>
      <c r="P581" s="39"/>
      <c r="Q581" s="39"/>
      <c r="R581" s="39"/>
      <c r="S581" s="39"/>
      <c r="U581" s="39"/>
      <c r="V581" s="39"/>
      <c r="W581" s="39"/>
      <c r="X581" s="39"/>
      <c r="Y581" s="39"/>
      <c r="AF581" s="40"/>
      <c r="AG581" s="40"/>
      <c r="AH581" s="40"/>
      <c r="AI581" s="40"/>
      <c r="AJ581" s="41"/>
      <c r="AK581" s="41"/>
      <c r="AL581" s="42"/>
      <c r="AM581" s="42"/>
      <c r="AN581" s="42"/>
      <c r="AO581" s="42"/>
      <c r="AP581" s="42"/>
      <c r="AQ581" s="42"/>
      <c r="AR581" s="42"/>
      <c r="AS581" s="42"/>
      <c r="AT581" s="42"/>
      <c r="AU581" s="42"/>
      <c r="AV581" s="42"/>
      <c r="AW581" s="42"/>
      <c r="AX581" s="42"/>
      <c r="AY581" s="42"/>
      <c r="AZ581" s="42"/>
      <c r="BA581" s="42"/>
      <c r="BB581" s="42"/>
      <c r="BC581" s="42"/>
      <c r="BD581" s="42"/>
      <c r="BE581" s="42"/>
      <c r="BF581" s="42"/>
      <c r="BG581" s="42"/>
    </row>
    <row r="582" spans="5:59" ht="15.75" customHeight="1" x14ac:dyDescent="0.25">
      <c r="E582" s="37"/>
      <c r="J582" s="36"/>
      <c r="K582" s="36"/>
      <c r="L582" s="38"/>
      <c r="M582" s="39"/>
      <c r="N582" s="39"/>
      <c r="O582" s="39"/>
      <c r="P582" s="39"/>
      <c r="Q582" s="39"/>
      <c r="R582" s="39"/>
      <c r="S582" s="39"/>
      <c r="U582" s="39"/>
      <c r="V582" s="39"/>
      <c r="W582" s="39"/>
      <c r="X582" s="39"/>
      <c r="Y582" s="39"/>
      <c r="AF582" s="40"/>
      <c r="AG582" s="40"/>
      <c r="AH582" s="40"/>
      <c r="AI582" s="40"/>
      <c r="AJ582" s="41"/>
      <c r="AK582" s="41"/>
      <c r="AL582" s="42"/>
      <c r="AM582" s="42"/>
      <c r="AN582" s="42"/>
      <c r="AO582" s="42"/>
      <c r="AP582" s="42"/>
      <c r="AQ582" s="42"/>
      <c r="AR582" s="42"/>
      <c r="AS582" s="42"/>
      <c r="AT582" s="42"/>
      <c r="AU582" s="42"/>
      <c r="AV582" s="42"/>
      <c r="AW582" s="42"/>
      <c r="AX582" s="42"/>
      <c r="AY582" s="42"/>
      <c r="AZ582" s="42"/>
      <c r="BA582" s="42"/>
      <c r="BB582" s="42"/>
      <c r="BC582" s="42"/>
      <c r="BD582" s="42"/>
      <c r="BE582" s="42"/>
      <c r="BF582" s="42"/>
      <c r="BG582" s="42"/>
    </row>
    <row r="583" spans="5:59" ht="15.75" customHeight="1" x14ac:dyDescent="0.25">
      <c r="E583" s="37"/>
      <c r="J583" s="36"/>
      <c r="K583" s="36"/>
      <c r="L583" s="38"/>
      <c r="M583" s="39"/>
      <c r="N583" s="39"/>
      <c r="O583" s="39"/>
      <c r="P583" s="39"/>
      <c r="Q583" s="39"/>
      <c r="R583" s="39"/>
      <c r="S583" s="39"/>
      <c r="U583" s="39"/>
      <c r="V583" s="39"/>
      <c r="W583" s="39"/>
      <c r="X583" s="39"/>
      <c r="Y583" s="39"/>
      <c r="AF583" s="40"/>
      <c r="AG583" s="40"/>
      <c r="AH583" s="40"/>
      <c r="AI583" s="40"/>
      <c r="AJ583" s="41"/>
      <c r="AK583" s="41"/>
      <c r="AL583" s="42"/>
      <c r="AM583" s="42"/>
      <c r="AN583" s="42"/>
      <c r="AO583" s="42"/>
      <c r="AP583" s="42"/>
      <c r="AQ583" s="42"/>
      <c r="AR583" s="42"/>
      <c r="AS583" s="42"/>
      <c r="AT583" s="42"/>
      <c r="AU583" s="42"/>
      <c r="AV583" s="42"/>
      <c r="AW583" s="42"/>
      <c r="AX583" s="42"/>
      <c r="AY583" s="42"/>
      <c r="AZ583" s="42"/>
      <c r="BA583" s="42"/>
      <c r="BB583" s="42"/>
      <c r="BC583" s="42"/>
      <c r="BD583" s="42"/>
      <c r="BE583" s="42"/>
      <c r="BF583" s="42"/>
      <c r="BG583" s="42"/>
    </row>
    <row r="584" spans="5:59" ht="15.75" customHeight="1" x14ac:dyDescent="0.25">
      <c r="E584" s="37"/>
      <c r="J584" s="36"/>
      <c r="K584" s="36"/>
      <c r="L584" s="38"/>
      <c r="M584" s="39"/>
      <c r="N584" s="39"/>
      <c r="O584" s="39"/>
      <c r="P584" s="39"/>
      <c r="Q584" s="39"/>
      <c r="R584" s="39"/>
      <c r="S584" s="39"/>
      <c r="U584" s="39"/>
      <c r="V584" s="39"/>
      <c r="W584" s="39"/>
      <c r="X584" s="39"/>
      <c r="Y584" s="39"/>
      <c r="AF584" s="40"/>
      <c r="AG584" s="40"/>
      <c r="AH584" s="40"/>
      <c r="AI584" s="40"/>
      <c r="AJ584" s="41"/>
      <c r="AK584" s="41"/>
      <c r="AL584" s="42"/>
      <c r="AM584" s="42"/>
      <c r="AN584" s="42"/>
      <c r="AO584" s="42"/>
      <c r="AP584" s="42"/>
      <c r="AQ584" s="42"/>
      <c r="AR584" s="42"/>
      <c r="AS584" s="42"/>
      <c r="AT584" s="42"/>
      <c r="AU584" s="42"/>
      <c r="AV584" s="42"/>
      <c r="AW584" s="42"/>
      <c r="AX584" s="42"/>
      <c r="AY584" s="42"/>
      <c r="AZ584" s="42"/>
      <c r="BA584" s="42"/>
      <c r="BB584" s="42"/>
      <c r="BC584" s="42"/>
      <c r="BD584" s="42"/>
      <c r="BE584" s="42"/>
      <c r="BF584" s="42"/>
      <c r="BG584" s="42"/>
    </row>
    <row r="585" spans="5:59" ht="15.75" customHeight="1" x14ac:dyDescent="0.25">
      <c r="E585" s="37"/>
      <c r="J585" s="36"/>
      <c r="K585" s="36"/>
      <c r="L585" s="38"/>
      <c r="M585" s="39"/>
      <c r="N585" s="39"/>
      <c r="O585" s="39"/>
      <c r="P585" s="39"/>
      <c r="Q585" s="39"/>
      <c r="R585" s="39"/>
      <c r="S585" s="39"/>
      <c r="U585" s="39"/>
      <c r="V585" s="39"/>
      <c r="W585" s="39"/>
      <c r="X585" s="39"/>
      <c r="Y585" s="39"/>
      <c r="AF585" s="40"/>
      <c r="AG585" s="40"/>
      <c r="AH585" s="40"/>
      <c r="AI585" s="40"/>
      <c r="AJ585" s="41"/>
      <c r="AK585" s="41"/>
      <c r="AL585" s="42"/>
      <c r="AM585" s="42"/>
      <c r="AN585" s="42"/>
      <c r="AO585" s="42"/>
      <c r="AP585" s="42"/>
      <c r="AQ585" s="42"/>
      <c r="AR585" s="42"/>
      <c r="AS585" s="42"/>
      <c r="AT585" s="42"/>
      <c r="AU585" s="42"/>
      <c r="AV585" s="42"/>
      <c r="AW585" s="42"/>
      <c r="AX585" s="42"/>
      <c r="AY585" s="42"/>
      <c r="AZ585" s="42"/>
      <c r="BA585" s="42"/>
      <c r="BB585" s="42"/>
      <c r="BC585" s="42"/>
      <c r="BD585" s="42"/>
      <c r="BE585" s="42"/>
      <c r="BF585" s="42"/>
      <c r="BG585" s="42"/>
    </row>
    <row r="586" spans="5:59" ht="15.75" customHeight="1" x14ac:dyDescent="0.25">
      <c r="E586" s="37"/>
      <c r="J586" s="36"/>
      <c r="K586" s="36"/>
      <c r="L586" s="38"/>
      <c r="M586" s="39"/>
      <c r="N586" s="39"/>
      <c r="O586" s="39"/>
      <c r="P586" s="39"/>
      <c r="Q586" s="39"/>
      <c r="R586" s="39"/>
      <c r="S586" s="39"/>
      <c r="U586" s="39"/>
      <c r="V586" s="39"/>
      <c r="W586" s="39"/>
      <c r="X586" s="39"/>
      <c r="Y586" s="39"/>
      <c r="AF586" s="40"/>
      <c r="AG586" s="40"/>
      <c r="AH586" s="40"/>
      <c r="AI586" s="40"/>
      <c r="AJ586" s="41"/>
      <c r="AK586" s="41"/>
      <c r="AL586" s="42"/>
      <c r="AM586" s="42"/>
      <c r="AN586" s="42"/>
      <c r="AO586" s="42"/>
      <c r="AP586" s="42"/>
      <c r="AQ586" s="42"/>
      <c r="AR586" s="42"/>
      <c r="AS586" s="42"/>
      <c r="AT586" s="42"/>
      <c r="AU586" s="42"/>
      <c r="AV586" s="42"/>
      <c r="AW586" s="42"/>
      <c r="AX586" s="42"/>
      <c r="AY586" s="42"/>
      <c r="AZ586" s="42"/>
      <c r="BA586" s="42"/>
      <c r="BB586" s="42"/>
      <c r="BC586" s="42"/>
      <c r="BD586" s="42"/>
      <c r="BE586" s="42"/>
      <c r="BF586" s="42"/>
      <c r="BG586" s="42"/>
    </row>
    <row r="587" spans="5:59" ht="15.75" customHeight="1" x14ac:dyDescent="0.25">
      <c r="E587" s="37"/>
      <c r="J587" s="36"/>
      <c r="K587" s="36"/>
      <c r="L587" s="38"/>
      <c r="M587" s="39"/>
      <c r="N587" s="39"/>
      <c r="O587" s="39"/>
      <c r="P587" s="39"/>
      <c r="Q587" s="39"/>
      <c r="R587" s="39"/>
      <c r="S587" s="39"/>
      <c r="U587" s="39"/>
      <c r="V587" s="39"/>
      <c r="W587" s="39"/>
      <c r="X587" s="39"/>
      <c r="Y587" s="39"/>
      <c r="AF587" s="40"/>
      <c r="AG587" s="40"/>
      <c r="AH587" s="40"/>
      <c r="AI587" s="40"/>
      <c r="AJ587" s="41"/>
      <c r="AK587" s="41"/>
      <c r="AL587" s="42"/>
      <c r="AM587" s="42"/>
      <c r="AN587" s="42"/>
      <c r="AO587" s="42"/>
      <c r="AP587" s="42"/>
      <c r="AQ587" s="42"/>
      <c r="AR587" s="42"/>
      <c r="AS587" s="42"/>
      <c r="AT587" s="42"/>
      <c r="AU587" s="42"/>
      <c r="AV587" s="42"/>
      <c r="AW587" s="42"/>
      <c r="AX587" s="42"/>
      <c r="AY587" s="42"/>
      <c r="AZ587" s="42"/>
      <c r="BA587" s="42"/>
      <c r="BB587" s="42"/>
      <c r="BC587" s="42"/>
      <c r="BD587" s="42"/>
      <c r="BE587" s="42"/>
      <c r="BF587" s="42"/>
      <c r="BG587" s="42"/>
    </row>
    <row r="588" spans="5:59" ht="15.75" customHeight="1" x14ac:dyDescent="0.25">
      <c r="E588" s="37"/>
      <c r="J588" s="36"/>
      <c r="K588" s="36"/>
      <c r="L588" s="38"/>
      <c r="M588" s="39"/>
      <c r="N588" s="39"/>
      <c r="O588" s="39"/>
      <c r="P588" s="39"/>
      <c r="Q588" s="39"/>
      <c r="R588" s="39"/>
      <c r="S588" s="39"/>
      <c r="U588" s="39"/>
      <c r="V588" s="39"/>
      <c r="W588" s="39"/>
      <c r="X588" s="39"/>
      <c r="Y588" s="39"/>
      <c r="AF588" s="40"/>
      <c r="AG588" s="40"/>
      <c r="AH588" s="40"/>
      <c r="AI588" s="40"/>
      <c r="AJ588" s="41"/>
      <c r="AK588" s="41"/>
      <c r="AL588" s="42"/>
      <c r="AM588" s="42"/>
      <c r="AN588" s="42"/>
      <c r="AO588" s="42"/>
      <c r="AP588" s="42"/>
      <c r="AQ588" s="42"/>
      <c r="AR588" s="42"/>
      <c r="AS588" s="42"/>
      <c r="AT588" s="42"/>
      <c r="AU588" s="42"/>
      <c r="AV588" s="42"/>
      <c r="AW588" s="42"/>
      <c r="AX588" s="42"/>
      <c r="AY588" s="42"/>
      <c r="AZ588" s="42"/>
      <c r="BA588" s="42"/>
      <c r="BB588" s="42"/>
      <c r="BC588" s="42"/>
      <c r="BD588" s="42"/>
      <c r="BE588" s="42"/>
      <c r="BF588" s="42"/>
      <c r="BG588" s="42"/>
    </row>
    <row r="589" spans="5:59" ht="15.75" customHeight="1" x14ac:dyDescent="0.25">
      <c r="E589" s="37"/>
      <c r="J589" s="36"/>
      <c r="K589" s="36"/>
      <c r="L589" s="38"/>
      <c r="M589" s="39"/>
      <c r="N589" s="39"/>
      <c r="O589" s="39"/>
      <c r="P589" s="39"/>
      <c r="Q589" s="39"/>
      <c r="R589" s="39"/>
      <c r="S589" s="39"/>
      <c r="U589" s="39"/>
      <c r="V589" s="39"/>
      <c r="W589" s="39"/>
      <c r="X589" s="39"/>
      <c r="Y589" s="39"/>
      <c r="AF589" s="40"/>
      <c r="AG589" s="40"/>
      <c r="AH589" s="40"/>
      <c r="AI589" s="40"/>
      <c r="AJ589" s="41"/>
      <c r="AK589" s="41"/>
      <c r="AL589" s="42"/>
      <c r="AM589" s="42"/>
      <c r="AN589" s="42"/>
      <c r="AO589" s="42"/>
      <c r="AP589" s="42"/>
      <c r="AQ589" s="42"/>
      <c r="AR589" s="42"/>
      <c r="AS589" s="42"/>
      <c r="AT589" s="42"/>
      <c r="AU589" s="42"/>
      <c r="AV589" s="42"/>
      <c r="AW589" s="42"/>
      <c r="AX589" s="42"/>
      <c r="AY589" s="42"/>
      <c r="AZ589" s="42"/>
      <c r="BA589" s="42"/>
      <c r="BB589" s="42"/>
      <c r="BC589" s="42"/>
      <c r="BD589" s="42"/>
      <c r="BE589" s="42"/>
      <c r="BF589" s="42"/>
      <c r="BG589" s="42"/>
    </row>
    <row r="590" spans="5:59" ht="15.75" customHeight="1" x14ac:dyDescent="0.25">
      <c r="E590" s="37"/>
      <c r="J590" s="36"/>
      <c r="K590" s="36"/>
      <c r="L590" s="38"/>
      <c r="M590" s="39"/>
      <c r="N590" s="39"/>
      <c r="O590" s="39"/>
      <c r="P590" s="39"/>
      <c r="Q590" s="39"/>
      <c r="R590" s="39"/>
      <c r="S590" s="39"/>
      <c r="U590" s="39"/>
      <c r="V590" s="39"/>
      <c r="W590" s="39"/>
      <c r="X590" s="39"/>
      <c r="Y590" s="39"/>
      <c r="AF590" s="40"/>
      <c r="AG590" s="40"/>
      <c r="AH590" s="40"/>
      <c r="AI590" s="40"/>
      <c r="AJ590" s="41"/>
      <c r="AK590" s="41"/>
      <c r="AL590" s="42"/>
      <c r="AM590" s="42"/>
      <c r="AN590" s="42"/>
      <c r="AO590" s="42"/>
      <c r="AP590" s="42"/>
      <c r="AQ590" s="42"/>
      <c r="AR590" s="42"/>
      <c r="AS590" s="42"/>
      <c r="AT590" s="42"/>
      <c r="AU590" s="42"/>
      <c r="AV590" s="42"/>
      <c r="AW590" s="42"/>
      <c r="AX590" s="42"/>
      <c r="AY590" s="42"/>
      <c r="AZ590" s="42"/>
      <c r="BA590" s="42"/>
      <c r="BB590" s="42"/>
      <c r="BC590" s="42"/>
      <c r="BD590" s="42"/>
      <c r="BE590" s="42"/>
      <c r="BF590" s="42"/>
      <c r="BG590" s="42"/>
    </row>
    <row r="591" spans="5:59" ht="15.75" customHeight="1" x14ac:dyDescent="0.25">
      <c r="E591" s="37"/>
      <c r="J591" s="36"/>
      <c r="K591" s="36"/>
      <c r="L591" s="38"/>
      <c r="M591" s="39"/>
      <c r="N591" s="39"/>
      <c r="O591" s="39"/>
      <c r="P591" s="39"/>
      <c r="Q591" s="39"/>
      <c r="R591" s="39"/>
      <c r="S591" s="39"/>
      <c r="U591" s="39"/>
      <c r="V591" s="39"/>
      <c r="W591" s="39"/>
      <c r="X591" s="39"/>
      <c r="Y591" s="39"/>
      <c r="AF591" s="40"/>
      <c r="AG591" s="40"/>
      <c r="AH591" s="40"/>
      <c r="AI591" s="40"/>
      <c r="AJ591" s="41"/>
      <c r="AK591" s="41"/>
      <c r="AL591" s="42"/>
      <c r="AM591" s="42"/>
      <c r="AN591" s="42"/>
      <c r="AO591" s="42"/>
      <c r="AP591" s="42"/>
      <c r="AQ591" s="42"/>
      <c r="AR591" s="42"/>
      <c r="AS591" s="42"/>
      <c r="AT591" s="42"/>
      <c r="AU591" s="42"/>
      <c r="AV591" s="42"/>
      <c r="AW591" s="42"/>
      <c r="AX591" s="42"/>
      <c r="AY591" s="42"/>
      <c r="AZ591" s="42"/>
      <c r="BA591" s="42"/>
      <c r="BB591" s="42"/>
      <c r="BC591" s="42"/>
      <c r="BD591" s="42"/>
      <c r="BE591" s="42"/>
      <c r="BF591" s="42"/>
      <c r="BG591" s="42"/>
    </row>
    <row r="592" spans="5:59" ht="15.75" customHeight="1" x14ac:dyDescent="0.25">
      <c r="E592" s="37"/>
      <c r="J592" s="36"/>
      <c r="K592" s="36"/>
      <c r="L592" s="38"/>
      <c r="M592" s="39"/>
      <c r="N592" s="39"/>
      <c r="O592" s="39"/>
      <c r="P592" s="39"/>
      <c r="Q592" s="39"/>
      <c r="R592" s="39"/>
      <c r="S592" s="39"/>
      <c r="U592" s="39"/>
      <c r="V592" s="39"/>
      <c r="W592" s="39"/>
      <c r="X592" s="39"/>
      <c r="Y592" s="39"/>
      <c r="AF592" s="40"/>
      <c r="AG592" s="40"/>
      <c r="AH592" s="40"/>
      <c r="AI592" s="40"/>
      <c r="AJ592" s="41"/>
      <c r="AK592" s="41"/>
      <c r="AL592" s="42"/>
      <c r="AM592" s="42"/>
      <c r="AN592" s="42"/>
      <c r="AO592" s="42"/>
      <c r="AP592" s="42"/>
      <c r="AQ592" s="42"/>
      <c r="AR592" s="42"/>
      <c r="AS592" s="42"/>
      <c r="AT592" s="42"/>
      <c r="AU592" s="42"/>
      <c r="AV592" s="42"/>
      <c r="AW592" s="42"/>
      <c r="AX592" s="42"/>
      <c r="AY592" s="42"/>
      <c r="AZ592" s="42"/>
      <c r="BA592" s="42"/>
      <c r="BB592" s="42"/>
      <c r="BC592" s="42"/>
      <c r="BD592" s="42"/>
      <c r="BE592" s="42"/>
      <c r="BF592" s="42"/>
      <c r="BG592" s="42"/>
    </row>
    <row r="593" spans="5:59" ht="15.75" customHeight="1" x14ac:dyDescent="0.25">
      <c r="E593" s="37"/>
      <c r="J593" s="36"/>
      <c r="K593" s="36"/>
      <c r="L593" s="38"/>
      <c r="M593" s="39"/>
      <c r="N593" s="39"/>
      <c r="O593" s="39"/>
      <c r="P593" s="39"/>
      <c r="Q593" s="39"/>
      <c r="R593" s="39"/>
      <c r="S593" s="39"/>
      <c r="U593" s="39"/>
      <c r="V593" s="39"/>
      <c r="W593" s="39"/>
      <c r="X593" s="39"/>
      <c r="Y593" s="39"/>
      <c r="AF593" s="40"/>
      <c r="AG593" s="40"/>
      <c r="AH593" s="40"/>
      <c r="AI593" s="40"/>
      <c r="AJ593" s="41"/>
      <c r="AK593" s="41"/>
      <c r="AL593" s="42"/>
      <c r="AM593" s="42"/>
      <c r="AN593" s="42"/>
      <c r="AO593" s="42"/>
      <c r="AP593" s="42"/>
      <c r="AQ593" s="42"/>
      <c r="AR593" s="42"/>
      <c r="AS593" s="42"/>
      <c r="AT593" s="42"/>
      <c r="AU593" s="42"/>
      <c r="AV593" s="42"/>
      <c r="AW593" s="42"/>
      <c r="AX593" s="42"/>
      <c r="AY593" s="42"/>
      <c r="AZ593" s="42"/>
      <c r="BA593" s="42"/>
      <c r="BB593" s="42"/>
      <c r="BC593" s="42"/>
      <c r="BD593" s="42"/>
      <c r="BE593" s="42"/>
      <c r="BF593" s="42"/>
      <c r="BG593" s="42"/>
    </row>
    <row r="594" spans="5:59" ht="15.75" customHeight="1" x14ac:dyDescent="0.25">
      <c r="E594" s="37"/>
      <c r="J594" s="36"/>
      <c r="K594" s="36"/>
      <c r="L594" s="38"/>
      <c r="M594" s="39"/>
      <c r="N594" s="39"/>
      <c r="O594" s="39"/>
      <c r="P594" s="39"/>
      <c r="Q594" s="39"/>
      <c r="R594" s="39"/>
      <c r="S594" s="39"/>
      <c r="U594" s="39"/>
      <c r="V594" s="39"/>
      <c r="W594" s="39"/>
      <c r="X594" s="39"/>
      <c r="Y594" s="39"/>
      <c r="AF594" s="40"/>
      <c r="AG594" s="40"/>
      <c r="AH594" s="40"/>
      <c r="AI594" s="40"/>
      <c r="AJ594" s="41"/>
      <c r="AK594" s="41"/>
      <c r="AL594" s="42"/>
      <c r="AM594" s="42"/>
      <c r="AN594" s="42"/>
      <c r="AO594" s="42"/>
      <c r="AP594" s="42"/>
      <c r="AQ594" s="42"/>
      <c r="AR594" s="42"/>
      <c r="AS594" s="42"/>
      <c r="AT594" s="42"/>
      <c r="AU594" s="42"/>
      <c r="AV594" s="42"/>
      <c r="AW594" s="42"/>
      <c r="AX594" s="42"/>
      <c r="AY594" s="42"/>
      <c r="AZ594" s="42"/>
      <c r="BA594" s="42"/>
      <c r="BB594" s="42"/>
      <c r="BC594" s="42"/>
      <c r="BD594" s="42"/>
      <c r="BE594" s="42"/>
      <c r="BF594" s="42"/>
      <c r="BG594" s="42"/>
    </row>
    <row r="595" spans="5:59" ht="15.75" customHeight="1" x14ac:dyDescent="0.25">
      <c r="E595" s="37"/>
      <c r="J595" s="36"/>
      <c r="K595" s="36"/>
      <c r="L595" s="38"/>
      <c r="M595" s="39"/>
      <c r="N595" s="39"/>
      <c r="O595" s="39"/>
      <c r="P595" s="39"/>
      <c r="Q595" s="39"/>
      <c r="R595" s="39"/>
      <c r="S595" s="39"/>
      <c r="U595" s="39"/>
      <c r="V595" s="39"/>
      <c r="W595" s="39"/>
      <c r="X595" s="39"/>
      <c r="Y595" s="39"/>
      <c r="AF595" s="40"/>
      <c r="AG595" s="40"/>
      <c r="AH595" s="40"/>
      <c r="AI595" s="40"/>
      <c r="AJ595" s="41"/>
      <c r="AK595" s="41"/>
      <c r="AL595" s="42"/>
      <c r="AM595" s="42"/>
      <c r="AN595" s="42"/>
      <c r="AO595" s="42"/>
      <c r="AP595" s="42"/>
      <c r="AQ595" s="42"/>
      <c r="AR595" s="42"/>
      <c r="AS595" s="42"/>
      <c r="AT595" s="42"/>
      <c r="AU595" s="42"/>
      <c r="AV595" s="42"/>
      <c r="AW595" s="42"/>
      <c r="AX595" s="42"/>
      <c r="AY595" s="42"/>
      <c r="AZ595" s="42"/>
      <c r="BA595" s="42"/>
      <c r="BB595" s="42"/>
      <c r="BC595" s="42"/>
      <c r="BD595" s="42"/>
      <c r="BE595" s="42"/>
      <c r="BF595" s="42"/>
      <c r="BG595" s="42"/>
    </row>
    <row r="596" spans="5:59" ht="15.75" customHeight="1" x14ac:dyDescent="0.25">
      <c r="E596" s="37"/>
      <c r="J596" s="36"/>
      <c r="K596" s="36"/>
      <c r="L596" s="38"/>
      <c r="M596" s="39"/>
      <c r="N596" s="39"/>
      <c r="O596" s="39"/>
      <c r="P596" s="39"/>
      <c r="Q596" s="39"/>
      <c r="R596" s="39"/>
      <c r="S596" s="39"/>
      <c r="U596" s="39"/>
      <c r="V596" s="39"/>
      <c r="W596" s="39"/>
      <c r="X596" s="39"/>
      <c r="Y596" s="39"/>
      <c r="AF596" s="40"/>
      <c r="AG596" s="40"/>
      <c r="AH596" s="40"/>
      <c r="AI596" s="40"/>
      <c r="AJ596" s="41"/>
      <c r="AK596" s="41"/>
      <c r="AL596" s="42"/>
      <c r="AM596" s="42"/>
      <c r="AN596" s="42"/>
      <c r="AO596" s="42"/>
      <c r="AP596" s="42"/>
      <c r="AQ596" s="42"/>
      <c r="AR596" s="42"/>
      <c r="AS596" s="42"/>
      <c r="AT596" s="42"/>
      <c r="AU596" s="42"/>
      <c r="AV596" s="42"/>
      <c r="AW596" s="42"/>
      <c r="AX596" s="42"/>
      <c r="AY596" s="42"/>
      <c r="AZ596" s="42"/>
      <c r="BA596" s="42"/>
      <c r="BB596" s="42"/>
      <c r="BC596" s="42"/>
      <c r="BD596" s="42"/>
      <c r="BE596" s="42"/>
      <c r="BF596" s="42"/>
      <c r="BG596" s="42"/>
    </row>
    <row r="597" spans="5:59" ht="15.75" customHeight="1" x14ac:dyDescent="0.25">
      <c r="E597" s="37"/>
      <c r="J597" s="36"/>
      <c r="K597" s="36"/>
      <c r="L597" s="38"/>
      <c r="M597" s="39"/>
      <c r="N597" s="39"/>
      <c r="O597" s="39"/>
      <c r="P597" s="39"/>
      <c r="Q597" s="39"/>
      <c r="R597" s="39"/>
      <c r="S597" s="39"/>
      <c r="U597" s="39"/>
      <c r="V597" s="39"/>
      <c r="W597" s="39"/>
      <c r="X597" s="39"/>
      <c r="Y597" s="39"/>
      <c r="AF597" s="40"/>
      <c r="AG597" s="40"/>
      <c r="AH597" s="40"/>
      <c r="AI597" s="40"/>
      <c r="AJ597" s="41"/>
      <c r="AK597" s="41"/>
      <c r="AL597" s="42"/>
      <c r="AM597" s="42"/>
      <c r="AN597" s="42"/>
      <c r="AO597" s="42"/>
      <c r="AP597" s="42"/>
      <c r="AQ597" s="42"/>
      <c r="AR597" s="42"/>
      <c r="AS597" s="42"/>
      <c r="AT597" s="42"/>
      <c r="AU597" s="42"/>
      <c r="AV597" s="42"/>
      <c r="AW597" s="42"/>
      <c r="AX597" s="42"/>
      <c r="AY597" s="42"/>
      <c r="AZ597" s="42"/>
      <c r="BA597" s="42"/>
      <c r="BB597" s="42"/>
      <c r="BC597" s="42"/>
      <c r="BD597" s="42"/>
      <c r="BE597" s="42"/>
      <c r="BF597" s="42"/>
      <c r="BG597" s="42"/>
    </row>
    <row r="598" spans="5:59" ht="15.75" customHeight="1" x14ac:dyDescent="0.25">
      <c r="E598" s="37"/>
      <c r="J598" s="36"/>
      <c r="K598" s="36"/>
      <c r="L598" s="38"/>
      <c r="M598" s="39"/>
      <c r="N598" s="39"/>
      <c r="O598" s="39"/>
      <c r="P598" s="39"/>
      <c r="Q598" s="39"/>
      <c r="R598" s="39"/>
      <c r="S598" s="39"/>
      <c r="U598" s="39"/>
      <c r="V598" s="39"/>
      <c r="W598" s="39"/>
      <c r="X598" s="39"/>
      <c r="Y598" s="39"/>
      <c r="AF598" s="40"/>
      <c r="AG598" s="40"/>
      <c r="AH598" s="40"/>
      <c r="AI598" s="40"/>
      <c r="AJ598" s="41"/>
      <c r="AK598" s="41"/>
      <c r="AL598" s="42"/>
      <c r="AM598" s="42"/>
      <c r="AN598" s="42"/>
      <c r="AO598" s="42"/>
      <c r="AP598" s="42"/>
      <c r="AQ598" s="42"/>
      <c r="AR598" s="42"/>
      <c r="AS598" s="42"/>
      <c r="AT598" s="42"/>
      <c r="AU598" s="42"/>
      <c r="AV598" s="42"/>
      <c r="AW598" s="42"/>
      <c r="AX598" s="42"/>
      <c r="AY598" s="42"/>
      <c r="AZ598" s="42"/>
      <c r="BA598" s="42"/>
      <c r="BB598" s="42"/>
      <c r="BC598" s="42"/>
      <c r="BD598" s="42"/>
      <c r="BE598" s="42"/>
      <c r="BF598" s="42"/>
      <c r="BG598" s="42"/>
    </row>
    <row r="599" spans="5:59" ht="15.75" customHeight="1" x14ac:dyDescent="0.25">
      <c r="E599" s="37"/>
      <c r="J599" s="36"/>
      <c r="K599" s="36"/>
      <c r="L599" s="38"/>
      <c r="M599" s="39"/>
      <c r="N599" s="39"/>
      <c r="O599" s="39"/>
      <c r="P599" s="39"/>
      <c r="Q599" s="39"/>
      <c r="R599" s="39"/>
      <c r="S599" s="39"/>
      <c r="U599" s="39"/>
      <c r="V599" s="39"/>
      <c r="W599" s="39"/>
      <c r="X599" s="39"/>
      <c r="Y599" s="39"/>
      <c r="AF599" s="40"/>
      <c r="AG599" s="40"/>
      <c r="AH599" s="40"/>
      <c r="AI599" s="40"/>
      <c r="AJ599" s="41"/>
      <c r="AK599" s="41"/>
      <c r="AL599" s="42"/>
      <c r="AM599" s="42"/>
      <c r="AN599" s="42"/>
      <c r="AO599" s="42"/>
      <c r="AP599" s="42"/>
      <c r="AQ599" s="42"/>
      <c r="AR599" s="42"/>
      <c r="AS599" s="42"/>
      <c r="AT599" s="42"/>
      <c r="AU599" s="42"/>
      <c r="AV599" s="42"/>
      <c r="AW599" s="42"/>
      <c r="AX599" s="42"/>
      <c r="AY599" s="42"/>
      <c r="AZ599" s="42"/>
      <c r="BA599" s="42"/>
      <c r="BB599" s="42"/>
      <c r="BC599" s="42"/>
      <c r="BD599" s="42"/>
      <c r="BE599" s="42"/>
      <c r="BF599" s="42"/>
      <c r="BG599" s="42"/>
    </row>
    <row r="600" spans="5:59" ht="15.75" customHeight="1" x14ac:dyDescent="0.25">
      <c r="E600" s="37"/>
      <c r="J600" s="36"/>
      <c r="K600" s="36"/>
      <c r="L600" s="38"/>
      <c r="M600" s="39"/>
      <c r="N600" s="39"/>
      <c r="O600" s="39"/>
      <c r="P600" s="39"/>
      <c r="Q600" s="39"/>
      <c r="R600" s="39"/>
      <c r="S600" s="39"/>
      <c r="U600" s="39"/>
      <c r="V600" s="39"/>
      <c r="W600" s="39"/>
      <c r="X600" s="39"/>
      <c r="Y600" s="39"/>
      <c r="AF600" s="40"/>
      <c r="AG600" s="40"/>
      <c r="AH600" s="40"/>
      <c r="AI600" s="40"/>
      <c r="AJ600" s="41"/>
      <c r="AK600" s="41"/>
      <c r="AL600" s="42"/>
      <c r="AM600" s="42"/>
      <c r="AN600" s="42"/>
      <c r="AO600" s="42"/>
      <c r="AP600" s="42"/>
      <c r="AQ600" s="42"/>
      <c r="AR600" s="42"/>
      <c r="AS600" s="42"/>
      <c r="AT600" s="42"/>
      <c r="AU600" s="42"/>
      <c r="AV600" s="42"/>
      <c r="AW600" s="42"/>
      <c r="AX600" s="42"/>
      <c r="AY600" s="42"/>
      <c r="AZ600" s="42"/>
      <c r="BA600" s="42"/>
      <c r="BB600" s="42"/>
      <c r="BC600" s="42"/>
      <c r="BD600" s="42"/>
      <c r="BE600" s="42"/>
      <c r="BF600" s="42"/>
      <c r="BG600" s="42"/>
    </row>
    <row r="601" spans="5:59" ht="15.75" customHeight="1" x14ac:dyDescent="0.25">
      <c r="E601" s="37"/>
      <c r="J601" s="36"/>
      <c r="K601" s="36"/>
      <c r="L601" s="38"/>
      <c r="M601" s="39"/>
      <c r="N601" s="39"/>
      <c r="O601" s="39"/>
      <c r="P601" s="39"/>
      <c r="Q601" s="39"/>
      <c r="R601" s="39"/>
      <c r="S601" s="39"/>
      <c r="U601" s="39"/>
      <c r="V601" s="39"/>
      <c r="W601" s="39"/>
      <c r="X601" s="39"/>
      <c r="Y601" s="39"/>
      <c r="AF601" s="40"/>
      <c r="AG601" s="40"/>
      <c r="AH601" s="40"/>
      <c r="AI601" s="40"/>
      <c r="AJ601" s="41"/>
      <c r="AK601" s="41"/>
      <c r="AL601" s="42"/>
      <c r="AM601" s="42"/>
      <c r="AN601" s="42"/>
      <c r="AO601" s="42"/>
      <c r="AP601" s="42"/>
      <c r="AQ601" s="42"/>
      <c r="AR601" s="42"/>
      <c r="AS601" s="42"/>
      <c r="AT601" s="42"/>
      <c r="AU601" s="42"/>
      <c r="AV601" s="42"/>
      <c r="AW601" s="42"/>
      <c r="AX601" s="42"/>
      <c r="AY601" s="42"/>
      <c r="AZ601" s="42"/>
      <c r="BA601" s="42"/>
      <c r="BB601" s="42"/>
      <c r="BC601" s="42"/>
      <c r="BD601" s="42"/>
      <c r="BE601" s="42"/>
      <c r="BF601" s="42"/>
      <c r="BG601" s="42"/>
    </row>
    <row r="602" spans="5:59" ht="15.75" customHeight="1" x14ac:dyDescent="0.25">
      <c r="E602" s="37"/>
      <c r="J602" s="36"/>
      <c r="K602" s="36"/>
      <c r="L602" s="38"/>
      <c r="M602" s="39"/>
      <c r="N602" s="39"/>
      <c r="O602" s="39"/>
      <c r="P602" s="39"/>
      <c r="Q602" s="39"/>
      <c r="R602" s="39"/>
      <c r="S602" s="39"/>
      <c r="U602" s="39"/>
      <c r="V602" s="39"/>
      <c r="W602" s="39"/>
      <c r="X602" s="39"/>
      <c r="Y602" s="39"/>
      <c r="AF602" s="40"/>
      <c r="AG602" s="40"/>
      <c r="AH602" s="40"/>
      <c r="AI602" s="40"/>
      <c r="AJ602" s="41"/>
      <c r="AK602" s="41"/>
      <c r="AL602" s="42"/>
      <c r="AM602" s="42"/>
      <c r="AN602" s="42"/>
      <c r="AO602" s="42"/>
      <c r="AP602" s="42"/>
      <c r="AQ602" s="42"/>
      <c r="AR602" s="42"/>
      <c r="AS602" s="42"/>
      <c r="AT602" s="42"/>
      <c r="AU602" s="42"/>
      <c r="AV602" s="42"/>
      <c r="AW602" s="42"/>
      <c r="AX602" s="42"/>
      <c r="AY602" s="42"/>
      <c r="AZ602" s="42"/>
      <c r="BA602" s="42"/>
      <c r="BB602" s="42"/>
      <c r="BC602" s="42"/>
      <c r="BD602" s="42"/>
      <c r="BE602" s="42"/>
      <c r="BF602" s="42"/>
      <c r="BG602" s="42"/>
    </row>
    <row r="603" spans="5:59" ht="15.75" customHeight="1" x14ac:dyDescent="0.25">
      <c r="E603" s="37"/>
      <c r="J603" s="36"/>
      <c r="K603" s="36"/>
      <c r="L603" s="38"/>
      <c r="M603" s="39"/>
      <c r="N603" s="39"/>
      <c r="O603" s="39"/>
      <c r="P603" s="39"/>
      <c r="Q603" s="39"/>
      <c r="R603" s="39"/>
      <c r="S603" s="39"/>
      <c r="U603" s="39"/>
      <c r="V603" s="39"/>
      <c r="W603" s="39"/>
      <c r="X603" s="39"/>
      <c r="Y603" s="39"/>
      <c r="AF603" s="40"/>
      <c r="AG603" s="40"/>
      <c r="AH603" s="40"/>
      <c r="AI603" s="40"/>
      <c r="AJ603" s="41"/>
      <c r="AK603" s="41"/>
      <c r="AL603" s="42"/>
      <c r="AM603" s="42"/>
      <c r="AN603" s="42"/>
      <c r="AO603" s="42"/>
      <c r="AP603" s="42"/>
      <c r="AQ603" s="42"/>
      <c r="AR603" s="42"/>
      <c r="AS603" s="42"/>
      <c r="AT603" s="42"/>
      <c r="AU603" s="42"/>
      <c r="AV603" s="42"/>
      <c r="AW603" s="42"/>
      <c r="AX603" s="42"/>
      <c r="AY603" s="42"/>
      <c r="AZ603" s="42"/>
      <c r="BA603" s="42"/>
      <c r="BB603" s="42"/>
      <c r="BC603" s="42"/>
      <c r="BD603" s="42"/>
      <c r="BE603" s="42"/>
      <c r="BF603" s="42"/>
      <c r="BG603" s="42"/>
    </row>
    <row r="604" spans="5:59" ht="15.75" customHeight="1" x14ac:dyDescent="0.25">
      <c r="E604" s="37"/>
      <c r="J604" s="36"/>
      <c r="K604" s="36"/>
      <c r="L604" s="38"/>
      <c r="M604" s="39"/>
      <c r="N604" s="39"/>
      <c r="O604" s="39"/>
      <c r="P604" s="39"/>
      <c r="Q604" s="39"/>
      <c r="R604" s="39"/>
      <c r="S604" s="39"/>
      <c r="U604" s="39"/>
      <c r="V604" s="39"/>
      <c r="W604" s="39"/>
      <c r="X604" s="39"/>
      <c r="Y604" s="39"/>
      <c r="AF604" s="40"/>
      <c r="AG604" s="40"/>
      <c r="AH604" s="40"/>
      <c r="AI604" s="40"/>
      <c r="AJ604" s="41"/>
      <c r="AK604" s="41"/>
      <c r="AL604" s="42"/>
      <c r="AM604" s="42"/>
      <c r="AN604" s="42"/>
      <c r="AO604" s="42"/>
      <c r="AP604" s="42"/>
      <c r="AQ604" s="42"/>
      <c r="AR604" s="42"/>
      <c r="AS604" s="42"/>
      <c r="AT604" s="42"/>
      <c r="AU604" s="42"/>
      <c r="AV604" s="42"/>
      <c r="AW604" s="42"/>
      <c r="AX604" s="42"/>
      <c r="AY604" s="42"/>
      <c r="AZ604" s="42"/>
      <c r="BA604" s="42"/>
      <c r="BB604" s="42"/>
      <c r="BC604" s="42"/>
      <c r="BD604" s="42"/>
      <c r="BE604" s="42"/>
      <c r="BF604" s="42"/>
      <c r="BG604" s="42"/>
    </row>
    <row r="605" spans="5:59" ht="15.75" customHeight="1" x14ac:dyDescent="0.25">
      <c r="E605" s="37"/>
      <c r="J605" s="36"/>
      <c r="K605" s="36"/>
      <c r="L605" s="38"/>
      <c r="M605" s="39"/>
      <c r="N605" s="39"/>
      <c r="O605" s="39"/>
      <c r="P605" s="39"/>
      <c r="Q605" s="39"/>
      <c r="R605" s="39"/>
      <c r="S605" s="39"/>
      <c r="U605" s="39"/>
      <c r="V605" s="39"/>
      <c r="W605" s="39"/>
      <c r="X605" s="39"/>
      <c r="Y605" s="39"/>
      <c r="AF605" s="40"/>
      <c r="AG605" s="40"/>
      <c r="AH605" s="40"/>
      <c r="AI605" s="40"/>
      <c r="AJ605" s="41"/>
      <c r="AK605" s="41"/>
      <c r="AL605" s="42"/>
      <c r="AM605" s="42"/>
      <c r="AN605" s="42"/>
      <c r="AO605" s="42"/>
      <c r="AP605" s="42"/>
      <c r="AQ605" s="42"/>
      <c r="AR605" s="42"/>
      <c r="AS605" s="42"/>
      <c r="AT605" s="42"/>
      <c r="AU605" s="42"/>
      <c r="AV605" s="42"/>
      <c r="AW605" s="42"/>
      <c r="AX605" s="42"/>
      <c r="AY605" s="42"/>
      <c r="AZ605" s="42"/>
      <c r="BA605" s="42"/>
      <c r="BB605" s="42"/>
      <c r="BC605" s="42"/>
      <c r="BD605" s="42"/>
      <c r="BE605" s="42"/>
      <c r="BF605" s="42"/>
      <c r="BG605" s="42"/>
    </row>
    <row r="606" spans="5:59" ht="15.75" customHeight="1" x14ac:dyDescent="0.25">
      <c r="E606" s="37"/>
      <c r="J606" s="36"/>
      <c r="K606" s="36"/>
      <c r="L606" s="38"/>
      <c r="M606" s="39"/>
      <c r="N606" s="39"/>
      <c r="O606" s="39"/>
      <c r="P606" s="39"/>
      <c r="Q606" s="39"/>
      <c r="R606" s="39"/>
      <c r="S606" s="39"/>
      <c r="U606" s="39"/>
      <c r="V606" s="39"/>
      <c r="W606" s="39"/>
      <c r="X606" s="39"/>
      <c r="Y606" s="39"/>
      <c r="AF606" s="40"/>
      <c r="AG606" s="40"/>
      <c r="AH606" s="40"/>
      <c r="AI606" s="40"/>
      <c r="AJ606" s="41"/>
      <c r="AK606" s="41"/>
      <c r="AL606" s="42"/>
      <c r="AM606" s="42"/>
      <c r="AN606" s="42"/>
      <c r="AO606" s="42"/>
      <c r="AP606" s="42"/>
      <c r="AQ606" s="42"/>
      <c r="AR606" s="42"/>
      <c r="AS606" s="42"/>
      <c r="AT606" s="42"/>
      <c r="AU606" s="42"/>
      <c r="AV606" s="42"/>
      <c r="AW606" s="42"/>
      <c r="AX606" s="42"/>
      <c r="AY606" s="42"/>
      <c r="AZ606" s="42"/>
      <c r="BA606" s="42"/>
      <c r="BB606" s="42"/>
      <c r="BC606" s="42"/>
      <c r="BD606" s="42"/>
      <c r="BE606" s="42"/>
      <c r="BF606" s="42"/>
      <c r="BG606" s="42"/>
    </row>
    <row r="607" spans="5:59" ht="15.75" customHeight="1" x14ac:dyDescent="0.25">
      <c r="E607" s="37"/>
      <c r="J607" s="36"/>
      <c r="K607" s="36"/>
      <c r="L607" s="38"/>
      <c r="M607" s="39"/>
      <c r="N607" s="39"/>
      <c r="O607" s="39"/>
      <c r="P607" s="39"/>
      <c r="Q607" s="39"/>
      <c r="R607" s="39"/>
      <c r="S607" s="39"/>
      <c r="U607" s="39"/>
      <c r="V607" s="39"/>
      <c r="W607" s="39"/>
      <c r="X607" s="39"/>
      <c r="Y607" s="39"/>
      <c r="AF607" s="40"/>
      <c r="AG607" s="40"/>
      <c r="AH607" s="40"/>
      <c r="AI607" s="40"/>
      <c r="AJ607" s="41"/>
      <c r="AK607" s="41"/>
      <c r="AL607" s="42"/>
      <c r="AM607" s="42"/>
      <c r="AN607" s="42"/>
      <c r="AO607" s="42"/>
      <c r="AP607" s="42"/>
      <c r="AQ607" s="42"/>
      <c r="AR607" s="42"/>
      <c r="AS607" s="42"/>
      <c r="AT607" s="42"/>
      <c r="AU607" s="42"/>
      <c r="AV607" s="42"/>
      <c r="AW607" s="42"/>
      <c r="AX607" s="42"/>
      <c r="AY607" s="42"/>
      <c r="AZ607" s="42"/>
      <c r="BA607" s="42"/>
      <c r="BB607" s="42"/>
      <c r="BC607" s="42"/>
      <c r="BD607" s="42"/>
      <c r="BE607" s="42"/>
      <c r="BF607" s="42"/>
      <c r="BG607" s="42"/>
    </row>
    <row r="608" spans="5:59" ht="15.75" customHeight="1" x14ac:dyDescent="0.25">
      <c r="E608" s="37"/>
      <c r="J608" s="36"/>
      <c r="K608" s="36"/>
      <c r="L608" s="38"/>
      <c r="M608" s="39"/>
      <c r="N608" s="39"/>
      <c r="O608" s="39"/>
      <c r="P608" s="39"/>
      <c r="Q608" s="39"/>
      <c r="R608" s="39"/>
      <c r="S608" s="39"/>
      <c r="U608" s="39"/>
      <c r="V608" s="39"/>
      <c r="W608" s="39"/>
      <c r="X608" s="39"/>
      <c r="Y608" s="39"/>
      <c r="AF608" s="40"/>
      <c r="AG608" s="40"/>
      <c r="AH608" s="40"/>
      <c r="AI608" s="40"/>
      <c r="AJ608" s="41"/>
      <c r="AK608" s="41"/>
      <c r="AL608" s="42"/>
      <c r="AM608" s="42"/>
      <c r="AN608" s="42"/>
      <c r="AO608" s="42"/>
      <c r="AP608" s="42"/>
      <c r="AQ608" s="42"/>
      <c r="AR608" s="42"/>
      <c r="AS608" s="42"/>
      <c r="AT608" s="42"/>
      <c r="AU608" s="42"/>
      <c r="AV608" s="42"/>
      <c r="AW608" s="42"/>
      <c r="AX608" s="42"/>
      <c r="AY608" s="42"/>
      <c r="AZ608" s="42"/>
      <c r="BA608" s="42"/>
      <c r="BB608" s="42"/>
      <c r="BC608" s="42"/>
      <c r="BD608" s="42"/>
      <c r="BE608" s="42"/>
      <c r="BF608" s="42"/>
      <c r="BG608" s="42"/>
    </row>
    <row r="609" spans="5:59" ht="15.75" customHeight="1" x14ac:dyDescent="0.25">
      <c r="E609" s="37"/>
      <c r="J609" s="36"/>
      <c r="K609" s="36"/>
      <c r="L609" s="38"/>
      <c r="M609" s="39"/>
      <c r="N609" s="39"/>
      <c r="O609" s="39"/>
      <c r="P609" s="39"/>
      <c r="Q609" s="39"/>
      <c r="R609" s="39"/>
      <c r="S609" s="39"/>
      <c r="U609" s="39"/>
      <c r="V609" s="39"/>
      <c r="W609" s="39"/>
      <c r="X609" s="39"/>
      <c r="Y609" s="39"/>
      <c r="AF609" s="40"/>
      <c r="AG609" s="40"/>
      <c r="AH609" s="40"/>
      <c r="AI609" s="40"/>
      <c r="AJ609" s="41"/>
      <c r="AK609" s="41"/>
      <c r="AL609" s="42"/>
      <c r="AM609" s="42"/>
      <c r="AN609" s="42"/>
      <c r="AO609" s="42"/>
      <c r="AP609" s="42"/>
      <c r="AQ609" s="42"/>
      <c r="AR609" s="42"/>
      <c r="AS609" s="42"/>
      <c r="AT609" s="42"/>
      <c r="AU609" s="42"/>
      <c r="AV609" s="42"/>
      <c r="AW609" s="42"/>
      <c r="AX609" s="42"/>
      <c r="AY609" s="42"/>
      <c r="AZ609" s="42"/>
      <c r="BA609" s="42"/>
      <c r="BB609" s="42"/>
      <c r="BC609" s="42"/>
      <c r="BD609" s="42"/>
      <c r="BE609" s="42"/>
      <c r="BF609" s="42"/>
      <c r="BG609" s="42"/>
    </row>
    <row r="610" spans="5:59" ht="15.75" customHeight="1" x14ac:dyDescent="0.25">
      <c r="E610" s="37"/>
      <c r="J610" s="36"/>
      <c r="K610" s="36"/>
      <c r="L610" s="38"/>
      <c r="M610" s="39"/>
      <c r="N610" s="39"/>
      <c r="O610" s="39"/>
      <c r="P610" s="39"/>
      <c r="Q610" s="39"/>
      <c r="R610" s="39"/>
      <c r="S610" s="39"/>
      <c r="U610" s="39"/>
      <c r="V610" s="39"/>
      <c r="W610" s="39"/>
      <c r="X610" s="39"/>
      <c r="Y610" s="39"/>
      <c r="AF610" s="40"/>
      <c r="AG610" s="40"/>
      <c r="AH610" s="40"/>
      <c r="AI610" s="40"/>
      <c r="AJ610" s="41"/>
      <c r="AK610" s="41"/>
      <c r="AL610" s="42"/>
      <c r="AM610" s="42"/>
      <c r="AN610" s="42"/>
      <c r="AO610" s="42"/>
      <c r="AP610" s="42"/>
      <c r="AQ610" s="42"/>
      <c r="AR610" s="42"/>
      <c r="AS610" s="42"/>
      <c r="AT610" s="42"/>
      <c r="AU610" s="42"/>
      <c r="AV610" s="42"/>
      <c r="AW610" s="42"/>
      <c r="AX610" s="42"/>
      <c r="AY610" s="42"/>
      <c r="AZ610" s="42"/>
      <c r="BA610" s="42"/>
      <c r="BB610" s="42"/>
      <c r="BC610" s="42"/>
      <c r="BD610" s="42"/>
      <c r="BE610" s="42"/>
      <c r="BF610" s="42"/>
      <c r="BG610" s="42"/>
    </row>
    <row r="611" spans="5:59" ht="15.75" customHeight="1" x14ac:dyDescent="0.25">
      <c r="E611" s="37"/>
      <c r="J611" s="36"/>
      <c r="K611" s="36"/>
      <c r="L611" s="38"/>
      <c r="M611" s="39"/>
      <c r="N611" s="39"/>
      <c r="O611" s="39"/>
      <c r="P611" s="39"/>
      <c r="Q611" s="39"/>
      <c r="R611" s="39"/>
      <c r="S611" s="39"/>
      <c r="U611" s="39"/>
      <c r="V611" s="39"/>
      <c r="W611" s="39"/>
      <c r="X611" s="39"/>
      <c r="Y611" s="39"/>
      <c r="AF611" s="40"/>
      <c r="AG611" s="40"/>
      <c r="AH611" s="40"/>
      <c r="AI611" s="40"/>
      <c r="AJ611" s="41"/>
      <c r="AK611" s="41"/>
      <c r="AL611" s="42"/>
      <c r="AM611" s="42"/>
      <c r="AN611" s="42"/>
      <c r="AO611" s="42"/>
      <c r="AP611" s="42"/>
      <c r="AQ611" s="42"/>
      <c r="AR611" s="42"/>
      <c r="AS611" s="42"/>
      <c r="AT611" s="42"/>
      <c r="AU611" s="42"/>
      <c r="AV611" s="42"/>
      <c r="AW611" s="42"/>
      <c r="AX611" s="42"/>
      <c r="AY611" s="42"/>
      <c r="AZ611" s="42"/>
      <c r="BA611" s="42"/>
      <c r="BB611" s="42"/>
      <c r="BC611" s="42"/>
      <c r="BD611" s="42"/>
      <c r="BE611" s="42"/>
      <c r="BF611" s="42"/>
      <c r="BG611" s="42"/>
    </row>
    <row r="612" spans="5:59" ht="15.75" customHeight="1" x14ac:dyDescent="0.25">
      <c r="E612" s="37"/>
      <c r="J612" s="36"/>
      <c r="K612" s="36"/>
      <c r="L612" s="38"/>
      <c r="M612" s="39"/>
      <c r="N612" s="39"/>
      <c r="O612" s="39"/>
      <c r="P612" s="39"/>
      <c r="Q612" s="39"/>
      <c r="R612" s="39"/>
      <c r="S612" s="39"/>
      <c r="U612" s="39"/>
      <c r="V612" s="39"/>
      <c r="W612" s="39"/>
      <c r="X612" s="39"/>
      <c r="Y612" s="39"/>
      <c r="AF612" s="40"/>
      <c r="AG612" s="40"/>
      <c r="AH612" s="40"/>
      <c r="AI612" s="40"/>
      <c r="AJ612" s="41"/>
      <c r="AK612" s="41"/>
      <c r="AL612" s="42"/>
      <c r="AM612" s="42"/>
      <c r="AN612" s="42"/>
      <c r="AO612" s="42"/>
      <c r="AP612" s="42"/>
      <c r="AQ612" s="42"/>
      <c r="AR612" s="42"/>
      <c r="AS612" s="42"/>
      <c r="AT612" s="42"/>
      <c r="AU612" s="42"/>
      <c r="AV612" s="42"/>
      <c r="AW612" s="42"/>
      <c r="AX612" s="42"/>
      <c r="AY612" s="42"/>
      <c r="AZ612" s="42"/>
      <c r="BA612" s="42"/>
      <c r="BB612" s="42"/>
      <c r="BC612" s="42"/>
      <c r="BD612" s="42"/>
      <c r="BE612" s="42"/>
      <c r="BF612" s="42"/>
      <c r="BG612" s="42"/>
    </row>
    <row r="613" spans="5:59" ht="15.75" customHeight="1" x14ac:dyDescent="0.25">
      <c r="E613" s="37"/>
      <c r="J613" s="36"/>
      <c r="K613" s="36"/>
      <c r="L613" s="38"/>
      <c r="M613" s="39"/>
      <c r="N613" s="39"/>
      <c r="O613" s="39"/>
      <c r="P613" s="39"/>
      <c r="Q613" s="39"/>
      <c r="R613" s="39"/>
      <c r="S613" s="39"/>
      <c r="U613" s="39"/>
      <c r="V613" s="39"/>
      <c r="W613" s="39"/>
      <c r="X613" s="39"/>
      <c r="Y613" s="39"/>
      <c r="AF613" s="40"/>
      <c r="AG613" s="40"/>
      <c r="AH613" s="40"/>
      <c r="AI613" s="40"/>
      <c r="AJ613" s="41"/>
      <c r="AK613" s="41"/>
      <c r="AL613" s="42"/>
      <c r="AM613" s="42"/>
      <c r="AN613" s="42"/>
      <c r="AO613" s="42"/>
      <c r="AP613" s="42"/>
      <c r="AQ613" s="42"/>
      <c r="AR613" s="42"/>
      <c r="AS613" s="42"/>
      <c r="AT613" s="42"/>
      <c r="AU613" s="42"/>
      <c r="AV613" s="42"/>
      <c r="AW613" s="42"/>
      <c r="AX613" s="42"/>
      <c r="AY613" s="42"/>
      <c r="AZ613" s="42"/>
      <c r="BA613" s="42"/>
      <c r="BB613" s="42"/>
      <c r="BC613" s="42"/>
      <c r="BD613" s="42"/>
      <c r="BE613" s="42"/>
      <c r="BF613" s="42"/>
      <c r="BG613" s="42"/>
    </row>
    <row r="614" spans="5:59" ht="15.75" customHeight="1" x14ac:dyDescent="0.25">
      <c r="E614" s="37"/>
      <c r="J614" s="36"/>
      <c r="K614" s="36"/>
      <c r="L614" s="38"/>
      <c r="M614" s="39"/>
      <c r="N614" s="39"/>
      <c r="O614" s="39"/>
      <c r="P614" s="39"/>
      <c r="Q614" s="39"/>
      <c r="R614" s="39"/>
      <c r="S614" s="39"/>
      <c r="U614" s="39"/>
      <c r="V614" s="39"/>
      <c r="W614" s="39"/>
      <c r="X614" s="39"/>
      <c r="Y614" s="39"/>
      <c r="AF614" s="40"/>
      <c r="AG614" s="40"/>
      <c r="AH614" s="40"/>
      <c r="AI614" s="40"/>
      <c r="AJ614" s="41"/>
      <c r="AK614" s="41"/>
      <c r="AL614" s="42"/>
      <c r="AM614" s="42"/>
      <c r="AN614" s="42"/>
      <c r="AO614" s="42"/>
      <c r="AP614" s="42"/>
      <c r="AQ614" s="42"/>
      <c r="AR614" s="42"/>
      <c r="AS614" s="42"/>
      <c r="AT614" s="42"/>
      <c r="AU614" s="42"/>
      <c r="AV614" s="42"/>
      <c r="AW614" s="42"/>
      <c r="AX614" s="42"/>
      <c r="AY614" s="42"/>
      <c r="AZ614" s="42"/>
      <c r="BA614" s="42"/>
      <c r="BB614" s="42"/>
      <c r="BC614" s="42"/>
      <c r="BD614" s="42"/>
      <c r="BE614" s="42"/>
      <c r="BF614" s="42"/>
      <c r="BG614" s="42"/>
    </row>
    <row r="615" spans="5:59" ht="15.75" customHeight="1" x14ac:dyDescent="0.25">
      <c r="E615" s="37"/>
      <c r="J615" s="36"/>
      <c r="K615" s="36"/>
      <c r="L615" s="38"/>
      <c r="M615" s="39"/>
      <c r="N615" s="39"/>
      <c r="O615" s="39"/>
      <c r="P615" s="39"/>
      <c r="Q615" s="39"/>
      <c r="R615" s="39"/>
      <c r="S615" s="39"/>
      <c r="U615" s="39"/>
      <c r="V615" s="39"/>
      <c r="W615" s="39"/>
      <c r="X615" s="39"/>
      <c r="Y615" s="39"/>
      <c r="AF615" s="40"/>
      <c r="AG615" s="40"/>
      <c r="AH615" s="40"/>
      <c r="AI615" s="40"/>
      <c r="AJ615" s="41"/>
      <c r="AK615" s="41"/>
      <c r="AL615" s="42"/>
      <c r="AM615" s="42"/>
      <c r="AN615" s="42"/>
      <c r="AO615" s="42"/>
      <c r="AP615" s="42"/>
      <c r="AQ615" s="42"/>
      <c r="AR615" s="42"/>
      <c r="AS615" s="42"/>
      <c r="AT615" s="42"/>
      <c r="AU615" s="42"/>
      <c r="AV615" s="42"/>
      <c r="AW615" s="42"/>
      <c r="AX615" s="42"/>
      <c r="AY615" s="42"/>
      <c r="AZ615" s="42"/>
      <c r="BA615" s="42"/>
      <c r="BB615" s="42"/>
      <c r="BC615" s="42"/>
      <c r="BD615" s="42"/>
      <c r="BE615" s="42"/>
      <c r="BF615" s="42"/>
      <c r="BG615" s="42"/>
    </row>
    <row r="616" spans="5:59" ht="15.75" customHeight="1" x14ac:dyDescent="0.25">
      <c r="E616" s="37"/>
      <c r="J616" s="36"/>
      <c r="K616" s="36"/>
      <c r="L616" s="38"/>
      <c r="M616" s="39"/>
      <c r="N616" s="39"/>
      <c r="O616" s="39"/>
      <c r="P616" s="39"/>
      <c r="Q616" s="39"/>
      <c r="R616" s="39"/>
      <c r="S616" s="39"/>
      <c r="U616" s="39"/>
      <c r="V616" s="39"/>
      <c r="W616" s="39"/>
      <c r="X616" s="39"/>
      <c r="Y616" s="39"/>
      <c r="AF616" s="40"/>
      <c r="AG616" s="40"/>
      <c r="AH616" s="40"/>
      <c r="AI616" s="40"/>
      <c r="AJ616" s="41"/>
      <c r="AK616" s="41"/>
      <c r="AL616" s="42"/>
      <c r="AM616" s="42"/>
      <c r="AN616" s="42"/>
      <c r="AO616" s="42"/>
      <c r="AP616" s="42"/>
      <c r="AQ616" s="42"/>
      <c r="AR616" s="42"/>
      <c r="AS616" s="42"/>
      <c r="AT616" s="42"/>
      <c r="AU616" s="42"/>
      <c r="AV616" s="42"/>
      <c r="AW616" s="42"/>
      <c r="AX616" s="42"/>
      <c r="AY616" s="42"/>
      <c r="AZ616" s="42"/>
      <c r="BA616" s="42"/>
      <c r="BB616" s="42"/>
      <c r="BC616" s="42"/>
      <c r="BD616" s="42"/>
      <c r="BE616" s="42"/>
      <c r="BF616" s="42"/>
      <c r="BG616" s="42"/>
    </row>
    <row r="617" spans="5:59" ht="15.75" customHeight="1" x14ac:dyDescent="0.25">
      <c r="E617" s="37"/>
      <c r="J617" s="36"/>
      <c r="K617" s="36"/>
      <c r="L617" s="38"/>
      <c r="M617" s="39"/>
      <c r="N617" s="39"/>
      <c r="O617" s="39"/>
      <c r="P617" s="39"/>
      <c r="Q617" s="39"/>
      <c r="R617" s="39"/>
      <c r="S617" s="39"/>
      <c r="U617" s="39"/>
      <c r="V617" s="39"/>
      <c r="W617" s="39"/>
      <c r="X617" s="39"/>
      <c r="Y617" s="39"/>
      <c r="AF617" s="40"/>
      <c r="AG617" s="40"/>
      <c r="AH617" s="40"/>
      <c r="AI617" s="40"/>
      <c r="AJ617" s="41"/>
      <c r="AK617" s="41"/>
      <c r="AL617" s="42"/>
      <c r="AM617" s="42"/>
      <c r="AN617" s="42"/>
      <c r="AO617" s="42"/>
      <c r="AP617" s="42"/>
      <c r="AQ617" s="42"/>
      <c r="AR617" s="42"/>
      <c r="AS617" s="42"/>
      <c r="AT617" s="42"/>
      <c r="AU617" s="42"/>
      <c r="AV617" s="42"/>
      <c r="AW617" s="42"/>
      <c r="AX617" s="42"/>
      <c r="AY617" s="42"/>
      <c r="AZ617" s="42"/>
      <c r="BA617" s="42"/>
      <c r="BB617" s="42"/>
      <c r="BC617" s="42"/>
      <c r="BD617" s="42"/>
      <c r="BE617" s="42"/>
      <c r="BF617" s="42"/>
      <c r="BG617" s="42"/>
    </row>
    <row r="618" spans="5:59" ht="15.75" customHeight="1" x14ac:dyDescent="0.25">
      <c r="E618" s="37"/>
      <c r="J618" s="36"/>
      <c r="K618" s="36"/>
      <c r="L618" s="38"/>
      <c r="M618" s="39"/>
      <c r="N618" s="39"/>
      <c r="O618" s="39"/>
      <c r="P618" s="39"/>
      <c r="Q618" s="39"/>
      <c r="R618" s="39"/>
      <c r="S618" s="39"/>
      <c r="U618" s="39"/>
      <c r="V618" s="39"/>
      <c r="W618" s="39"/>
      <c r="X618" s="39"/>
      <c r="Y618" s="39"/>
      <c r="AF618" s="40"/>
      <c r="AG618" s="40"/>
      <c r="AH618" s="40"/>
      <c r="AI618" s="40"/>
      <c r="AJ618" s="41"/>
      <c r="AK618" s="41"/>
      <c r="AL618" s="42"/>
      <c r="AM618" s="42"/>
      <c r="AN618" s="42"/>
      <c r="AO618" s="42"/>
      <c r="AP618" s="42"/>
      <c r="AQ618" s="42"/>
      <c r="AR618" s="42"/>
      <c r="AS618" s="42"/>
      <c r="AT618" s="42"/>
      <c r="AU618" s="42"/>
      <c r="AV618" s="42"/>
      <c r="AW618" s="42"/>
      <c r="AX618" s="42"/>
      <c r="AY618" s="42"/>
      <c r="AZ618" s="42"/>
      <c r="BA618" s="42"/>
      <c r="BB618" s="42"/>
      <c r="BC618" s="42"/>
      <c r="BD618" s="42"/>
      <c r="BE618" s="42"/>
      <c r="BF618" s="42"/>
      <c r="BG618" s="42"/>
    </row>
    <row r="619" spans="5:59" ht="15.75" customHeight="1" x14ac:dyDescent="0.25">
      <c r="E619" s="37"/>
      <c r="J619" s="36"/>
      <c r="K619" s="36"/>
      <c r="L619" s="38"/>
      <c r="M619" s="39"/>
      <c r="N619" s="39"/>
      <c r="O619" s="39"/>
      <c r="P619" s="39"/>
      <c r="Q619" s="39"/>
      <c r="R619" s="39"/>
      <c r="S619" s="39"/>
      <c r="U619" s="39"/>
      <c r="V619" s="39"/>
      <c r="W619" s="39"/>
      <c r="X619" s="39"/>
      <c r="Y619" s="39"/>
      <c r="AF619" s="40"/>
      <c r="AG619" s="40"/>
      <c r="AH619" s="40"/>
      <c r="AI619" s="40"/>
      <c r="AJ619" s="41"/>
      <c r="AK619" s="41"/>
      <c r="AL619" s="42"/>
      <c r="AM619" s="42"/>
      <c r="AN619" s="42"/>
      <c r="AO619" s="42"/>
      <c r="AP619" s="42"/>
      <c r="AQ619" s="42"/>
      <c r="AR619" s="42"/>
      <c r="AS619" s="42"/>
      <c r="AT619" s="42"/>
      <c r="AU619" s="42"/>
      <c r="AV619" s="42"/>
      <c r="AW619" s="42"/>
      <c r="AX619" s="42"/>
      <c r="AY619" s="42"/>
      <c r="AZ619" s="42"/>
      <c r="BA619" s="42"/>
      <c r="BB619" s="42"/>
      <c r="BC619" s="42"/>
      <c r="BD619" s="42"/>
      <c r="BE619" s="42"/>
      <c r="BF619" s="42"/>
      <c r="BG619" s="42"/>
    </row>
    <row r="620" spans="5:59" ht="15.75" customHeight="1" x14ac:dyDescent="0.25">
      <c r="E620" s="37"/>
      <c r="J620" s="36"/>
      <c r="K620" s="36"/>
      <c r="L620" s="38"/>
      <c r="M620" s="39"/>
      <c r="N620" s="39"/>
      <c r="O620" s="39"/>
      <c r="P620" s="39"/>
      <c r="Q620" s="39"/>
      <c r="R620" s="39"/>
      <c r="S620" s="39"/>
      <c r="U620" s="39"/>
      <c r="V620" s="39"/>
      <c r="W620" s="39"/>
      <c r="X620" s="39"/>
      <c r="Y620" s="39"/>
      <c r="AF620" s="40"/>
      <c r="AG620" s="40"/>
      <c r="AH620" s="40"/>
      <c r="AI620" s="40"/>
      <c r="AJ620" s="41"/>
      <c r="AK620" s="41"/>
      <c r="AL620" s="42"/>
      <c r="AM620" s="42"/>
      <c r="AN620" s="42"/>
      <c r="AO620" s="42"/>
      <c r="AP620" s="42"/>
      <c r="AQ620" s="42"/>
      <c r="AR620" s="42"/>
      <c r="AS620" s="42"/>
      <c r="AT620" s="42"/>
      <c r="AU620" s="42"/>
      <c r="AV620" s="42"/>
      <c r="AW620" s="42"/>
      <c r="AX620" s="42"/>
      <c r="AY620" s="42"/>
      <c r="AZ620" s="42"/>
      <c r="BA620" s="42"/>
      <c r="BB620" s="42"/>
      <c r="BC620" s="42"/>
      <c r="BD620" s="42"/>
      <c r="BE620" s="42"/>
      <c r="BF620" s="42"/>
      <c r="BG620" s="42"/>
    </row>
    <row r="621" spans="5:59" ht="15.75" customHeight="1" x14ac:dyDescent="0.25">
      <c r="E621" s="37"/>
      <c r="J621" s="36"/>
      <c r="K621" s="36"/>
      <c r="L621" s="38"/>
      <c r="M621" s="39"/>
      <c r="N621" s="39"/>
      <c r="O621" s="39"/>
      <c r="P621" s="39"/>
      <c r="Q621" s="39"/>
      <c r="R621" s="39"/>
      <c r="S621" s="39"/>
      <c r="U621" s="39"/>
      <c r="V621" s="39"/>
      <c r="W621" s="39"/>
      <c r="X621" s="39"/>
      <c r="Y621" s="39"/>
      <c r="AF621" s="40"/>
      <c r="AG621" s="40"/>
      <c r="AH621" s="40"/>
      <c r="AI621" s="40"/>
      <c r="AJ621" s="41"/>
      <c r="AK621" s="41"/>
      <c r="AL621" s="42"/>
      <c r="AM621" s="42"/>
      <c r="AN621" s="42"/>
      <c r="AO621" s="42"/>
      <c r="AP621" s="42"/>
      <c r="AQ621" s="42"/>
      <c r="AR621" s="42"/>
      <c r="AS621" s="42"/>
      <c r="AT621" s="42"/>
      <c r="AU621" s="42"/>
      <c r="AV621" s="42"/>
      <c r="AW621" s="42"/>
      <c r="AX621" s="42"/>
      <c r="AY621" s="42"/>
      <c r="AZ621" s="42"/>
      <c r="BA621" s="42"/>
      <c r="BB621" s="42"/>
      <c r="BC621" s="42"/>
      <c r="BD621" s="42"/>
      <c r="BE621" s="42"/>
      <c r="BF621" s="42"/>
      <c r="BG621" s="42"/>
    </row>
    <row r="622" spans="5:59" ht="15.75" customHeight="1" x14ac:dyDescent="0.25">
      <c r="E622" s="37"/>
      <c r="J622" s="36"/>
      <c r="K622" s="36"/>
      <c r="L622" s="38"/>
      <c r="M622" s="39"/>
      <c r="N622" s="39"/>
      <c r="O622" s="39"/>
      <c r="P622" s="39"/>
      <c r="Q622" s="39"/>
      <c r="R622" s="39"/>
      <c r="S622" s="39"/>
      <c r="U622" s="39"/>
      <c r="V622" s="39"/>
      <c r="W622" s="39"/>
      <c r="X622" s="39"/>
      <c r="Y622" s="39"/>
      <c r="AF622" s="40"/>
      <c r="AG622" s="40"/>
      <c r="AH622" s="40"/>
      <c r="AI622" s="40"/>
      <c r="AJ622" s="41"/>
      <c r="AK622" s="41"/>
      <c r="AL622" s="42"/>
      <c r="AM622" s="42"/>
      <c r="AN622" s="42"/>
      <c r="AO622" s="42"/>
      <c r="AP622" s="42"/>
      <c r="AQ622" s="42"/>
      <c r="AR622" s="42"/>
      <c r="AS622" s="42"/>
      <c r="AT622" s="42"/>
      <c r="AU622" s="42"/>
      <c r="AV622" s="42"/>
      <c r="AW622" s="42"/>
      <c r="AX622" s="42"/>
      <c r="AY622" s="42"/>
      <c r="AZ622" s="42"/>
      <c r="BA622" s="42"/>
      <c r="BB622" s="42"/>
      <c r="BC622" s="42"/>
      <c r="BD622" s="42"/>
      <c r="BE622" s="42"/>
      <c r="BF622" s="42"/>
      <c r="BG622" s="42"/>
    </row>
    <row r="623" spans="5:59" ht="15.75" customHeight="1" x14ac:dyDescent="0.25">
      <c r="E623" s="37"/>
      <c r="J623" s="36"/>
      <c r="K623" s="36"/>
      <c r="L623" s="38"/>
      <c r="M623" s="39"/>
      <c r="N623" s="39"/>
      <c r="O623" s="39"/>
      <c r="P623" s="39"/>
      <c r="Q623" s="39"/>
      <c r="R623" s="39"/>
      <c r="S623" s="39"/>
      <c r="U623" s="39"/>
      <c r="V623" s="39"/>
      <c r="W623" s="39"/>
      <c r="X623" s="39"/>
      <c r="Y623" s="39"/>
      <c r="AF623" s="40"/>
      <c r="AG623" s="40"/>
      <c r="AH623" s="40"/>
      <c r="AI623" s="40"/>
      <c r="AJ623" s="41"/>
      <c r="AK623" s="41"/>
      <c r="AL623" s="42"/>
      <c r="AM623" s="42"/>
      <c r="AN623" s="42"/>
      <c r="AO623" s="42"/>
      <c r="AP623" s="42"/>
      <c r="AQ623" s="42"/>
      <c r="AR623" s="42"/>
      <c r="AS623" s="42"/>
      <c r="AT623" s="42"/>
      <c r="AU623" s="42"/>
      <c r="AV623" s="42"/>
      <c r="AW623" s="42"/>
      <c r="AX623" s="42"/>
      <c r="AY623" s="42"/>
      <c r="AZ623" s="42"/>
      <c r="BA623" s="42"/>
      <c r="BB623" s="42"/>
      <c r="BC623" s="42"/>
      <c r="BD623" s="42"/>
      <c r="BE623" s="42"/>
      <c r="BF623" s="42"/>
      <c r="BG623" s="42"/>
    </row>
    <row r="624" spans="5:59" ht="15.75" customHeight="1" x14ac:dyDescent="0.25">
      <c r="E624" s="37"/>
      <c r="J624" s="36"/>
      <c r="K624" s="36"/>
      <c r="L624" s="38"/>
      <c r="M624" s="39"/>
      <c r="N624" s="39"/>
      <c r="O624" s="39"/>
      <c r="P624" s="39"/>
      <c r="Q624" s="39"/>
      <c r="R624" s="39"/>
      <c r="S624" s="39"/>
      <c r="U624" s="39"/>
      <c r="V624" s="39"/>
      <c r="W624" s="39"/>
      <c r="X624" s="39"/>
      <c r="Y624" s="39"/>
      <c r="AF624" s="40"/>
      <c r="AG624" s="40"/>
      <c r="AH624" s="40"/>
      <c r="AI624" s="40"/>
      <c r="AJ624" s="41"/>
      <c r="AK624" s="41"/>
      <c r="AL624" s="42"/>
      <c r="AM624" s="42"/>
      <c r="AN624" s="42"/>
      <c r="AO624" s="42"/>
      <c r="AP624" s="42"/>
      <c r="AQ624" s="42"/>
      <c r="AR624" s="42"/>
      <c r="AS624" s="42"/>
      <c r="AT624" s="42"/>
      <c r="AU624" s="42"/>
      <c r="AV624" s="42"/>
      <c r="AW624" s="42"/>
      <c r="AX624" s="42"/>
      <c r="AY624" s="42"/>
      <c r="AZ624" s="42"/>
      <c r="BA624" s="42"/>
      <c r="BB624" s="42"/>
      <c r="BC624" s="42"/>
      <c r="BD624" s="42"/>
      <c r="BE624" s="42"/>
      <c r="BF624" s="42"/>
      <c r="BG624" s="42"/>
    </row>
    <row r="625" spans="5:59" ht="15.75" customHeight="1" x14ac:dyDescent="0.25">
      <c r="E625" s="37"/>
      <c r="J625" s="36"/>
      <c r="K625" s="36"/>
      <c r="L625" s="38"/>
      <c r="M625" s="39"/>
      <c r="N625" s="39"/>
      <c r="O625" s="39"/>
      <c r="P625" s="39"/>
      <c r="Q625" s="39"/>
      <c r="R625" s="39"/>
      <c r="S625" s="39"/>
      <c r="U625" s="39"/>
      <c r="V625" s="39"/>
      <c r="W625" s="39"/>
      <c r="X625" s="39"/>
      <c r="Y625" s="39"/>
      <c r="AF625" s="40"/>
      <c r="AG625" s="40"/>
      <c r="AH625" s="40"/>
      <c r="AI625" s="40"/>
      <c r="AJ625" s="41"/>
      <c r="AK625" s="41"/>
      <c r="AL625" s="42"/>
      <c r="AM625" s="42"/>
      <c r="AN625" s="42"/>
      <c r="AO625" s="42"/>
      <c r="AP625" s="42"/>
      <c r="AQ625" s="42"/>
      <c r="AR625" s="42"/>
      <c r="AS625" s="42"/>
      <c r="AT625" s="42"/>
      <c r="AU625" s="42"/>
      <c r="AV625" s="42"/>
      <c r="AW625" s="42"/>
      <c r="AX625" s="42"/>
      <c r="AY625" s="42"/>
      <c r="AZ625" s="42"/>
      <c r="BA625" s="42"/>
      <c r="BB625" s="42"/>
      <c r="BC625" s="42"/>
      <c r="BD625" s="42"/>
      <c r="BE625" s="42"/>
      <c r="BF625" s="42"/>
      <c r="BG625" s="42"/>
    </row>
    <row r="626" spans="5:59" ht="15.75" customHeight="1" x14ac:dyDescent="0.25">
      <c r="E626" s="37"/>
      <c r="J626" s="36"/>
      <c r="K626" s="36"/>
      <c r="L626" s="38"/>
      <c r="M626" s="39"/>
      <c r="N626" s="39"/>
      <c r="O626" s="39"/>
      <c r="P626" s="39"/>
      <c r="Q626" s="39"/>
      <c r="R626" s="39"/>
      <c r="S626" s="39"/>
      <c r="U626" s="39"/>
      <c r="V626" s="39"/>
      <c r="W626" s="39"/>
      <c r="X626" s="39"/>
      <c r="Y626" s="39"/>
      <c r="AF626" s="40"/>
      <c r="AG626" s="40"/>
      <c r="AH626" s="40"/>
      <c r="AI626" s="40"/>
      <c r="AJ626" s="41"/>
      <c r="AK626" s="41"/>
      <c r="AL626" s="42"/>
      <c r="AM626" s="42"/>
      <c r="AN626" s="42"/>
      <c r="AO626" s="42"/>
      <c r="AP626" s="42"/>
      <c r="AQ626" s="42"/>
      <c r="AR626" s="42"/>
      <c r="AS626" s="42"/>
      <c r="AT626" s="42"/>
      <c r="AU626" s="42"/>
      <c r="AV626" s="42"/>
      <c r="AW626" s="42"/>
      <c r="AX626" s="42"/>
      <c r="AY626" s="42"/>
      <c r="AZ626" s="42"/>
      <c r="BA626" s="42"/>
      <c r="BB626" s="42"/>
      <c r="BC626" s="42"/>
      <c r="BD626" s="42"/>
      <c r="BE626" s="42"/>
      <c r="BF626" s="42"/>
      <c r="BG626" s="42"/>
    </row>
    <row r="627" spans="5:59" ht="15.75" customHeight="1" x14ac:dyDescent="0.25">
      <c r="E627" s="37"/>
      <c r="J627" s="36"/>
      <c r="K627" s="36"/>
      <c r="L627" s="38"/>
      <c r="M627" s="39"/>
      <c r="N627" s="39"/>
      <c r="O627" s="39"/>
      <c r="P627" s="39"/>
      <c r="Q627" s="39"/>
      <c r="R627" s="39"/>
      <c r="S627" s="39"/>
      <c r="U627" s="39"/>
      <c r="V627" s="39"/>
      <c r="W627" s="39"/>
      <c r="X627" s="39"/>
      <c r="Y627" s="39"/>
      <c r="AF627" s="40"/>
      <c r="AG627" s="40"/>
      <c r="AH627" s="40"/>
      <c r="AI627" s="40"/>
      <c r="AJ627" s="41"/>
      <c r="AK627" s="41"/>
      <c r="AL627" s="42"/>
      <c r="AM627" s="42"/>
      <c r="AN627" s="42"/>
      <c r="AO627" s="42"/>
      <c r="AP627" s="42"/>
      <c r="AQ627" s="42"/>
      <c r="AR627" s="42"/>
      <c r="AS627" s="42"/>
      <c r="AT627" s="42"/>
      <c r="AU627" s="42"/>
      <c r="AV627" s="42"/>
      <c r="AW627" s="42"/>
      <c r="AX627" s="42"/>
      <c r="AY627" s="42"/>
      <c r="AZ627" s="42"/>
      <c r="BA627" s="42"/>
      <c r="BB627" s="42"/>
      <c r="BC627" s="42"/>
      <c r="BD627" s="42"/>
      <c r="BE627" s="42"/>
      <c r="BF627" s="42"/>
      <c r="BG627" s="42"/>
    </row>
    <row r="628" spans="5:59" ht="15.75" customHeight="1" x14ac:dyDescent="0.25">
      <c r="E628" s="37"/>
      <c r="J628" s="36"/>
      <c r="K628" s="36"/>
      <c r="L628" s="38"/>
      <c r="M628" s="39"/>
      <c r="N628" s="39"/>
      <c r="O628" s="39"/>
      <c r="P628" s="39"/>
      <c r="Q628" s="39"/>
      <c r="R628" s="39"/>
      <c r="S628" s="39"/>
      <c r="U628" s="39"/>
      <c r="V628" s="39"/>
      <c r="W628" s="39"/>
      <c r="X628" s="39"/>
      <c r="Y628" s="39"/>
      <c r="AF628" s="40"/>
      <c r="AG628" s="40"/>
      <c r="AH628" s="40"/>
      <c r="AI628" s="40"/>
      <c r="AJ628" s="41"/>
      <c r="AK628" s="41"/>
      <c r="AL628" s="42"/>
      <c r="AM628" s="42"/>
      <c r="AN628" s="42"/>
      <c r="AO628" s="42"/>
      <c r="AP628" s="42"/>
      <c r="AQ628" s="42"/>
      <c r="AR628" s="42"/>
      <c r="AS628" s="42"/>
      <c r="AT628" s="42"/>
      <c r="AU628" s="42"/>
      <c r="AV628" s="42"/>
      <c r="AW628" s="42"/>
      <c r="AX628" s="42"/>
      <c r="AY628" s="42"/>
      <c r="AZ628" s="42"/>
      <c r="BA628" s="42"/>
      <c r="BB628" s="42"/>
      <c r="BC628" s="42"/>
      <c r="BD628" s="42"/>
      <c r="BE628" s="42"/>
      <c r="BF628" s="42"/>
      <c r="BG628" s="42"/>
    </row>
    <row r="629" spans="5:59" ht="15.75" customHeight="1" x14ac:dyDescent="0.25">
      <c r="E629" s="37"/>
      <c r="J629" s="36"/>
      <c r="K629" s="36"/>
      <c r="L629" s="38"/>
      <c r="M629" s="39"/>
      <c r="N629" s="39"/>
      <c r="O629" s="39"/>
      <c r="P629" s="39"/>
      <c r="Q629" s="39"/>
      <c r="R629" s="39"/>
      <c r="S629" s="39"/>
      <c r="U629" s="39"/>
      <c r="V629" s="39"/>
      <c r="W629" s="39"/>
      <c r="X629" s="39"/>
      <c r="Y629" s="39"/>
      <c r="AF629" s="40"/>
      <c r="AG629" s="40"/>
      <c r="AH629" s="40"/>
      <c r="AI629" s="40"/>
      <c r="AJ629" s="41"/>
      <c r="AK629" s="41"/>
      <c r="AL629" s="42"/>
      <c r="AM629" s="42"/>
      <c r="AN629" s="42"/>
      <c r="AO629" s="42"/>
      <c r="AP629" s="42"/>
      <c r="AQ629" s="42"/>
      <c r="AR629" s="42"/>
      <c r="AS629" s="42"/>
      <c r="AT629" s="42"/>
      <c r="AU629" s="42"/>
      <c r="AV629" s="42"/>
      <c r="AW629" s="42"/>
      <c r="AX629" s="42"/>
      <c r="AY629" s="42"/>
      <c r="AZ629" s="42"/>
      <c r="BA629" s="42"/>
      <c r="BB629" s="42"/>
      <c r="BC629" s="42"/>
      <c r="BD629" s="42"/>
      <c r="BE629" s="42"/>
      <c r="BF629" s="42"/>
      <c r="BG629" s="42"/>
    </row>
    <row r="630" spans="5:59" ht="15.75" customHeight="1" x14ac:dyDescent="0.25">
      <c r="E630" s="37"/>
      <c r="J630" s="36"/>
      <c r="K630" s="36"/>
      <c r="L630" s="38"/>
      <c r="M630" s="39"/>
      <c r="N630" s="39"/>
      <c r="O630" s="39"/>
      <c r="P630" s="39"/>
      <c r="Q630" s="39"/>
      <c r="R630" s="39"/>
      <c r="S630" s="39"/>
      <c r="U630" s="39"/>
      <c r="V630" s="39"/>
      <c r="W630" s="39"/>
      <c r="X630" s="39"/>
      <c r="Y630" s="39"/>
      <c r="AF630" s="40"/>
      <c r="AG630" s="40"/>
      <c r="AH630" s="40"/>
      <c r="AI630" s="40"/>
      <c r="AJ630" s="41"/>
      <c r="AK630" s="41"/>
      <c r="AL630" s="42"/>
      <c r="AM630" s="42"/>
      <c r="AN630" s="42"/>
      <c r="AO630" s="42"/>
      <c r="AP630" s="42"/>
      <c r="AQ630" s="42"/>
      <c r="AR630" s="42"/>
      <c r="AS630" s="42"/>
      <c r="AT630" s="42"/>
      <c r="AU630" s="42"/>
      <c r="AV630" s="42"/>
      <c r="AW630" s="42"/>
      <c r="AX630" s="42"/>
      <c r="AY630" s="42"/>
      <c r="AZ630" s="42"/>
      <c r="BA630" s="42"/>
      <c r="BB630" s="42"/>
      <c r="BC630" s="42"/>
      <c r="BD630" s="42"/>
      <c r="BE630" s="42"/>
      <c r="BF630" s="42"/>
      <c r="BG630" s="42"/>
    </row>
    <row r="631" spans="5:59" ht="15.75" customHeight="1" x14ac:dyDescent="0.25">
      <c r="E631" s="37"/>
      <c r="J631" s="36"/>
      <c r="K631" s="36"/>
      <c r="L631" s="38"/>
      <c r="M631" s="39"/>
      <c r="N631" s="39"/>
      <c r="O631" s="39"/>
      <c r="P631" s="39"/>
      <c r="Q631" s="39"/>
      <c r="R631" s="39"/>
      <c r="S631" s="39"/>
      <c r="U631" s="39"/>
      <c r="V631" s="39"/>
      <c r="W631" s="39"/>
      <c r="X631" s="39"/>
      <c r="Y631" s="39"/>
      <c r="AF631" s="40"/>
      <c r="AG631" s="40"/>
      <c r="AH631" s="40"/>
      <c r="AI631" s="40"/>
      <c r="AJ631" s="41"/>
      <c r="AK631" s="41"/>
      <c r="AL631" s="42"/>
      <c r="AM631" s="42"/>
      <c r="AN631" s="42"/>
      <c r="AO631" s="42"/>
      <c r="AP631" s="42"/>
      <c r="AQ631" s="42"/>
      <c r="AR631" s="42"/>
      <c r="AS631" s="42"/>
      <c r="AT631" s="42"/>
      <c r="AU631" s="42"/>
      <c r="AV631" s="42"/>
      <c r="AW631" s="42"/>
      <c r="AX631" s="42"/>
      <c r="AY631" s="42"/>
      <c r="AZ631" s="42"/>
      <c r="BA631" s="42"/>
      <c r="BB631" s="42"/>
      <c r="BC631" s="42"/>
      <c r="BD631" s="42"/>
      <c r="BE631" s="42"/>
      <c r="BF631" s="42"/>
      <c r="BG631" s="42"/>
    </row>
    <row r="632" spans="5:59" ht="15.75" customHeight="1" x14ac:dyDescent="0.25">
      <c r="E632" s="37"/>
      <c r="J632" s="36"/>
      <c r="K632" s="36"/>
      <c r="L632" s="38"/>
      <c r="M632" s="39"/>
      <c r="N632" s="39"/>
      <c r="O632" s="39"/>
      <c r="P632" s="39"/>
      <c r="Q632" s="39"/>
      <c r="R632" s="39"/>
      <c r="S632" s="39"/>
      <c r="U632" s="39"/>
      <c r="V632" s="39"/>
      <c r="W632" s="39"/>
      <c r="X632" s="39"/>
      <c r="Y632" s="39"/>
      <c r="AF632" s="40"/>
      <c r="AG632" s="40"/>
      <c r="AH632" s="40"/>
      <c r="AI632" s="40"/>
      <c r="AJ632" s="41"/>
      <c r="AK632" s="41"/>
      <c r="AL632" s="42"/>
      <c r="AM632" s="42"/>
      <c r="AN632" s="42"/>
      <c r="AO632" s="42"/>
      <c r="AP632" s="42"/>
      <c r="AQ632" s="42"/>
      <c r="AR632" s="42"/>
      <c r="AS632" s="42"/>
      <c r="AT632" s="42"/>
      <c r="AU632" s="42"/>
      <c r="AV632" s="42"/>
      <c r="AW632" s="42"/>
      <c r="AX632" s="42"/>
      <c r="AY632" s="42"/>
      <c r="AZ632" s="42"/>
      <c r="BA632" s="42"/>
      <c r="BB632" s="42"/>
      <c r="BC632" s="42"/>
      <c r="BD632" s="42"/>
      <c r="BE632" s="42"/>
      <c r="BF632" s="42"/>
      <c r="BG632" s="42"/>
    </row>
    <row r="633" spans="5:59" ht="15.75" customHeight="1" x14ac:dyDescent="0.25">
      <c r="E633" s="37"/>
      <c r="J633" s="36"/>
      <c r="K633" s="36"/>
      <c r="L633" s="38"/>
      <c r="M633" s="39"/>
      <c r="N633" s="39"/>
      <c r="O633" s="39"/>
      <c r="P633" s="39"/>
      <c r="Q633" s="39"/>
      <c r="R633" s="39"/>
      <c r="S633" s="39"/>
      <c r="U633" s="39"/>
      <c r="V633" s="39"/>
      <c r="W633" s="39"/>
      <c r="X633" s="39"/>
      <c r="Y633" s="39"/>
      <c r="AF633" s="40"/>
      <c r="AG633" s="40"/>
      <c r="AH633" s="40"/>
      <c r="AI633" s="40"/>
      <c r="AJ633" s="41"/>
      <c r="AK633" s="41"/>
      <c r="AL633" s="42"/>
      <c r="AM633" s="42"/>
      <c r="AN633" s="42"/>
      <c r="AO633" s="42"/>
      <c r="AP633" s="42"/>
      <c r="AQ633" s="42"/>
      <c r="AR633" s="42"/>
      <c r="AS633" s="42"/>
      <c r="AT633" s="42"/>
      <c r="AU633" s="42"/>
      <c r="AV633" s="42"/>
      <c r="AW633" s="42"/>
      <c r="AX633" s="42"/>
      <c r="AY633" s="42"/>
      <c r="AZ633" s="42"/>
      <c r="BA633" s="42"/>
      <c r="BB633" s="42"/>
      <c r="BC633" s="42"/>
      <c r="BD633" s="42"/>
      <c r="BE633" s="42"/>
      <c r="BF633" s="42"/>
      <c r="BG633" s="42"/>
    </row>
    <row r="634" spans="5:59" ht="15.75" customHeight="1" x14ac:dyDescent="0.25">
      <c r="E634" s="37"/>
      <c r="J634" s="36"/>
      <c r="K634" s="36"/>
      <c r="L634" s="38"/>
      <c r="M634" s="39"/>
      <c r="N634" s="39"/>
      <c r="O634" s="39"/>
      <c r="P634" s="39"/>
      <c r="Q634" s="39"/>
      <c r="R634" s="39"/>
      <c r="S634" s="39"/>
      <c r="U634" s="39"/>
      <c r="V634" s="39"/>
      <c r="W634" s="39"/>
      <c r="X634" s="39"/>
      <c r="Y634" s="39"/>
      <c r="AF634" s="40"/>
      <c r="AG634" s="40"/>
      <c r="AH634" s="40"/>
      <c r="AI634" s="40"/>
      <c r="AJ634" s="41"/>
      <c r="AK634" s="41"/>
      <c r="AL634" s="42"/>
      <c r="AM634" s="42"/>
      <c r="AN634" s="42"/>
      <c r="AO634" s="42"/>
      <c r="AP634" s="42"/>
      <c r="AQ634" s="42"/>
      <c r="AR634" s="42"/>
      <c r="AS634" s="42"/>
      <c r="AT634" s="42"/>
      <c r="AU634" s="42"/>
      <c r="AV634" s="42"/>
      <c r="AW634" s="42"/>
      <c r="AX634" s="42"/>
      <c r="AY634" s="42"/>
      <c r="AZ634" s="42"/>
      <c r="BA634" s="42"/>
      <c r="BB634" s="42"/>
      <c r="BC634" s="42"/>
      <c r="BD634" s="42"/>
      <c r="BE634" s="42"/>
      <c r="BF634" s="42"/>
      <c r="BG634" s="42"/>
    </row>
    <row r="635" spans="5:59" ht="15.75" customHeight="1" x14ac:dyDescent="0.25">
      <c r="E635" s="37"/>
      <c r="J635" s="36"/>
      <c r="K635" s="36"/>
      <c r="L635" s="38"/>
      <c r="M635" s="39"/>
      <c r="N635" s="39"/>
      <c r="O635" s="39"/>
      <c r="P635" s="39"/>
      <c r="Q635" s="39"/>
      <c r="R635" s="39"/>
      <c r="S635" s="39"/>
      <c r="U635" s="39"/>
      <c r="V635" s="39"/>
      <c r="W635" s="39"/>
      <c r="X635" s="39"/>
      <c r="Y635" s="39"/>
      <c r="AF635" s="40"/>
      <c r="AG635" s="40"/>
      <c r="AH635" s="40"/>
      <c r="AI635" s="40"/>
      <c r="AJ635" s="41"/>
      <c r="AK635" s="41"/>
      <c r="AL635" s="42"/>
      <c r="AM635" s="42"/>
      <c r="AN635" s="42"/>
      <c r="AO635" s="42"/>
      <c r="AP635" s="42"/>
      <c r="AQ635" s="42"/>
      <c r="AR635" s="42"/>
      <c r="AS635" s="42"/>
      <c r="AT635" s="42"/>
      <c r="AU635" s="42"/>
      <c r="AV635" s="42"/>
      <c r="AW635" s="42"/>
      <c r="AX635" s="42"/>
      <c r="AY635" s="42"/>
      <c r="AZ635" s="42"/>
      <c r="BA635" s="42"/>
      <c r="BB635" s="42"/>
      <c r="BC635" s="42"/>
      <c r="BD635" s="42"/>
      <c r="BE635" s="42"/>
      <c r="BF635" s="42"/>
      <c r="BG635" s="42"/>
    </row>
    <row r="636" spans="5:59" ht="15.75" customHeight="1" x14ac:dyDescent="0.25">
      <c r="E636" s="37"/>
      <c r="J636" s="36"/>
      <c r="K636" s="36"/>
      <c r="L636" s="38"/>
      <c r="M636" s="39"/>
      <c r="N636" s="39"/>
      <c r="O636" s="39"/>
      <c r="P636" s="39"/>
      <c r="Q636" s="39"/>
      <c r="R636" s="39"/>
      <c r="S636" s="39"/>
      <c r="U636" s="39"/>
      <c r="V636" s="39"/>
      <c r="W636" s="39"/>
      <c r="X636" s="39"/>
      <c r="Y636" s="39"/>
      <c r="AF636" s="40"/>
      <c r="AG636" s="40"/>
      <c r="AH636" s="40"/>
      <c r="AI636" s="40"/>
      <c r="AJ636" s="41"/>
      <c r="AK636" s="41"/>
      <c r="AL636" s="42"/>
      <c r="AM636" s="42"/>
      <c r="AN636" s="42"/>
      <c r="AO636" s="42"/>
      <c r="AP636" s="42"/>
      <c r="AQ636" s="42"/>
      <c r="AR636" s="42"/>
      <c r="AS636" s="42"/>
      <c r="AT636" s="42"/>
      <c r="AU636" s="42"/>
      <c r="AV636" s="42"/>
      <c r="AW636" s="42"/>
      <c r="AX636" s="42"/>
      <c r="AY636" s="42"/>
      <c r="AZ636" s="42"/>
      <c r="BA636" s="42"/>
      <c r="BB636" s="42"/>
      <c r="BC636" s="42"/>
      <c r="BD636" s="42"/>
      <c r="BE636" s="42"/>
      <c r="BF636" s="42"/>
      <c r="BG636" s="42"/>
    </row>
    <row r="637" spans="5:59" ht="15.75" customHeight="1" x14ac:dyDescent="0.25">
      <c r="E637" s="37"/>
      <c r="J637" s="36"/>
      <c r="K637" s="36"/>
      <c r="L637" s="38"/>
      <c r="M637" s="39"/>
      <c r="N637" s="39"/>
      <c r="O637" s="39"/>
      <c r="P637" s="39"/>
      <c r="Q637" s="39"/>
      <c r="R637" s="39"/>
      <c r="S637" s="39"/>
      <c r="U637" s="39"/>
      <c r="V637" s="39"/>
      <c r="W637" s="39"/>
      <c r="X637" s="39"/>
      <c r="Y637" s="39"/>
      <c r="AF637" s="40"/>
      <c r="AG637" s="40"/>
      <c r="AH637" s="40"/>
      <c r="AI637" s="40"/>
      <c r="AJ637" s="41"/>
      <c r="AK637" s="41"/>
      <c r="AL637" s="42"/>
      <c r="AM637" s="42"/>
      <c r="AN637" s="42"/>
      <c r="AO637" s="42"/>
      <c r="AP637" s="42"/>
      <c r="AQ637" s="42"/>
      <c r="AR637" s="42"/>
      <c r="AS637" s="42"/>
      <c r="AT637" s="42"/>
      <c r="AU637" s="42"/>
      <c r="AV637" s="42"/>
      <c r="AW637" s="42"/>
      <c r="AX637" s="42"/>
      <c r="AY637" s="42"/>
      <c r="AZ637" s="42"/>
      <c r="BA637" s="42"/>
      <c r="BB637" s="42"/>
      <c r="BC637" s="42"/>
      <c r="BD637" s="42"/>
      <c r="BE637" s="42"/>
      <c r="BF637" s="42"/>
      <c r="BG637" s="42"/>
    </row>
    <row r="638" spans="5:59" ht="15.75" customHeight="1" x14ac:dyDescent="0.25">
      <c r="E638" s="37"/>
      <c r="J638" s="36"/>
      <c r="K638" s="36"/>
      <c r="L638" s="38"/>
      <c r="M638" s="39"/>
      <c r="N638" s="39"/>
      <c r="O638" s="39"/>
      <c r="P638" s="39"/>
      <c r="Q638" s="39"/>
      <c r="R638" s="39"/>
      <c r="S638" s="39"/>
      <c r="U638" s="39"/>
      <c r="V638" s="39"/>
      <c r="W638" s="39"/>
      <c r="X638" s="39"/>
      <c r="Y638" s="39"/>
      <c r="AF638" s="40"/>
      <c r="AG638" s="40"/>
      <c r="AH638" s="40"/>
      <c r="AI638" s="40"/>
      <c r="AJ638" s="41"/>
      <c r="AK638" s="41"/>
      <c r="AL638" s="42"/>
      <c r="AM638" s="42"/>
      <c r="AN638" s="42"/>
      <c r="AO638" s="42"/>
      <c r="AP638" s="42"/>
      <c r="AQ638" s="42"/>
      <c r="AR638" s="42"/>
      <c r="AS638" s="42"/>
      <c r="AT638" s="42"/>
      <c r="AU638" s="42"/>
      <c r="AV638" s="42"/>
      <c r="AW638" s="42"/>
      <c r="AX638" s="42"/>
      <c r="AY638" s="42"/>
      <c r="AZ638" s="42"/>
      <c r="BA638" s="42"/>
      <c r="BB638" s="42"/>
      <c r="BC638" s="42"/>
      <c r="BD638" s="42"/>
      <c r="BE638" s="42"/>
      <c r="BF638" s="42"/>
      <c r="BG638" s="42"/>
    </row>
    <row r="639" spans="5:59" ht="15.75" customHeight="1" x14ac:dyDescent="0.25">
      <c r="E639" s="37"/>
      <c r="J639" s="36"/>
      <c r="K639" s="36"/>
      <c r="L639" s="38"/>
      <c r="M639" s="39"/>
      <c r="N639" s="39"/>
      <c r="O639" s="39"/>
      <c r="P639" s="39"/>
      <c r="Q639" s="39"/>
      <c r="R639" s="39"/>
      <c r="S639" s="39"/>
      <c r="U639" s="39"/>
      <c r="V639" s="39"/>
      <c r="W639" s="39"/>
      <c r="X639" s="39"/>
      <c r="Y639" s="39"/>
      <c r="AF639" s="40"/>
      <c r="AG639" s="40"/>
      <c r="AH639" s="40"/>
      <c r="AI639" s="40"/>
      <c r="AJ639" s="41"/>
      <c r="AK639" s="41"/>
      <c r="AL639" s="42"/>
      <c r="AM639" s="42"/>
      <c r="AN639" s="42"/>
      <c r="AO639" s="42"/>
      <c r="AP639" s="42"/>
      <c r="AQ639" s="42"/>
      <c r="AR639" s="42"/>
      <c r="AS639" s="42"/>
      <c r="AT639" s="42"/>
      <c r="AU639" s="42"/>
      <c r="AV639" s="42"/>
      <c r="AW639" s="42"/>
      <c r="AX639" s="42"/>
      <c r="AY639" s="42"/>
      <c r="AZ639" s="42"/>
      <c r="BA639" s="42"/>
      <c r="BB639" s="42"/>
      <c r="BC639" s="42"/>
      <c r="BD639" s="42"/>
      <c r="BE639" s="42"/>
      <c r="BF639" s="42"/>
      <c r="BG639" s="42"/>
    </row>
    <row r="640" spans="5:59" ht="15.75" customHeight="1" x14ac:dyDescent="0.25">
      <c r="E640" s="37"/>
      <c r="J640" s="36"/>
      <c r="K640" s="36"/>
      <c r="L640" s="38"/>
      <c r="M640" s="39"/>
      <c r="N640" s="39"/>
      <c r="O640" s="39"/>
      <c r="P640" s="39"/>
      <c r="Q640" s="39"/>
      <c r="R640" s="39"/>
      <c r="S640" s="39"/>
      <c r="U640" s="39"/>
      <c r="V640" s="39"/>
      <c r="W640" s="39"/>
      <c r="X640" s="39"/>
      <c r="Y640" s="39"/>
      <c r="AF640" s="40"/>
      <c r="AG640" s="40"/>
      <c r="AH640" s="40"/>
      <c r="AI640" s="40"/>
      <c r="AJ640" s="41"/>
      <c r="AK640" s="41"/>
      <c r="AL640" s="42"/>
      <c r="AM640" s="42"/>
      <c r="AN640" s="42"/>
      <c r="AO640" s="42"/>
      <c r="AP640" s="42"/>
      <c r="AQ640" s="42"/>
      <c r="AR640" s="42"/>
      <c r="AS640" s="42"/>
      <c r="AT640" s="42"/>
      <c r="AU640" s="42"/>
      <c r="AV640" s="42"/>
      <c r="AW640" s="42"/>
      <c r="AX640" s="42"/>
      <c r="AY640" s="42"/>
      <c r="AZ640" s="42"/>
      <c r="BA640" s="42"/>
      <c r="BB640" s="42"/>
      <c r="BC640" s="42"/>
      <c r="BD640" s="42"/>
      <c r="BE640" s="42"/>
      <c r="BF640" s="42"/>
      <c r="BG640" s="42"/>
    </row>
    <row r="641" spans="5:59" ht="15.75" customHeight="1" x14ac:dyDescent="0.25">
      <c r="E641" s="37"/>
      <c r="J641" s="36"/>
      <c r="K641" s="36"/>
      <c r="L641" s="38"/>
      <c r="M641" s="39"/>
      <c r="N641" s="39"/>
      <c r="O641" s="39"/>
      <c r="P641" s="39"/>
      <c r="Q641" s="39"/>
      <c r="R641" s="39"/>
      <c r="S641" s="39"/>
      <c r="U641" s="39"/>
      <c r="V641" s="39"/>
      <c r="W641" s="39"/>
      <c r="X641" s="39"/>
      <c r="Y641" s="39"/>
      <c r="AF641" s="40"/>
      <c r="AG641" s="40"/>
      <c r="AH641" s="40"/>
      <c r="AI641" s="40"/>
      <c r="AJ641" s="41"/>
      <c r="AK641" s="41"/>
      <c r="AL641" s="42"/>
      <c r="AM641" s="42"/>
      <c r="AN641" s="42"/>
      <c r="AO641" s="42"/>
      <c r="AP641" s="42"/>
      <c r="AQ641" s="42"/>
      <c r="AR641" s="42"/>
      <c r="AS641" s="42"/>
      <c r="AT641" s="42"/>
      <c r="AU641" s="42"/>
      <c r="AV641" s="42"/>
      <c r="AW641" s="42"/>
      <c r="AX641" s="42"/>
      <c r="AY641" s="42"/>
      <c r="AZ641" s="42"/>
      <c r="BA641" s="42"/>
      <c r="BB641" s="42"/>
      <c r="BC641" s="42"/>
      <c r="BD641" s="42"/>
      <c r="BE641" s="42"/>
      <c r="BF641" s="42"/>
      <c r="BG641" s="42"/>
    </row>
    <row r="642" spans="5:59" ht="15.75" customHeight="1" x14ac:dyDescent="0.25">
      <c r="E642" s="37"/>
      <c r="J642" s="36"/>
      <c r="K642" s="36"/>
      <c r="L642" s="38"/>
      <c r="M642" s="39"/>
      <c r="N642" s="39"/>
      <c r="O642" s="39"/>
      <c r="P642" s="39"/>
      <c r="Q642" s="39"/>
      <c r="R642" s="39"/>
      <c r="S642" s="39"/>
      <c r="U642" s="39"/>
      <c r="V642" s="39"/>
      <c r="W642" s="39"/>
      <c r="X642" s="39"/>
      <c r="Y642" s="39"/>
      <c r="AF642" s="40"/>
      <c r="AG642" s="40"/>
      <c r="AH642" s="40"/>
      <c r="AI642" s="40"/>
      <c r="AJ642" s="41"/>
      <c r="AK642" s="41"/>
      <c r="AL642" s="42"/>
      <c r="AM642" s="42"/>
      <c r="AN642" s="42"/>
      <c r="AO642" s="42"/>
      <c r="AP642" s="42"/>
      <c r="AQ642" s="42"/>
      <c r="AR642" s="42"/>
      <c r="AS642" s="42"/>
      <c r="AT642" s="42"/>
      <c r="AU642" s="42"/>
      <c r="AV642" s="42"/>
      <c r="AW642" s="42"/>
      <c r="AX642" s="42"/>
      <c r="AY642" s="42"/>
      <c r="AZ642" s="42"/>
      <c r="BA642" s="42"/>
      <c r="BB642" s="42"/>
      <c r="BC642" s="42"/>
      <c r="BD642" s="42"/>
      <c r="BE642" s="42"/>
      <c r="BF642" s="42"/>
      <c r="BG642" s="42"/>
    </row>
    <row r="643" spans="5:59" ht="15.75" customHeight="1" x14ac:dyDescent="0.25">
      <c r="E643" s="37"/>
      <c r="J643" s="36"/>
      <c r="K643" s="36"/>
      <c r="L643" s="38"/>
      <c r="M643" s="39"/>
      <c r="N643" s="39"/>
      <c r="O643" s="39"/>
      <c r="P643" s="39"/>
      <c r="Q643" s="39"/>
      <c r="R643" s="39"/>
      <c r="S643" s="39"/>
      <c r="U643" s="39"/>
      <c r="V643" s="39"/>
      <c r="W643" s="39"/>
      <c r="X643" s="39"/>
      <c r="Y643" s="39"/>
      <c r="AF643" s="40"/>
      <c r="AG643" s="40"/>
      <c r="AH643" s="40"/>
      <c r="AI643" s="40"/>
      <c r="AJ643" s="41"/>
      <c r="AK643" s="41"/>
      <c r="AL643" s="42"/>
      <c r="AM643" s="42"/>
      <c r="AN643" s="42"/>
      <c r="AO643" s="42"/>
      <c r="AP643" s="42"/>
      <c r="AQ643" s="42"/>
      <c r="AR643" s="42"/>
      <c r="AS643" s="42"/>
      <c r="AT643" s="42"/>
      <c r="AU643" s="42"/>
      <c r="AV643" s="42"/>
      <c r="AW643" s="42"/>
      <c r="AX643" s="42"/>
      <c r="AY643" s="42"/>
      <c r="AZ643" s="42"/>
      <c r="BA643" s="42"/>
      <c r="BB643" s="42"/>
      <c r="BC643" s="42"/>
      <c r="BD643" s="42"/>
      <c r="BE643" s="42"/>
      <c r="BF643" s="42"/>
      <c r="BG643" s="42"/>
    </row>
    <row r="644" spans="5:59" ht="15.75" customHeight="1" x14ac:dyDescent="0.25">
      <c r="E644" s="37"/>
      <c r="J644" s="36"/>
      <c r="K644" s="36"/>
      <c r="L644" s="38"/>
      <c r="M644" s="39"/>
      <c r="N644" s="39"/>
      <c r="O644" s="39"/>
      <c r="P644" s="39"/>
      <c r="Q644" s="39"/>
      <c r="R644" s="39"/>
      <c r="S644" s="39"/>
      <c r="U644" s="39"/>
      <c r="V644" s="39"/>
      <c r="W644" s="39"/>
      <c r="X644" s="39"/>
      <c r="Y644" s="39"/>
      <c r="AF644" s="40"/>
      <c r="AG644" s="40"/>
      <c r="AH644" s="40"/>
      <c r="AI644" s="40"/>
      <c r="AJ644" s="41"/>
      <c r="AK644" s="41"/>
      <c r="AL644" s="42"/>
      <c r="AM644" s="42"/>
      <c r="AN644" s="42"/>
      <c r="AO644" s="42"/>
      <c r="AP644" s="42"/>
      <c r="AQ644" s="42"/>
      <c r="AR644" s="42"/>
      <c r="AS644" s="42"/>
      <c r="AT644" s="42"/>
      <c r="AU644" s="42"/>
      <c r="AV644" s="42"/>
      <c r="AW644" s="42"/>
      <c r="AX644" s="42"/>
      <c r="AY644" s="42"/>
      <c r="AZ644" s="42"/>
      <c r="BA644" s="42"/>
      <c r="BB644" s="42"/>
      <c r="BC644" s="42"/>
      <c r="BD644" s="42"/>
      <c r="BE644" s="42"/>
      <c r="BF644" s="42"/>
      <c r="BG644" s="42"/>
    </row>
    <row r="645" spans="5:59" ht="15.75" customHeight="1" x14ac:dyDescent="0.25">
      <c r="E645" s="37"/>
      <c r="J645" s="36"/>
      <c r="K645" s="36"/>
      <c r="L645" s="38"/>
      <c r="M645" s="39"/>
      <c r="N645" s="39"/>
      <c r="O645" s="39"/>
      <c r="P645" s="39"/>
      <c r="Q645" s="39"/>
      <c r="R645" s="39"/>
      <c r="S645" s="39"/>
      <c r="U645" s="39"/>
      <c r="V645" s="39"/>
      <c r="W645" s="39"/>
      <c r="X645" s="39"/>
      <c r="Y645" s="39"/>
      <c r="AF645" s="40"/>
      <c r="AG645" s="40"/>
      <c r="AH645" s="40"/>
      <c r="AI645" s="40"/>
      <c r="AJ645" s="41"/>
      <c r="AK645" s="41"/>
      <c r="AL645" s="42"/>
      <c r="AM645" s="42"/>
      <c r="AN645" s="42"/>
      <c r="AO645" s="42"/>
      <c r="AP645" s="42"/>
      <c r="AQ645" s="42"/>
      <c r="AR645" s="42"/>
      <c r="AS645" s="42"/>
      <c r="AT645" s="42"/>
      <c r="AU645" s="42"/>
      <c r="AV645" s="42"/>
      <c r="AW645" s="42"/>
      <c r="AX645" s="42"/>
      <c r="AY645" s="42"/>
      <c r="AZ645" s="42"/>
      <c r="BA645" s="42"/>
      <c r="BB645" s="42"/>
      <c r="BC645" s="42"/>
      <c r="BD645" s="42"/>
      <c r="BE645" s="42"/>
      <c r="BF645" s="42"/>
      <c r="BG645" s="42"/>
    </row>
    <row r="646" spans="5:59" ht="15.75" customHeight="1" x14ac:dyDescent="0.25">
      <c r="E646" s="37"/>
      <c r="J646" s="36"/>
      <c r="K646" s="36"/>
      <c r="L646" s="38"/>
      <c r="M646" s="39"/>
      <c r="N646" s="39"/>
      <c r="O646" s="39"/>
      <c r="P646" s="39"/>
      <c r="Q646" s="39"/>
      <c r="R646" s="39"/>
      <c r="S646" s="39"/>
      <c r="U646" s="39"/>
      <c r="V646" s="39"/>
      <c r="W646" s="39"/>
      <c r="X646" s="39"/>
      <c r="Y646" s="39"/>
      <c r="AF646" s="40"/>
      <c r="AG646" s="40"/>
      <c r="AH646" s="40"/>
      <c r="AI646" s="40"/>
      <c r="AJ646" s="41"/>
      <c r="AK646" s="41"/>
      <c r="AL646" s="42"/>
      <c r="AM646" s="42"/>
      <c r="AN646" s="42"/>
      <c r="AO646" s="42"/>
      <c r="AP646" s="42"/>
      <c r="AQ646" s="42"/>
      <c r="AR646" s="42"/>
      <c r="AS646" s="42"/>
      <c r="AT646" s="42"/>
      <c r="AU646" s="42"/>
      <c r="AV646" s="42"/>
      <c r="AW646" s="42"/>
      <c r="AX646" s="42"/>
      <c r="AY646" s="42"/>
      <c r="AZ646" s="42"/>
      <c r="BA646" s="42"/>
      <c r="BB646" s="42"/>
      <c r="BC646" s="42"/>
      <c r="BD646" s="42"/>
      <c r="BE646" s="42"/>
      <c r="BF646" s="42"/>
      <c r="BG646" s="42"/>
    </row>
    <row r="647" spans="5:59" ht="15.75" customHeight="1" x14ac:dyDescent="0.25">
      <c r="E647" s="37"/>
      <c r="J647" s="36"/>
      <c r="K647" s="36"/>
      <c r="L647" s="38"/>
      <c r="M647" s="39"/>
      <c r="N647" s="39"/>
      <c r="O647" s="39"/>
      <c r="P647" s="39"/>
      <c r="Q647" s="39"/>
      <c r="R647" s="39"/>
      <c r="S647" s="39"/>
      <c r="U647" s="39"/>
      <c r="V647" s="39"/>
      <c r="W647" s="39"/>
      <c r="X647" s="39"/>
      <c r="Y647" s="39"/>
      <c r="AF647" s="40"/>
      <c r="AG647" s="40"/>
      <c r="AH647" s="40"/>
      <c r="AI647" s="40"/>
      <c r="AJ647" s="41"/>
      <c r="AK647" s="41"/>
      <c r="AL647" s="42"/>
      <c r="AM647" s="42"/>
      <c r="AN647" s="42"/>
      <c r="AO647" s="42"/>
      <c r="AP647" s="42"/>
      <c r="AQ647" s="42"/>
      <c r="AR647" s="42"/>
      <c r="AS647" s="42"/>
      <c r="AT647" s="42"/>
      <c r="AU647" s="42"/>
      <c r="AV647" s="42"/>
      <c r="AW647" s="42"/>
      <c r="AX647" s="42"/>
      <c r="AY647" s="42"/>
      <c r="AZ647" s="42"/>
      <c r="BA647" s="42"/>
      <c r="BB647" s="42"/>
      <c r="BC647" s="42"/>
      <c r="BD647" s="42"/>
      <c r="BE647" s="42"/>
      <c r="BF647" s="42"/>
      <c r="BG647" s="42"/>
    </row>
    <row r="648" spans="5:59" ht="15.75" customHeight="1" x14ac:dyDescent="0.25">
      <c r="E648" s="37"/>
      <c r="J648" s="36"/>
      <c r="K648" s="36"/>
      <c r="L648" s="38"/>
      <c r="M648" s="39"/>
      <c r="N648" s="39"/>
      <c r="O648" s="39"/>
      <c r="P648" s="39"/>
      <c r="Q648" s="39"/>
      <c r="R648" s="39"/>
      <c r="S648" s="39"/>
      <c r="U648" s="39"/>
      <c r="V648" s="39"/>
      <c r="W648" s="39"/>
      <c r="X648" s="39"/>
      <c r="Y648" s="39"/>
      <c r="AF648" s="40"/>
      <c r="AG648" s="40"/>
      <c r="AH648" s="40"/>
      <c r="AI648" s="40"/>
      <c r="AJ648" s="41"/>
      <c r="AK648" s="41"/>
      <c r="AL648" s="42"/>
      <c r="AM648" s="42"/>
      <c r="AN648" s="42"/>
      <c r="AO648" s="42"/>
      <c r="AP648" s="42"/>
      <c r="AQ648" s="42"/>
      <c r="AR648" s="42"/>
      <c r="AS648" s="42"/>
      <c r="AT648" s="42"/>
      <c r="AU648" s="42"/>
      <c r="AV648" s="42"/>
      <c r="AW648" s="42"/>
      <c r="AX648" s="42"/>
      <c r="AY648" s="42"/>
      <c r="AZ648" s="42"/>
      <c r="BA648" s="42"/>
      <c r="BB648" s="42"/>
      <c r="BC648" s="42"/>
      <c r="BD648" s="42"/>
      <c r="BE648" s="42"/>
      <c r="BF648" s="42"/>
      <c r="BG648" s="42"/>
    </row>
    <row r="649" spans="5:59" ht="15.75" customHeight="1" x14ac:dyDescent="0.25">
      <c r="E649" s="37"/>
      <c r="J649" s="36"/>
      <c r="K649" s="36"/>
      <c r="L649" s="38"/>
      <c r="M649" s="39"/>
      <c r="N649" s="39"/>
      <c r="O649" s="39"/>
      <c r="P649" s="39"/>
      <c r="Q649" s="39"/>
      <c r="R649" s="39"/>
      <c r="S649" s="39"/>
      <c r="U649" s="39"/>
      <c r="V649" s="39"/>
      <c r="W649" s="39"/>
      <c r="X649" s="39"/>
      <c r="Y649" s="39"/>
      <c r="AF649" s="40"/>
      <c r="AG649" s="40"/>
      <c r="AH649" s="40"/>
      <c r="AI649" s="40"/>
      <c r="AJ649" s="41"/>
      <c r="AK649" s="41"/>
      <c r="AL649" s="42"/>
      <c r="AM649" s="42"/>
      <c r="AN649" s="42"/>
      <c r="AO649" s="42"/>
      <c r="AP649" s="42"/>
      <c r="AQ649" s="42"/>
      <c r="AR649" s="42"/>
      <c r="AS649" s="42"/>
      <c r="AT649" s="42"/>
      <c r="AU649" s="42"/>
      <c r="AV649" s="42"/>
      <c r="AW649" s="42"/>
      <c r="AX649" s="42"/>
      <c r="AY649" s="42"/>
      <c r="AZ649" s="42"/>
      <c r="BA649" s="42"/>
      <c r="BB649" s="42"/>
      <c r="BC649" s="42"/>
      <c r="BD649" s="42"/>
      <c r="BE649" s="42"/>
      <c r="BF649" s="42"/>
      <c r="BG649" s="42"/>
    </row>
    <row r="650" spans="5:59" ht="15.75" customHeight="1" x14ac:dyDescent="0.25">
      <c r="E650" s="37"/>
      <c r="J650" s="36"/>
      <c r="K650" s="36"/>
      <c r="L650" s="38"/>
      <c r="M650" s="39"/>
      <c r="N650" s="39"/>
      <c r="O650" s="39"/>
      <c r="P650" s="39"/>
      <c r="Q650" s="39"/>
      <c r="R650" s="39"/>
      <c r="S650" s="39"/>
      <c r="U650" s="39"/>
      <c r="V650" s="39"/>
      <c r="W650" s="39"/>
      <c r="X650" s="39"/>
      <c r="Y650" s="39"/>
      <c r="AF650" s="40"/>
      <c r="AG650" s="40"/>
      <c r="AH650" s="40"/>
      <c r="AI650" s="40"/>
      <c r="AJ650" s="41"/>
      <c r="AK650" s="41"/>
      <c r="AL650" s="42"/>
      <c r="AM650" s="42"/>
      <c r="AN650" s="42"/>
      <c r="AO650" s="42"/>
      <c r="AP650" s="42"/>
      <c r="AQ650" s="42"/>
      <c r="AR650" s="42"/>
      <c r="AS650" s="42"/>
      <c r="AT650" s="42"/>
      <c r="AU650" s="42"/>
      <c r="AV650" s="42"/>
      <c r="AW650" s="42"/>
      <c r="AX650" s="42"/>
      <c r="AY650" s="42"/>
      <c r="AZ650" s="42"/>
      <c r="BA650" s="42"/>
      <c r="BB650" s="42"/>
      <c r="BC650" s="42"/>
      <c r="BD650" s="42"/>
      <c r="BE650" s="42"/>
      <c r="BF650" s="42"/>
      <c r="BG650" s="42"/>
    </row>
    <row r="651" spans="5:59" ht="15.75" customHeight="1" x14ac:dyDescent="0.25">
      <c r="E651" s="37"/>
      <c r="J651" s="36"/>
      <c r="K651" s="36"/>
      <c r="L651" s="38"/>
      <c r="M651" s="39"/>
      <c r="N651" s="39"/>
      <c r="O651" s="39"/>
      <c r="P651" s="39"/>
      <c r="Q651" s="39"/>
      <c r="R651" s="39"/>
      <c r="S651" s="39"/>
      <c r="U651" s="39"/>
      <c r="V651" s="39"/>
      <c r="W651" s="39"/>
      <c r="X651" s="39"/>
      <c r="Y651" s="39"/>
      <c r="AF651" s="40"/>
      <c r="AG651" s="40"/>
      <c r="AH651" s="40"/>
      <c r="AI651" s="40"/>
      <c r="AJ651" s="41"/>
      <c r="AK651" s="41"/>
      <c r="AL651" s="42"/>
      <c r="AM651" s="42"/>
      <c r="AN651" s="42"/>
      <c r="AO651" s="42"/>
      <c r="AP651" s="42"/>
      <c r="AQ651" s="42"/>
      <c r="AR651" s="42"/>
      <c r="AS651" s="42"/>
      <c r="AT651" s="42"/>
      <c r="AU651" s="42"/>
      <c r="AV651" s="42"/>
      <c r="AW651" s="42"/>
      <c r="AX651" s="42"/>
      <c r="AY651" s="42"/>
      <c r="AZ651" s="42"/>
      <c r="BA651" s="42"/>
      <c r="BB651" s="42"/>
      <c r="BC651" s="42"/>
      <c r="BD651" s="42"/>
      <c r="BE651" s="42"/>
      <c r="BF651" s="42"/>
      <c r="BG651" s="42"/>
    </row>
    <row r="652" spans="5:59" ht="15.75" customHeight="1" x14ac:dyDescent="0.25">
      <c r="E652" s="37"/>
      <c r="J652" s="36"/>
      <c r="K652" s="36"/>
      <c r="L652" s="38"/>
      <c r="M652" s="39"/>
      <c r="N652" s="39"/>
      <c r="O652" s="39"/>
      <c r="P652" s="39"/>
      <c r="Q652" s="39"/>
      <c r="R652" s="39"/>
      <c r="S652" s="39"/>
      <c r="U652" s="39"/>
      <c r="V652" s="39"/>
      <c r="W652" s="39"/>
      <c r="X652" s="39"/>
      <c r="Y652" s="39"/>
      <c r="AF652" s="40"/>
      <c r="AG652" s="40"/>
      <c r="AH652" s="40"/>
      <c r="AI652" s="40"/>
      <c r="AJ652" s="41"/>
      <c r="AK652" s="41"/>
      <c r="AL652" s="42"/>
      <c r="AM652" s="42"/>
      <c r="AN652" s="42"/>
      <c r="AO652" s="42"/>
      <c r="AP652" s="42"/>
      <c r="AQ652" s="42"/>
      <c r="AR652" s="42"/>
      <c r="AS652" s="42"/>
      <c r="AT652" s="42"/>
      <c r="AU652" s="42"/>
      <c r="AV652" s="42"/>
      <c r="AW652" s="42"/>
      <c r="AX652" s="42"/>
      <c r="AY652" s="42"/>
      <c r="AZ652" s="42"/>
      <c r="BA652" s="42"/>
      <c r="BB652" s="42"/>
      <c r="BC652" s="42"/>
      <c r="BD652" s="42"/>
      <c r="BE652" s="42"/>
      <c r="BF652" s="42"/>
      <c r="BG652" s="42"/>
    </row>
    <row r="653" spans="5:59" ht="15.75" customHeight="1" x14ac:dyDescent="0.25">
      <c r="E653" s="37"/>
      <c r="J653" s="36"/>
      <c r="K653" s="36"/>
      <c r="L653" s="38"/>
      <c r="M653" s="39"/>
      <c r="N653" s="39"/>
      <c r="O653" s="39"/>
      <c r="P653" s="39"/>
      <c r="Q653" s="39"/>
      <c r="R653" s="39"/>
      <c r="S653" s="39"/>
      <c r="U653" s="39"/>
      <c r="V653" s="39"/>
      <c r="W653" s="39"/>
      <c r="X653" s="39"/>
      <c r="Y653" s="39"/>
      <c r="AF653" s="40"/>
      <c r="AG653" s="40"/>
      <c r="AH653" s="40"/>
      <c r="AI653" s="40"/>
      <c r="AJ653" s="41"/>
      <c r="AK653" s="41"/>
      <c r="AL653" s="42"/>
      <c r="AM653" s="42"/>
      <c r="AN653" s="42"/>
      <c r="AO653" s="42"/>
      <c r="AP653" s="42"/>
      <c r="AQ653" s="42"/>
      <c r="AR653" s="42"/>
      <c r="AS653" s="42"/>
      <c r="AT653" s="42"/>
      <c r="AU653" s="42"/>
      <c r="AV653" s="42"/>
      <c r="AW653" s="42"/>
      <c r="AX653" s="42"/>
      <c r="AY653" s="42"/>
      <c r="AZ653" s="42"/>
      <c r="BA653" s="42"/>
      <c r="BB653" s="42"/>
      <c r="BC653" s="42"/>
      <c r="BD653" s="42"/>
      <c r="BE653" s="42"/>
      <c r="BF653" s="42"/>
      <c r="BG653" s="42"/>
    </row>
    <row r="654" spans="5:59" ht="15.75" customHeight="1" x14ac:dyDescent="0.25">
      <c r="E654" s="37"/>
      <c r="J654" s="36"/>
      <c r="K654" s="36"/>
      <c r="L654" s="38"/>
      <c r="M654" s="39"/>
      <c r="N654" s="39"/>
      <c r="O654" s="39"/>
      <c r="P654" s="39"/>
      <c r="Q654" s="39"/>
      <c r="R654" s="39"/>
      <c r="S654" s="39"/>
      <c r="U654" s="39"/>
      <c r="V654" s="39"/>
      <c r="W654" s="39"/>
      <c r="X654" s="39"/>
      <c r="Y654" s="39"/>
      <c r="AF654" s="40"/>
      <c r="AG654" s="40"/>
      <c r="AH654" s="40"/>
      <c r="AI654" s="40"/>
      <c r="AJ654" s="41"/>
      <c r="AK654" s="41"/>
      <c r="AL654" s="42"/>
      <c r="AM654" s="42"/>
      <c r="AN654" s="42"/>
      <c r="AO654" s="42"/>
      <c r="AP654" s="42"/>
      <c r="AQ654" s="42"/>
      <c r="AR654" s="42"/>
      <c r="AS654" s="42"/>
      <c r="AT654" s="42"/>
      <c r="AU654" s="42"/>
      <c r="AV654" s="42"/>
      <c r="AW654" s="42"/>
      <c r="AX654" s="42"/>
      <c r="AY654" s="42"/>
      <c r="AZ654" s="42"/>
      <c r="BA654" s="42"/>
      <c r="BB654" s="42"/>
      <c r="BC654" s="42"/>
      <c r="BD654" s="42"/>
      <c r="BE654" s="42"/>
      <c r="BF654" s="42"/>
      <c r="BG654" s="42"/>
    </row>
    <row r="655" spans="5:59" ht="15.75" customHeight="1" x14ac:dyDescent="0.25">
      <c r="E655" s="37"/>
      <c r="J655" s="36"/>
      <c r="K655" s="36"/>
      <c r="L655" s="38"/>
      <c r="M655" s="39"/>
      <c r="N655" s="39"/>
      <c r="O655" s="39"/>
      <c r="P655" s="39"/>
      <c r="Q655" s="39"/>
      <c r="R655" s="39"/>
      <c r="S655" s="39"/>
      <c r="U655" s="39"/>
      <c r="V655" s="39"/>
      <c r="W655" s="39"/>
      <c r="X655" s="39"/>
      <c r="Y655" s="39"/>
      <c r="AF655" s="40"/>
      <c r="AG655" s="40"/>
      <c r="AH655" s="40"/>
      <c r="AI655" s="40"/>
      <c r="AJ655" s="41"/>
      <c r="AK655" s="41"/>
      <c r="AL655" s="42"/>
      <c r="AM655" s="42"/>
      <c r="AN655" s="42"/>
      <c r="AO655" s="42"/>
      <c r="AP655" s="42"/>
      <c r="AQ655" s="42"/>
      <c r="AR655" s="42"/>
      <c r="AS655" s="42"/>
      <c r="AT655" s="42"/>
      <c r="AU655" s="42"/>
      <c r="AV655" s="42"/>
      <c r="AW655" s="42"/>
      <c r="AX655" s="42"/>
      <c r="AY655" s="42"/>
      <c r="AZ655" s="42"/>
      <c r="BA655" s="42"/>
      <c r="BB655" s="42"/>
      <c r="BC655" s="42"/>
      <c r="BD655" s="42"/>
      <c r="BE655" s="42"/>
      <c r="BF655" s="42"/>
      <c r="BG655" s="42"/>
    </row>
    <row r="656" spans="5:59" ht="15.75" customHeight="1" x14ac:dyDescent="0.25">
      <c r="E656" s="37"/>
      <c r="J656" s="36"/>
      <c r="K656" s="36"/>
      <c r="L656" s="38"/>
      <c r="M656" s="39"/>
      <c r="N656" s="39"/>
      <c r="O656" s="39"/>
      <c r="P656" s="39"/>
      <c r="Q656" s="39"/>
      <c r="R656" s="39"/>
      <c r="S656" s="39"/>
      <c r="U656" s="39"/>
      <c r="V656" s="39"/>
      <c r="W656" s="39"/>
      <c r="X656" s="39"/>
      <c r="Y656" s="39"/>
      <c r="AF656" s="40"/>
      <c r="AG656" s="40"/>
      <c r="AH656" s="40"/>
      <c r="AI656" s="40"/>
      <c r="AJ656" s="41"/>
      <c r="AK656" s="41"/>
      <c r="AL656" s="42"/>
      <c r="AM656" s="42"/>
      <c r="AN656" s="42"/>
      <c r="AO656" s="42"/>
      <c r="AP656" s="42"/>
      <c r="AQ656" s="42"/>
      <c r="AR656" s="42"/>
      <c r="AS656" s="42"/>
      <c r="AT656" s="42"/>
      <c r="AU656" s="42"/>
      <c r="AV656" s="42"/>
      <c r="AW656" s="42"/>
      <c r="AX656" s="42"/>
      <c r="AY656" s="42"/>
      <c r="AZ656" s="42"/>
      <c r="BA656" s="42"/>
      <c r="BB656" s="42"/>
      <c r="BC656" s="42"/>
      <c r="BD656" s="42"/>
      <c r="BE656" s="42"/>
      <c r="BF656" s="42"/>
      <c r="BG656" s="42"/>
    </row>
    <row r="657" spans="5:59" ht="15.75" customHeight="1" x14ac:dyDescent="0.25">
      <c r="E657" s="37"/>
      <c r="J657" s="36"/>
      <c r="K657" s="36"/>
      <c r="L657" s="38"/>
      <c r="M657" s="39"/>
      <c r="N657" s="39"/>
      <c r="O657" s="39"/>
      <c r="P657" s="39"/>
      <c r="Q657" s="39"/>
      <c r="R657" s="39"/>
      <c r="S657" s="39"/>
      <c r="U657" s="39"/>
      <c r="V657" s="39"/>
      <c r="W657" s="39"/>
      <c r="X657" s="39"/>
      <c r="Y657" s="39"/>
      <c r="AF657" s="40"/>
      <c r="AG657" s="40"/>
      <c r="AH657" s="40"/>
      <c r="AI657" s="40"/>
      <c r="AJ657" s="41"/>
      <c r="AK657" s="41"/>
      <c r="AL657" s="42"/>
      <c r="AM657" s="42"/>
      <c r="AN657" s="42"/>
      <c r="AO657" s="42"/>
      <c r="AP657" s="42"/>
      <c r="AQ657" s="42"/>
      <c r="AR657" s="42"/>
      <c r="AS657" s="42"/>
      <c r="AT657" s="42"/>
      <c r="AU657" s="42"/>
      <c r="AV657" s="42"/>
      <c r="AW657" s="42"/>
      <c r="AX657" s="42"/>
      <c r="AY657" s="42"/>
      <c r="AZ657" s="42"/>
      <c r="BA657" s="42"/>
      <c r="BB657" s="42"/>
      <c r="BC657" s="42"/>
      <c r="BD657" s="42"/>
      <c r="BE657" s="42"/>
      <c r="BF657" s="42"/>
      <c r="BG657" s="42"/>
    </row>
    <row r="658" spans="5:59" ht="15.75" customHeight="1" x14ac:dyDescent="0.25">
      <c r="E658" s="37"/>
      <c r="J658" s="36"/>
      <c r="K658" s="36"/>
      <c r="L658" s="38"/>
      <c r="M658" s="39"/>
      <c r="N658" s="39"/>
      <c r="O658" s="39"/>
      <c r="P658" s="39"/>
      <c r="Q658" s="39"/>
      <c r="R658" s="39"/>
      <c r="S658" s="39"/>
      <c r="U658" s="39"/>
      <c r="V658" s="39"/>
      <c r="W658" s="39"/>
      <c r="X658" s="39"/>
      <c r="Y658" s="39"/>
      <c r="AF658" s="40"/>
      <c r="AG658" s="40"/>
      <c r="AH658" s="40"/>
      <c r="AI658" s="40"/>
      <c r="AJ658" s="41"/>
      <c r="AK658" s="41"/>
      <c r="AL658" s="42"/>
      <c r="AM658" s="42"/>
      <c r="AN658" s="42"/>
      <c r="AO658" s="42"/>
      <c r="AP658" s="42"/>
      <c r="AQ658" s="42"/>
      <c r="AR658" s="42"/>
      <c r="AS658" s="42"/>
      <c r="AT658" s="42"/>
      <c r="AU658" s="42"/>
      <c r="AV658" s="42"/>
      <c r="AW658" s="42"/>
      <c r="AX658" s="42"/>
      <c r="AY658" s="42"/>
      <c r="AZ658" s="42"/>
      <c r="BA658" s="42"/>
      <c r="BB658" s="42"/>
      <c r="BC658" s="42"/>
      <c r="BD658" s="42"/>
      <c r="BE658" s="42"/>
      <c r="BF658" s="42"/>
      <c r="BG658" s="42"/>
    </row>
    <row r="659" spans="5:59" ht="15.75" customHeight="1" x14ac:dyDescent="0.25">
      <c r="E659" s="37"/>
      <c r="J659" s="36"/>
      <c r="K659" s="36"/>
      <c r="L659" s="38"/>
      <c r="M659" s="39"/>
      <c r="N659" s="39"/>
      <c r="O659" s="39"/>
      <c r="P659" s="39"/>
      <c r="Q659" s="39"/>
      <c r="R659" s="39"/>
      <c r="S659" s="39"/>
      <c r="U659" s="39"/>
      <c r="V659" s="39"/>
      <c r="W659" s="39"/>
      <c r="X659" s="39"/>
      <c r="Y659" s="39"/>
      <c r="AF659" s="40"/>
      <c r="AG659" s="40"/>
      <c r="AH659" s="40"/>
      <c r="AI659" s="40"/>
      <c r="AJ659" s="41"/>
      <c r="AK659" s="41"/>
      <c r="AL659" s="42"/>
      <c r="AM659" s="42"/>
      <c r="AN659" s="42"/>
      <c r="AO659" s="42"/>
      <c r="AP659" s="42"/>
      <c r="AQ659" s="42"/>
      <c r="AR659" s="42"/>
      <c r="AS659" s="42"/>
      <c r="AT659" s="42"/>
      <c r="AU659" s="42"/>
      <c r="AV659" s="42"/>
      <c r="AW659" s="42"/>
      <c r="AX659" s="42"/>
      <c r="AY659" s="42"/>
      <c r="AZ659" s="42"/>
      <c r="BA659" s="42"/>
      <c r="BB659" s="42"/>
      <c r="BC659" s="42"/>
      <c r="BD659" s="42"/>
      <c r="BE659" s="42"/>
      <c r="BF659" s="42"/>
      <c r="BG659" s="42"/>
    </row>
    <row r="660" spans="5:59" ht="15.75" customHeight="1" x14ac:dyDescent="0.25">
      <c r="E660" s="37"/>
      <c r="J660" s="36"/>
      <c r="K660" s="36"/>
      <c r="L660" s="38"/>
      <c r="M660" s="39"/>
      <c r="N660" s="39"/>
      <c r="O660" s="39"/>
      <c r="P660" s="39"/>
      <c r="Q660" s="39"/>
      <c r="R660" s="39"/>
      <c r="S660" s="39"/>
      <c r="U660" s="39"/>
      <c r="V660" s="39"/>
      <c r="W660" s="39"/>
      <c r="X660" s="39"/>
      <c r="Y660" s="39"/>
      <c r="AF660" s="40"/>
      <c r="AG660" s="40"/>
      <c r="AH660" s="40"/>
      <c r="AI660" s="40"/>
      <c r="AJ660" s="41"/>
      <c r="AK660" s="41"/>
      <c r="AL660" s="42"/>
      <c r="AM660" s="42"/>
      <c r="AN660" s="42"/>
      <c r="AO660" s="42"/>
      <c r="AP660" s="42"/>
      <c r="AQ660" s="42"/>
      <c r="AR660" s="42"/>
      <c r="AS660" s="42"/>
      <c r="AT660" s="42"/>
      <c r="AU660" s="42"/>
      <c r="AV660" s="42"/>
      <c r="AW660" s="42"/>
      <c r="AX660" s="42"/>
      <c r="AY660" s="42"/>
      <c r="AZ660" s="42"/>
      <c r="BA660" s="42"/>
      <c r="BB660" s="42"/>
      <c r="BC660" s="42"/>
      <c r="BD660" s="42"/>
      <c r="BE660" s="42"/>
      <c r="BF660" s="42"/>
      <c r="BG660" s="42"/>
    </row>
    <row r="661" spans="5:59" ht="15.75" customHeight="1" x14ac:dyDescent="0.25">
      <c r="E661" s="37"/>
      <c r="J661" s="36"/>
      <c r="K661" s="36"/>
      <c r="L661" s="38"/>
      <c r="M661" s="39"/>
      <c r="N661" s="39"/>
      <c r="O661" s="39"/>
      <c r="P661" s="39"/>
      <c r="Q661" s="39"/>
      <c r="R661" s="39"/>
      <c r="S661" s="39"/>
      <c r="U661" s="39"/>
      <c r="V661" s="39"/>
      <c r="W661" s="39"/>
      <c r="X661" s="39"/>
      <c r="Y661" s="39"/>
      <c r="AF661" s="40"/>
      <c r="AG661" s="40"/>
      <c r="AH661" s="40"/>
      <c r="AI661" s="40"/>
      <c r="AJ661" s="41"/>
      <c r="AK661" s="41"/>
      <c r="AL661" s="42"/>
      <c r="AM661" s="42"/>
      <c r="AN661" s="42"/>
      <c r="AO661" s="42"/>
      <c r="AP661" s="42"/>
      <c r="AQ661" s="42"/>
      <c r="AR661" s="42"/>
      <c r="AS661" s="42"/>
      <c r="AT661" s="42"/>
      <c r="AU661" s="42"/>
      <c r="AV661" s="42"/>
      <c r="AW661" s="42"/>
      <c r="AX661" s="42"/>
      <c r="AY661" s="42"/>
      <c r="AZ661" s="42"/>
      <c r="BA661" s="42"/>
      <c r="BB661" s="42"/>
      <c r="BC661" s="42"/>
      <c r="BD661" s="42"/>
      <c r="BE661" s="42"/>
      <c r="BF661" s="42"/>
      <c r="BG661" s="42"/>
    </row>
    <row r="662" spans="5:59" ht="15.75" customHeight="1" x14ac:dyDescent="0.25">
      <c r="E662" s="37"/>
      <c r="J662" s="36"/>
      <c r="K662" s="36"/>
      <c r="L662" s="38"/>
      <c r="M662" s="39"/>
      <c r="N662" s="39"/>
      <c r="O662" s="39"/>
      <c r="P662" s="39"/>
      <c r="Q662" s="39"/>
      <c r="R662" s="39"/>
      <c r="S662" s="39"/>
      <c r="U662" s="39"/>
      <c r="V662" s="39"/>
      <c r="W662" s="39"/>
      <c r="X662" s="39"/>
      <c r="Y662" s="39"/>
      <c r="AF662" s="40"/>
      <c r="AG662" s="40"/>
      <c r="AH662" s="40"/>
      <c r="AI662" s="40"/>
      <c r="AJ662" s="41"/>
      <c r="AK662" s="41"/>
      <c r="AL662" s="42"/>
      <c r="AM662" s="42"/>
      <c r="AN662" s="42"/>
      <c r="AO662" s="42"/>
      <c r="AP662" s="42"/>
      <c r="AQ662" s="42"/>
      <c r="AR662" s="42"/>
      <c r="AS662" s="42"/>
      <c r="AT662" s="42"/>
      <c r="AU662" s="42"/>
      <c r="AV662" s="42"/>
      <c r="AW662" s="42"/>
      <c r="AX662" s="42"/>
      <c r="AY662" s="42"/>
      <c r="AZ662" s="42"/>
      <c r="BA662" s="42"/>
      <c r="BB662" s="42"/>
      <c r="BC662" s="42"/>
      <c r="BD662" s="42"/>
      <c r="BE662" s="42"/>
      <c r="BF662" s="42"/>
      <c r="BG662" s="42"/>
    </row>
    <row r="663" spans="5:59" ht="15.75" customHeight="1" x14ac:dyDescent="0.25">
      <c r="E663" s="37"/>
      <c r="J663" s="36"/>
      <c r="K663" s="36"/>
      <c r="L663" s="38"/>
      <c r="M663" s="39"/>
      <c r="N663" s="39"/>
      <c r="O663" s="39"/>
      <c r="P663" s="39"/>
      <c r="Q663" s="39"/>
      <c r="R663" s="39"/>
      <c r="S663" s="39"/>
      <c r="U663" s="39"/>
      <c r="V663" s="39"/>
      <c r="W663" s="39"/>
      <c r="X663" s="39"/>
      <c r="Y663" s="39"/>
      <c r="AF663" s="40"/>
      <c r="AG663" s="40"/>
      <c r="AH663" s="40"/>
      <c r="AI663" s="40"/>
      <c r="AJ663" s="41"/>
      <c r="AK663" s="41"/>
      <c r="AL663" s="42"/>
      <c r="AM663" s="42"/>
      <c r="AN663" s="42"/>
      <c r="AO663" s="42"/>
      <c r="AP663" s="42"/>
      <c r="AQ663" s="42"/>
      <c r="AR663" s="42"/>
      <c r="AS663" s="42"/>
      <c r="AT663" s="42"/>
      <c r="AU663" s="42"/>
      <c r="AV663" s="42"/>
      <c r="AW663" s="42"/>
      <c r="AX663" s="42"/>
      <c r="AY663" s="42"/>
      <c r="AZ663" s="42"/>
      <c r="BA663" s="42"/>
      <c r="BB663" s="42"/>
      <c r="BC663" s="42"/>
      <c r="BD663" s="42"/>
      <c r="BE663" s="42"/>
      <c r="BF663" s="42"/>
      <c r="BG663" s="42"/>
    </row>
    <row r="664" spans="5:59" ht="15.75" customHeight="1" x14ac:dyDescent="0.25">
      <c r="E664" s="37"/>
      <c r="J664" s="36"/>
      <c r="K664" s="36"/>
      <c r="L664" s="38"/>
      <c r="M664" s="39"/>
      <c r="N664" s="39"/>
      <c r="O664" s="39"/>
      <c r="P664" s="39"/>
      <c r="Q664" s="39"/>
      <c r="R664" s="39"/>
      <c r="S664" s="39"/>
      <c r="U664" s="39"/>
      <c r="V664" s="39"/>
      <c r="W664" s="39"/>
      <c r="X664" s="39"/>
      <c r="Y664" s="39"/>
      <c r="AF664" s="40"/>
      <c r="AG664" s="40"/>
      <c r="AH664" s="40"/>
      <c r="AI664" s="40"/>
      <c r="AJ664" s="41"/>
      <c r="AK664" s="41"/>
      <c r="AL664" s="42"/>
      <c r="AM664" s="42"/>
      <c r="AN664" s="42"/>
      <c r="AO664" s="42"/>
      <c r="AP664" s="42"/>
      <c r="AQ664" s="42"/>
      <c r="AR664" s="42"/>
      <c r="AS664" s="42"/>
      <c r="AT664" s="42"/>
      <c r="AU664" s="42"/>
      <c r="AV664" s="42"/>
      <c r="AW664" s="42"/>
      <c r="AX664" s="42"/>
      <c r="AY664" s="42"/>
      <c r="AZ664" s="42"/>
      <c r="BA664" s="42"/>
      <c r="BB664" s="42"/>
      <c r="BC664" s="42"/>
      <c r="BD664" s="42"/>
      <c r="BE664" s="42"/>
      <c r="BF664" s="42"/>
      <c r="BG664" s="42"/>
    </row>
    <row r="665" spans="5:59" ht="15.75" customHeight="1" x14ac:dyDescent="0.25">
      <c r="E665" s="37"/>
      <c r="J665" s="36"/>
      <c r="K665" s="36"/>
      <c r="L665" s="38"/>
      <c r="M665" s="39"/>
      <c r="N665" s="39"/>
      <c r="O665" s="39"/>
      <c r="P665" s="39"/>
      <c r="Q665" s="39"/>
      <c r="R665" s="39"/>
      <c r="S665" s="39"/>
      <c r="U665" s="39"/>
      <c r="V665" s="39"/>
      <c r="W665" s="39"/>
      <c r="X665" s="39"/>
      <c r="Y665" s="39"/>
      <c r="AF665" s="40"/>
      <c r="AG665" s="40"/>
      <c r="AH665" s="40"/>
      <c r="AI665" s="40"/>
      <c r="AJ665" s="41"/>
      <c r="AK665" s="41"/>
      <c r="AL665" s="42"/>
      <c r="AM665" s="42"/>
      <c r="AN665" s="42"/>
      <c r="AO665" s="42"/>
      <c r="AP665" s="42"/>
      <c r="AQ665" s="42"/>
      <c r="AR665" s="42"/>
      <c r="AS665" s="42"/>
      <c r="AT665" s="42"/>
      <c r="AU665" s="42"/>
      <c r="AV665" s="42"/>
      <c r="AW665" s="42"/>
      <c r="AX665" s="42"/>
      <c r="AY665" s="42"/>
      <c r="AZ665" s="42"/>
      <c r="BA665" s="42"/>
      <c r="BB665" s="42"/>
      <c r="BC665" s="42"/>
      <c r="BD665" s="42"/>
      <c r="BE665" s="42"/>
      <c r="BF665" s="42"/>
      <c r="BG665" s="42"/>
    </row>
    <row r="666" spans="5:59" ht="15.75" customHeight="1" x14ac:dyDescent="0.25">
      <c r="E666" s="37"/>
      <c r="J666" s="36"/>
      <c r="K666" s="36"/>
      <c r="L666" s="38"/>
      <c r="M666" s="39"/>
      <c r="N666" s="39"/>
      <c r="O666" s="39"/>
      <c r="P666" s="39"/>
      <c r="Q666" s="39"/>
      <c r="R666" s="39"/>
      <c r="S666" s="39"/>
      <c r="U666" s="39"/>
      <c r="V666" s="39"/>
      <c r="W666" s="39"/>
      <c r="X666" s="39"/>
      <c r="Y666" s="39"/>
      <c r="AF666" s="40"/>
      <c r="AG666" s="40"/>
      <c r="AH666" s="40"/>
      <c r="AI666" s="40"/>
      <c r="AJ666" s="41"/>
      <c r="AK666" s="41"/>
      <c r="AL666" s="42"/>
      <c r="AM666" s="42"/>
      <c r="AN666" s="42"/>
      <c r="AO666" s="42"/>
      <c r="AP666" s="42"/>
      <c r="AQ666" s="42"/>
      <c r="AR666" s="42"/>
      <c r="AS666" s="42"/>
      <c r="AT666" s="42"/>
      <c r="AU666" s="42"/>
      <c r="AV666" s="42"/>
      <c r="AW666" s="42"/>
      <c r="AX666" s="42"/>
      <c r="AY666" s="42"/>
      <c r="AZ666" s="42"/>
      <c r="BA666" s="42"/>
      <c r="BB666" s="42"/>
      <c r="BC666" s="42"/>
      <c r="BD666" s="42"/>
      <c r="BE666" s="42"/>
      <c r="BF666" s="42"/>
      <c r="BG666" s="42"/>
    </row>
    <row r="667" spans="5:59" ht="15.75" customHeight="1" x14ac:dyDescent="0.25">
      <c r="E667" s="37"/>
      <c r="J667" s="36"/>
      <c r="K667" s="36"/>
      <c r="L667" s="38"/>
      <c r="M667" s="39"/>
      <c r="N667" s="39"/>
      <c r="O667" s="39"/>
      <c r="P667" s="39"/>
      <c r="Q667" s="39"/>
      <c r="R667" s="39"/>
      <c r="S667" s="39"/>
      <c r="U667" s="39"/>
      <c r="V667" s="39"/>
      <c r="W667" s="39"/>
      <c r="X667" s="39"/>
      <c r="Y667" s="39"/>
      <c r="AF667" s="40"/>
      <c r="AG667" s="40"/>
      <c r="AH667" s="40"/>
      <c r="AI667" s="40"/>
      <c r="AJ667" s="41"/>
      <c r="AK667" s="41"/>
      <c r="AL667" s="42"/>
      <c r="AM667" s="42"/>
      <c r="AN667" s="42"/>
      <c r="AO667" s="42"/>
      <c r="AP667" s="42"/>
      <c r="AQ667" s="42"/>
      <c r="AR667" s="42"/>
      <c r="AS667" s="42"/>
      <c r="AT667" s="42"/>
      <c r="AU667" s="42"/>
      <c r="AV667" s="42"/>
      <c r="AW667" s="42"/>
      <c r="AX667" s="42"/>
      <c r="AY667" s="42"/>
      <c r="AZ667" s="42"/>
      <c r="BA667" s="42"/>
      <c r="BB667" s="42"/>
      <c r="BC667" s="42"/>
      <c r="BD667" s="42"/>
      <c r="BE667" s="42"/>
      <c r="BF667" s="42"/>
      <c r="BG667" s="42"/>
    </row>
    <row r="668" spans="5:59" ht="15.75" customHeight="1" x14ac:dyDescent="0.25">
      <c r="E668" s="37"/>
      <c r="J668" s="36"/>
      <c r="K668" s="36"/>
      <c r="L668" s="38"/>
      <c r="M668" s="39"/>
      <c r="N668" s="39"/>
      <c r="O668" s="39"/>
      <c r="P668" s="39"/>
      <c r="Q668" s="39"/>
      <c r="R668" s="39"/>
      <c r="S668" s="39"/>
      <c r="U668" s="39"/>
      <c r="V668" s="39"/>
      <c r="W668" s="39"/>
      <c r="X668" s="39"/>
      <c r="Y668" s="39"/>
      <c r="AF668" s="40"/>
      <c r="AG668" s="40"/>
      <c r="AH668" s="40"/>
      <c r="AI668" s="40"/>
      <c r="AJ668" s="41"/>
      <c r="AK668" s="41"/>
      <c r="AL668" s="42"/>
      <c r="AM668" s="42"/>
      <c r="AN668" s="42"/>
      <c r="AO668" s="42"/>
      <c r="AP668" s="42"/>
      <c r="AQ668" s="42"/>
      <c r="AR668" s="42"/>
      <c r="AS668" s="42"/>
      <c r="AT668" s="42"/>
      <c r="AU668" s="42"/>
      <c r="AV668" s="42"/>
      <c r="AW668" s="42"/>
      <c r="AX668" s="42"/>
      <c r="AY668" s="42"/>
      <c r="AZ668" s="42"/>
      <c r="BA668" s="42"/>
      <c r="BB668" s="42"/>
      <c r="BC668" s="42"/>
      <c r="BD668" s="42"/>
      <c r="BE668" s="42"/>
      <c r="BF668" s="42"/>
      <c r="BG668" s="42"/>
    </row>
    <row r="669" spans="5:59" ht="15.75" customHeight="1" x14ac:dyDescent="0.25">
      <c r="E669" s="37"/>
      <c r="J669" s="36"/>
      <c r="K669" s="36"/>
      <c r="L669" s="38"/>
      <c r="M669" s="39"/>
      <c r="N669" s="39"/>
      <c r="O669" s="39"/>
      <c r="P669" s="39"/>
      <c r="Q669" s="39"/>
      <c r="R669" s="39"/>
      <c r="S669" s="39"/>
      <c r="U669" s="39"/>
      <c r="V669" s="39"/>
      <c r="W669" s="39"/>
      <c r="X669" s="39"/>
      <c r="Y669" s="39"/>
      <c r="AF669" s="40"/>
      <c r="AG669" s="40"/>
      <c r="AH669" s="40"/>
      <c r="AI669" s="40"/>
      <c r="AJ669" s="41"/>
      <c r="AK669" s="41"/>
      <c r="AL669" s="42"/>
      <c r="AM669" s="42"/>
      <c r="AN669" s="42"/>
      <c r="AO669" s="42"/>
      <c r="AP669" s="42"/>
      <c r="AQ669" s="42"/>
      <c r="AR669" s="42"/>
      <c r="AS669" s="42"/>
      <c r="AT669" s="42"/>
      <c r="AU669" s="42"/>
      <c r="AV669" s="42"/>
      <c r="AW669" s="42"/>
      <c r="AX669" s="42"/>
      <c r="AY669" s="42"/>
      <c r="AZ669" s="42"/>
      <c r="BA669" s="42"/>
      <c r="BB669" s="42"/>
      <c r="BC669" s="42"/>
      <c r="BD669" s="42"/>
      <c r="BE669" s="42"/>
      <c r="BF669" s="42"/>
      <c r="BG669" s="42"/>
    </row>
    <row r="670" spans="5:59" ht="15.75" customHeight="1" x14ac:dyDescent="0.25">
      <c r="E670" s="37"/>
      <c r="J670" s="36"/>
      <c r="K670" s="36"/>
      <c r="L670" s="38"/>
      <c r="M670" s="39"/>
      <c r="N670" s="39"/>
      <c r="O670" s="39"/>
      <c r="P670" s="39"/>
      <c r="Q670" s="39"/>
      <c r="R670" s="39"/>
      <c r="S670" s="39"/>
      <c r="U670" s="39"/>
      <c r="V670" s="39"/>
      <c r="W670" s="39"/>
      <c r="X670" s="39"/>
      <c r="Y670" s="39"/>
      <c r="AF670" s="40"/>
      <c r="AG670" s="40"/>
      <c r="AH670" s="40"/>
      <c r="AI670" s="40"/>
      <c r="AJ670" s="41"/>
      <c r="AK670" s="41"/>
      <c r="AL670" s="42"/>
      <c r="AM670" s="42"/>
      <c r="AN670" s="42"/>
      <c r="AO670" s="42"/>
      <c r="AP670" s="42"/>
      <c r="AQ670" s="42"/>
      <c r="AR670" s="42"/>
      <c r="AS670" s="42"/>
      <c r="AT670" s="42"/>
      <c r="AU670" s="42"/>
      <c r="AV670" s="42"/>
      <c r="AW670" s="42"/>
      <c r="AX670" s="42"/>
      <c r="AY670" s="42"/>
      <c r="AZ670" s="42"/>
      <c r="BA670" s="42"/>
      <c r="BB670" s="42"/>
      <c r="BC670" s="42"/>
      <c r="BD670" s="42"/>
      <c r="BE670" s="42"/>
      <c r="BF670" s="42"/>
      <c r="BG670" s="42"/>
    </row>
    <row r="671" spans="5:59" ht="15.75" customHeight="1" x14ac:dyDescent="0.25">
      <c r="E671" s="37"/>
      <c r="J671" s="36"/>
      <c r="K671" s="36"/>
      <c r="L671" s="38"/>
      <c r="M671" s="39"/>
      <c r="N671" s="39"/>
      <c r="O671" s="39"/>
      <c r="P671" s="39"/>
      <c r="Q671" s="39"/>
      <c r="R671" s="39"/>
      <c r="S671" s="39"/>
      <c r="U671" s="39"/>
      <c r="V671" s="39"/>
      <c r="W671" s="39"/>
      <c r="X671" s="39"/>
      <c r="Y671" s="39"/>
      <c r="AF671" s="40"/>
      <c r="AG671" s="40"/>
      <c r="AH671" s="40"/>
      <c r="AI671" s="40"/>
      <c r="AJ671" s="41"/>
      <c r="AK671" s="41"/>
      <c r="AL671" s="42"/>
      <c r="AM671" s="42"/>
      <c r="AN671" s="42"/>
      <c r="AO671" s="42"/>
      <c r="AP671" s="42"/>
      <c r="AQ671" s="42"/>
      <c r="AR671" s="42"/>
      <c r="AS671" s="42"/>
      <c r="AT671" s="42"/>
      <c r="AU671" s="42"/>
      <c r="AV671" s="42"/>
      <c r="AW671" s="42"/>
      <c r="AX671" s="42"/>
      <c r="AY671" s="42"/>
      <c r="AZ671" s="42"/>
      <c r="BA671" s="42"/>
      <c r="BB671" s="42"/>
      <c r="BC671" s="42"/>
      <c r="BD671" s="42"/>
      <c r="BE671" s="42"/>
      <c r="BF671" s="42"/>
      <c r="BG671" s="42"/>
    </row>
    <row r="672" spans="5:59" ht="15.75" customHeight="1" x14ac:dyDescent="0.25">
      <c r="E672" s="37"/>
      <c r="J672" s="36"/>
      <c r="K672" s="36"/>
      <c r="L672" s="38"/>
      <c r="M672" s="39"/>
      <c r="N672" s="39"/>
      <c r="O672" s="39"/>
      <c r="P672" s="39"/>
      <c r="Q672" s="39"/>
      <c r="R672" s="39"/>
      <c r="S672" s="39"/>
      <c r="U672" s="39"/>
      <c r="V672" s="39"/>
      <c r="W672" s="39"/>
      <c r="X672" s="39"/>
      <c r="Y672" s="39"/>
      <c r="AF672" s="40"/>
      <c r="AG672" s="40"/>
      <c r="AH672" s="40"/>
      <c r="AI672" s="40"/>
      <c r="AJ672" s="41"/>
      <c r="AK672" s="41"/>
      <c r="AL672" s="42"/>
      <c r="AM672" s="42"/>
      <c r="AN672" s="42"/>
      <c r="AO672" s="42"/>
      <c r="AP672" s="42"/>
      <c r="AQ672" s="42"/>
      <c r="AR672" s="42"/>
      <c r="AS672" s="42"/>
      <c r="AT672" s="42"/>
      <c r="AU672" s="42"/>
      <c r="AV672" s="42"/>
      <c r="AW672" s="42"/>
      <c r="AX672" s="42"/>
      <c r="AY672" s="42"/>
      <c r="AZ672" s="42"/>
      <c r="BA672" s="42"/>
      <c r="BB672" s="42"/>
      <c r="BC672" s="42"/>
      <c r="BD672" s="42"/>
      <c r="BE672" s="42"/>
      <c r="BF672" s="42"/>
      <c r="BG672" s="42"/>
    </row>
    <row r="673" spans="5:59" ht="15.75" customHeight="1" x14ac:dyDescent="0.25">
      <c r="E673" s="37"/>
      <c r="J673" s="36"/>
      <c r="K673" s="36"/>
      <c r="L673" s="38"/>
      <c r="M673" s="39"/>
      <c r="N673" s="39"/>
      <c r="O673" s="39"/>
      <c r="P673" s="39"/>
      <c r="Q673" s="39"/>
      <c r="R673" s="39"/>
      <c r="S673" s="39"/>
      <c r="U673" s="39"/>
      <c r="V673" s="39"/>
      <c r="W673" s="39"/>
      <c r="X673" s="39"/>
      <c r="Y673" s="39"/>
      <c r="AF673" s="40"/>
      <c r="AG673" s="40"/>
      <c r="AH673" s="40"/>
      <c r="AI673" s="40"/>
      <c r="AJ673" s="41"/>
      <c r="AK673" s="41"/>
      <c r="AL673" s="42"/>
      <c r="AM673" s="42"/>
      <c r="AN673" s="42"/>
      <c r="AO673" s="42"/>
      <c r="AP673" s="42"/>
      <c r="AQ673" s="42"/>
      <c r="AR673" s="42"/>
      <c r="AS673" s="42"/>
      <c r="AT673" s="42"/>
      <c r="AU673" s="42"/>
      <c r="AV673" s="42"/>
      <c r="AW673" s="42"/>
      <c r="AX673" s="42"/>
      <c r="AY673" s="42"/>
      <c r="AZ673" s="42"/>
      <c r="BA673" s="42"/>
      <c r="BB673" s="42"/>
      <c r="BC673" s="42"/>
      <c r="BD673" s="42"/>
      <c r="BE673" s="42"/>
      <c r="BF673" s="42"/>
      <c r="BG673" s="42"/>
    </row>
    <row r="674" spans="5:59" ht="15.75" customHeight="1" x14ac:dyDescent="0.25">
      <c r="E674" s="37"/>
      <c r="J674" s="36"/>
      <c r="K674" s="36"/>
      <c r="L674" s="38"/>
      <c r="M674" s="39"/>
      <c r="N674" s="39"/>
      <c r="O674" s="39"/>
      <c r="P674" s="39"/>
      <c r="Q674" s="39"/>
      <c r="R674" s="39"/>
      <c r="S674" s="39"/>
      <c r="U674" s="39"/>
      <c r="V674" s="39"/>
      <c r="W674" s="39"/>
      <c r="X674" s="39"/>
      <c r="Y674" s="39"/>
      <c r="AF674" s="40"/>
      <c r="AG674" s="40"/>
      <c r="AH674" s="40"/>
      <c r="AI674" s="40"/>
      <c r="AJ674" s="41"/>
      <c r="AK674" s="41"/>
      <c r="AL674" s="42"/>
      <c r="AM674" s="42"/>
      <c r="AN674" s="42"/>
      <c r="AO674" s="42"/>
      <c r="AP674" s="42"/>
      <c r="AQ674" s="42"/>
      <c r="AR674" s="42"/>
      <c r="AS674" s="42"/>
      <c r="AT674" s="42"/>
      <c r="AU674" s="42"/>
      <c r="AV674" s="42"/>
      <c r="AW674" s="42"/>
      <c r="AX674" s="42"/>
      <c r="AY674" s="42"/>
      <c r="AZ674" s="42"/>
      <c r="BA674" s="42"/>
      <c r="BB674" s="42"/>
      <c r="BC674" s="42"/>
      <c r="BD674" s="42"/>
      <c r="BE674" s="42"/>
      <c r="BF674" s="42"/>
      <c r="BG674" s="42"/>
    </row>
    <row r="675" spans="5:59" ht="15.75" customHeight="1" x14ac:dyDescent="0.25">
      <c r="E675" s="37"/>
      <c r="J675" s="36"/>
      <c r="K675" s="36"/>
      <c r="L675" s="38"/>
      <c r="M675" s="39"/>
      <c r="N675" s="39"/>
      <c r="O675" s="39"/>
      <c r="P675" s="39"/>
      <c r="Q675" s="39"/>
      <c r="R675" s="39"/>
      <c r="S675" s="39"/>
      <c r="U675" s="39"/>
      <c r="V675" s="39"/>
      <c r="W675" s="39"/>
      <c r="X675" s="39"/>
      <c r="Y675" s="39"/>
      <c r="AF675" s="40"/>
      <c r="AG675" s="40"/>
      <c r="AH675" s="40"/>
      <c r="AI675" s="40"/>
      <c r="AJ675" s="41"/>
      <c r="AK675" s="41"/>
      <c r="AL675" s="42"/>
      <c r="AM675" s="42"/>
      <c r="AN675" s="42"/>
      <c r="AO675" s="42"/>
      <c r="AP675" s="42"/>
      <c r="AQ675" s="42"/>
      <c r="AR675" s="42"/>
      <c r="AS675" s="42"/>
      <c r="AT675" s="42"/>
      <c r="AU675" s="42"/>
      <c r="AV675" s="42"/>
      <c r="AW675" s="42"/>
      <c r="AX675" s="42"/>
      <c r="AY675" s="42"/>
      <c r="AZ675" s="42"/>
      <c r="BA675" s="42"/>
      <c r="BB675" s="42"/>
      <c r="BC675" s="42"/>
      <c r="BD675" s="42"/>
      <c r="BE675" s="42"/>
      <c r="BF675" s="42"/>
      <c r="BG675" s="42"/>
    </row>
    <row r="676" spans="5:59" ht="15.75" customHeight="1" x14ac:dyDescent="0.25">
      <c r="E676" s="37"/>
      <c r="J676" s="36"/>
      <c r="K676" s="36"/>
      <c r="L676" s="38"/>
      <c r="M676" s="39"/>
      <c r="N676" s="39"/>
      <c r="O676" s="39"/>
      <c r="P676" s="39"/>
      <c r="Q676" s="39"/>
      <c r="R676" s="39"/>
      <c r="S676" s="39"/>
      <c r="U676" s="39"/>
      <c r="V676" s="39"/>
      <c r="W676" s="39"/>
      <c r="X676" s="39"/>
      <c r="Y676" s="39"/>
      <c r="AF676" s="40"/>
      <c r="AG676" s="40"/>
      <c r="AH676" s="40"/>
      <c r="AI676" s="40"/>
      <c r="AJ676" s="41"/>
      <c r="AK676" s="41"/>
      <c r="AL676" s="42"/>
      <c r="AM676" s="42"/>
      <c r="AN676" s="42"/>
      <c r="AO676" s="42"/>
      <c r="AP676" s="42"/>
      <c r="AQ676" s="42"/>
      <c r="AR676" s="42"/>
      <c r="AS676" s="42"/>
      <c r="AT676" s="42"/>
      <c r="AU676" s="42"/>
      <c r="AV676" s="42"/>
      <c r="AW676" s="42"/>
      <c r="AX676" s="42"/>
      <c r="AY676" s="42"/>
      <c r="AZ676" s="42"/>
      <c r="BA676" s="42"/>
      <c r="BB676" s="42"/>
      <c r="BC676" s="42"/>
      <c r="BD676" s="42"/>
      <c r="BE676" s="42"/>
      <c r="BF676" s="42"/>
      <c r="BG676" s="42"/>
    </row>
    <row r="677" spans="5:59" ht="15.75" customHeight="1" x14ac:dyDescent="0.25">
      <c r="E677" s="37"/>
      <c r="J677" s="36"/>
      <c r="K677" s="36"/>
      <c r="L677" s="38"/>
      <c r="M677" s="39"/>
      <c r="N677" s="39"/>
      <c r="O677" s="39"/>
      <c r="P677" s="39"/>
      <c r="Q677" s="39"/>
      <c r="R677" s="39"/>
      <c r="S677" s="39"/>
      <c r="U677" s="39"/>
      <c r="V677" s="39"/>
      <c r="W677" s="39"/>
      <c r="X677" s="39"/>
      <c r="Y677" s="39"/>
      <c r="AF677" s="40"/>
      <c r="AG677" s="40"/>
      <c r="AH677" s="40"/>
      <c r="AI677" s="40"/>
      <c r="AJ677" s="41"/>
      <c r="AK677" s="41"/>
      <c r="AL677" s="42"/>
      <c r="AM677" s="42"/>
      <c r="AN677" s="42"/>
      <c r="AO677" s="42"/>
      <c r="AP677" s="42"/>
      <c r="AQ677" s="42"/>
      <c r="AR677" s="42"/>
      <c r="AS677" s="42"/>
      <c r="AT677" s="42"/>
      <c r="AU677" s="42"/>
      <c r="AV677" s="42"/>
      <c r="AW677" s="42"/>
      <c r="AX677" s="42"/>
      <c r="AY677" s="42"/>
      <c r="AZ677" s="42"/>
      <c r="BA677" s="42"/>
      <c r="BB677" s="42"/>
      <c r="BC677" s="42"/>
      <c r="BD677" s="42"/>
      <c r="BE677" s="42"/>
      <c r="BF677" s="42"/>
      <c r="BG677" s="42"/>
    </row>
    <row r="678" spans="5:59" ht="15.75" customHeight="1" x14ac:dyDescent="0.25">
      <c r="E678" s="37"/>
      <c r="J678" s="36"/>
      <c r="K678" s="36"/>
      <c r="L678" s="38"/>
      <c r="M678" s="39"/>
      <c r="N678" s="39"/>
      <c r="O678" s="39"/>
      <c r="P678" s="39"/>
      <c r="Q678" s="39"/>
      <c r="R678" s="39"/>
      <c r="S678" s="39"/>
      <c r="U678" s="39"/>
      <c r="V678" s="39"/>
      <c r="W678" s="39"/>
      <c r="X678" s="39"/>
      <c r="Y678" s="39"/>
      <c r="AF678" s="40"/>
      <c r="AG678" s="40"/>
      <c r="AH678" s="40"/>
      <c r="AI678" s="40"/>
      <c r="AJ678" s="41"/>
      <c r="AK678" s="41"/>
      <c r="AL678" s="42"/>
      <c r="AM678" s="42"/>
      <c r="AN678" s="42"/>
      <c r="AO678" s="42"/>
      <c r="AP678" s="42"/>
      <c r="AQ678" s="42"/>
      <c r="AR678" s="42"/>
      <c r="AS678" s="42"/>
      <c r="AT678" s="42"/>
      <c r="AU678" s="42"/>
      <c r="AV678" s="42"/>
      <c r="AW678" s="42"/>
      <c r="AX678" s="42"/>
      <c r="AY678" s="42"/>
      <c r="AZ678" s="42"/>
      <c r="BA678" s="42"/>
      <c r="BB678" s="42"/>
      <c r="BC678" s="42"/>
      <c r="BD678" s="42"/>
      <c r="BE678" s="42"/>
      <c r="BF678" s="42"/>
      <c r="BG678" s="42"/>
    </row>
    <row r="679" spans="5:59" ht="15.75" customHeight="1" x14ac:dyDescent="0.25">
      <c r="E679" s="37"/>
      <c r="J679" s="36"/>
      <c r="K679" s="36"/>
      <c r="L679" s="38"/>
      <c r="M679" s="39"/>
      <c r="N679" s="39"/>
      <c r="O679" s="39"/>
      <c r="P679" s="39"/>
      <c r="Q679" s="39"/>
      <c r="R679" s="39"/>
      <c r="S679" s="39"/>
      <c r="U679" s="39"/>
      <c r="V679" s="39"/>
      <c r="W679" s="39"/>
      <c r="X679" s="39"/>
      <c r="Y679" s="39"/>
      <c r="AF679" s="40"/>
      <c r="AG679" s="40"/>
      <c r="AH679" s="40"/>
      <c r="AI679" s="40"/>
      <c r="AJ679" s="41"/>
      <c r="AK679" s="41"/>
      <c r="AL679" s="42"/>
      <c r="AM679" s="42"/>
      <c r="AN679" s="42"/>
      <c r="AO679" s="42"/>
      <c r="AP679" s="42"/>
      <c r="AQ679" s="42"/>
      <c r="AR679" s="42"/>
      <c r="AS679" s="42"/>
      <c r="AT679" s="42"/>
      <c r="AU679" s="42"/>
      <c r="AV679" s="42"/>
      <c r="AW679" s="42"/>
      <c r="AX679" s="42"/>
      <c r="AY679" s="42"/>
      <c r="AZ679" s="42"/>
      <c r="BA679" s="42"/>
      <c r="BB679" s="42"/>
      <c r="BC679" s="42"/>
      <c r="BD679" s="42"/>
      <c r="BE679" s="42"/>
      <c r="BF679" s="42"/>
      <c r="BG679" s="42"/>
    </row>
    <row r="680" spans="5:59" ht="15.75" customHeight="1" x14ac:dyDescent="0.25">
      <c r="E680" s="37"/>
      <c r="J680" s="36"/>
      <c r="K680" s="36"/>
      <c r="L680" s="38"/>
      <c r="M680" s="39"/>
      <c r="N680" s="39"/>
      <c r="O680" s="39"/>
      <c r="P680" s="39"/>
      <c r="Q680" s="39"/>
      <c r="R680" s="39"/>
      <c r="S680" s="39"/>
      <c r="U680" s="39"/>
      <c r="V680" s="39"/>
      <c r="W680" s="39"/>
      <c r="X680" s="39"/>
      <c r="Y680" s="39"/>
      <c r="AF680" s="40"/>
      <c r="AG680" s="40"/>
      <c r="AH680" s="40"/>
      <c r="AI680" s="40"/>
      <c r="AJ680" s="41"/>
      <c r="AK680" s="41"/>
      <c r="AL680" s="42"/>
      <c r="AM680" s="42"/>
      <c r="AN680" s="42"/>
      <c r="AO680" s="42"/>
      <c r="AP680" s="42"/>
      <c r="AQ680" s="42"/>
      <c r="AR680" s="42"/>
      <c r="AS680" s="42"/>
      <c r="AT680" s="42"/>
      <c r="AU680" s="42"/>
      <c r="AV680" s="42"/>
      <c r="AW680" s="42"/>
      <c r="AX680" s="42"/>
      <c r="AY680" s="42"/>
      <c r="AZ680" s="42"/>
      <c r="BA680" s="42"/>
      <c r="BB680" s="42"/>
      <c r="BC680" s="42"/>
      <c r="BD680" s="42"/>
      <c r="BE680" s="42"/>
      <c r="BF680" s="42"/>
      <c r="BG680" s="42"/>
    </row>
    <row r="681" spans="5:59" ht="15.75" customHeight="1" x14ac:dyDescent="0.25">
      <c r="E681" s="37"/>
      <c r="J681" s="36"/>
      <c r="K681" s="36"/>
      <c r="L681" s="38"/>
      <c r="M681" s="39"/>
      <c r="N681" s="39"/>
      <c r="O681" s="39"/>
      <c r="P681" s="39"/>
      <c r="Q681" s="39"/>
      <c r="R681" s="39"/>
      <c r="S681" s="39"/>
      <c r="U681" s="39"/>
      <c r="V681" s="39"/>
      <c r="W681" s="39"/>
      <c r="X681" s="39"/>
      <c r="Y681" s="39"/>
      <c r="AF681" s="40"/>
      <c r="AG681" s="40"/>
      <c r="AH681" s="40"/>
      <c r="AI681" s="40"/>
      <c r="AJ681" s="41"/>
      <c r="AK681" s="41"/>
      <c r="AL681" s="42"/>
      <c r="AM681" s="42"/>
      <c r="AN681" s="42"/>
      <c r="AO681" s="42"/>
      <c r="AP681" s="42"/>
      <c r="AQ681" s="42"/>
      <c r="AR681" s="42"/>
      <c r="AS681" s="42"/>
      <c r="AT681" s="42"/>
      <c r="AU681" s="42"/>
      <c r="AV681" s="42"/>
      <c r="AW681" s="42"/>
      <c r="AX681" s="42"/>
      <c r="AY681" s="42"/>
      <c r="AZ681" s="42"/>
      <c r="BA681" s="42"/>
      <c r="BB681" s="42"/>
      <c r="BC681" s="42"/>
      <c r="BD681" s="42"/>
      <c r="BE681" s="42"/>
      <c r="BF681" s="42"/>
      <c r="BG681" s="42"/>
    </row>
    <row r="682" spans="5:59" ht="15.75" customHeight="1" x14ac:dyDescent="0.25">
      <c r="E682" s="37"/>
      <c r="J682" s="36"/>
      <c r="K682" s="36"/>
      <c r="L682" s="38"/>
      <c r="M682" s="39"/>
      <c r="N682" s="39"/>
      <c r="O682" s="39"/>
      <c r="P682" s="39"/>
      <c r="Q682" s="39"/>
      <c r="R682" s="39"/>
      <c r="S682" s="39"/>
      <c r="U682" s="39"/>
      <c r="V682" s="39"/>
      <c r="W682" s="39"/>
      <c r="X682" s="39"/>
      <c r="Y682" s="39"/>
      <c r="AF682" s="40"/>
      <c r="AG682" s="40"/>
      <c r="AH682" s="40"/>
      <c r="AI682" s="40"/>
      <c r="AJ682" s="41"/>
      <c r="AK682" s="41"/>
      <c r="AL682" s="42"/>
      <c r="AM682" s="42"/>
      <c r="AN682" s="42"/>
      <c r="AO682" s="42"/>
      <c r="AP682" s="42"/>
      <c r="AQ682" s="42"/>
      <c r="AR682" s="42"/>
      <c r="AS682" s="42"/>
      <c r="AT682" s="42"/>
      <c r="AU682" s="42"/>
      <c r="AV682" s="42"/>
      <c r="AW682" s="42"/>
      <c r="AX682" s="42"/>
      <c r="AY682" s="42"/>
      <c r="AZ682" s="42"/>
      <c r="BA682" s="42"/>
      <c r="BB682" s="42"/>
      <c r="BC682" s="42"/>
      <c r="BD682" s="42"/>
      <c r="BE682" s="42"/>
      <c r="BF682" s="42"/>
      <c r="BG682" s="42"/>
    </row>
    <row r="683" spans="5:59" ht="15.75" customHeight="1" x14ac:dyDescent="0.25">
      <c r="E683" s="37"/>
      <c r="J683" s="36"/>
      <c r="K683" s="36"/>
      <c r="L683" s="38"/>
      <c r="M683" s="39"/>
      <c r="N683" s="39"/>
      <c r="O683" s="39"/>
      <c r="P683" s="39"/>
      <c r="Q683" s="39"/>
      <c r="R683" s="39"/>
      <c r="S683" s="39"/>
      <c r="U683" s="39"/>
      <c r="V683" s="39"/>
      <c r="W683" s="39"/>
      <c r="X683" s="39"/>
      <c r="Y683" s="39"/>
      <c r="AF683" s="40"/>
      <c r="AG683" s="40"/>
      <c r="AH683" s="40"/>
      <c r="AI683" s="40"/>
      <c r="AJ683" s="41"/>
      <c r="AK683" s="41"/>
      <c r="AL683" s="42"/>
      <c r="AM683" s="42"/>
      <c r="AN683" s="42"/>
      <c r="AO683" s="42"/>
      <c r="AP683" s="42"/>
      <c r="AQ683" s="42"/>
      <c r="AR683" s="42"/>
      <c r="AS683" s="42"/>
      <c r="AT683" s="42"/>
      <c r="AU683" s="42"/>
      <c r="AV683" s="42"/>
      <c r="AW683" s="42"/>
      <c r="AX683" s="42"/>
      <c r="AY683" s="42"/>
      <c r="AZ683" s="42"/>
      <c r="BA683" s="42"/>
      <c r="BB683" s="42"/>
      <c r="BC683" s="42"/>
      <c r="BD683" s="42"/>
      <c r="BE683" s="42"/>
      <c r="BF683" s="42"/>
      <c r="BG683" s="42"/>
    </row>
    <row r="684" spans="5:59" ht="15.75" customHeight="1" x14ac:dyDescent="0.25">
      <c r="E684" s="37"/>
      <c r="J684" s="36"/>
      <c r="K684" s="36"/>
      <c r="L684" s="38"/>
      <c r="M684" s="39"/>
      <c r="N684" s="39"/>
      <c r="O684" s="39"/>
      <c r="P684" s="39"/>
      <c r="Q684" s="39"/>
      <c r="R684" s="39"/>
      <c r="S684" s="39"/>
      <c r="U684" s="39"/>
      <c r="V684" s="39"/>
      <c r="W684" s="39"/>
      <c r="X684" s="39"/>
      <c r="Y684" s="39"/>
      <c r="AF684" s="40"/>
      <c r="AG684" s="40"/>
      <c r="AH684" s="40"/>
      <c r="AI684" s="40"/>
      <c r="AJ684" s="41"/>
      <c r="AK684" s="41"/>
      <c r="AL684" s="42"/>
      <c r="AM684" s="42"/>
      <c r="AN684" s="42"/>
      <c r="AO684" s="42"/>
      <c r="AP684" s="42"/>
      <c r="AQ684" s="42"/>
      <c r="AR684" s="42"/>
      <c r="AS684" s="42"/>
      <c r="AT684" s="42"/>
      <c r="AU684" s="42"/>
      <c r="AV684" s="42"/>
      <c r="AW684" s="42"/>
      <c r="AX684" s="42"/>
      <c r="AY684" s="42"/>
      <c r="AZ684" s="42"/>
      <c r="BA684" s="42"/>
      <c r="BB684" s="42"/>
      <c r="BC684" s="42"/>
      <c r="BD684" s="42"/>
      <c r="BE684" s="42"/>
      <c r="BF684" s="42"/>
      <c r="BG684" s="42"/>
    </row>
    <row r="685" spans="5:59" ht="15.75" customHeight="1" x14ac:dyDescent="0.25">
      <c r="E685" s="37"/>
      <c r="J685" s="36"/>
      <c r="K685" s="36"/>
      <c r="L685" s="38"/>
      <c r="M685" s="39"/>
      <c r="N685" s="39"/>
      <c r="O685" s="39"/>
      <c r="P685" s="39"/>
      <c r="Q685" s="39"/>
      <c r="R685" s="39"/>
      <c r="S685" s="39"/>
      <c r="U685" s="39"/>
      <c r="V685" s="39"/>
      <c r="W685" s="39"/>
      <c r="X685" s="39"/>
      <c r="Y685" s="39"/>
      <c r="AF685" s="40"/>
      <c r="AG685" s="40"/>
      <c r="AH685" s="40"/>
      <c r="AI685" s="40"/>
      <c r="AJ685" s="41"/>
      <c r="AK685" s="41"/>
      <c r="AL685" s="42"/>
      <c r="AM685" s="42"/>
      <c r="AN685" s="42"/>
      <c r="AO685" s="42"/>
      <c r="AP685" s="42"/>
      <c r="AQ685" s="42"/>
      <c r="AR685" s="42"/>
      <c r="AS685" s="42"/>
      <c r="AT685" s="42"/>
      <c r="AU685" s="42"/>
      <c r="AV685" s="42"/>
      <c r="AW685" s="42"/>
      <c r="AX685" s="42"/>
      <c r="AY685" s="42"/>
      <c r="AZ685" s="42"/>
      <c r="BA685" s="42"/>
      <c r="BB685" s="42"/>
      <c r="BC685" s="42"/>
      <c r="BD685" s="42"/>
      <c r="BE685" s="42"/>
      <c r="BF685" s="42"/>
      <c r="BG685" s="42"/>
    </row>
    <row r="686" spans="5:59" ht="15.75" customHeight="1" x14ac:dyDescent="0.25">
      <c r="E686" s="37"/>
      <c r="J686" s="36"/>
      <c r="K686" s="36"/>
      <c r="L686" s="38"/>
      <c r="M686" s="39"/>
      <c r="N686" s="39"/>
      <c r="O686" s="39"/>
      <c r="P686" s="39"/>
      <c r="Q686" s="39"/>
      <c r="R686" s="39"/>
      <c r="S686" s="39"/>
      <c r="U686" s="39"/>
      <c r="V686" s="39"/>
      <c r="W686" s="39"/>
      <c r="X686" s="39"/>
      <c r="Y686" s="39"/>
      <c r="AF686" s="40"/>
      <c r="AG686" s="40"/>
      <c r="AH686" s="40"/>
      <c r="AI686" s="40"/>
      <c r="AJ686" s="41"/>
      <c r="AK686" s="41"/>
      <c r="AL686" s="42"/>
      <c r="AM686" s="42"/>
      <c r="AN686" s="42"/>
      <c r="AO686" s="42"/>
      <c r="AP686" s="42"/>
      <c r="AQ686" s="42"/>
      <c r="AR686" s="42"/>
      <c r="AS686" s="42"/>
      <c r="AT686" s="42"/>
      <c r="AU686" s="42"/>
      <c r="AV686" s="42"/>
      <c r="AW686" s="42"/>
      <c r="AX686" s="42"/>
      <c r="AY686" s="42"/>
      <c r="AZ686" s="42"/>
      <c r="BA686" s="42"/>
      <c r="BB686" s="42"/>
      <c r="BC686" s="42"/>
      <c r="BD686" s="42"/>
      <c r="BE686" s="42"/>
      <c r="BF686" s="42"/>
      <c r="BG686" s="42"/>
    </row>
    <row r="687" spans="5:59" ht="15.75" customHeight="1" x14ac:dyDescent="0.25">
      <c r="E687" s="37"/>
      <c r="J687" s="36"/>
      <c r="K687" s="36"/>
      <c r="L687" s="38"/>
      <c r="M687" s="39"/>
      <c r="N687" s="39"/>
      <c r="O687" s="39"/>
      <c r="P687" s="39"/>
      <c r="Q687" s="39"/>
      <c r="R687" s="39"/>
      <c r="S687" s="39"/>
      <c r="U687" s="39"/>
      <c r="V687" s="39"/>
      <c r="W687" s="39"/>
      <c r="X687" s="39"/>
      <c r="Y687" s="39"/>
      <c r="AF687" s="40"/>
      <c r="AG687" s="40"/>
      <c r="AH687" s="40"/>
      <c r="AI687" s="40"/>
      <c r="AJ687" s="41"/>
      <c r="AK687" s="41"/>
      <c r="AL687" s="42"/>
      <c r="AM687" s="42"/>
      <c r="AN687" s="42"/>
      <c r="AO687" s="42"/>
      <c r="AP687" s="42"/>
      <c r="AQ687" s="42"/>
      <c r="AR687" s="42"/>
      <c r="AS687" s="42"/>
      <c r="AT687" s="42"/>
      <c r="AU687" s="42"/>
      <c r="AV687" s="42"/>
      <c r="AW687" s="42"/>
      <c r="AX687" s="42"/>
      <c r="AY687" s="42"/>
      <c r="AZ687" s="42"/>
      <c r="BA687" s="42"/>
      <c r="BB687" s="42"/>
      <c r="BC687" s="42"/>
      <c r="BD687" s="42"/>
      <c r="BE687" s="42"/>
      <c r="BF687" s="42"/>
      <c r="BG687" s="42"/>
    </row>
    <row r="688" spans="5:59" ht="15.75" customHeight="1" x14ac:dyDescent="0.25">
      <c r="E688" s="37"/>
      <c r="J688" s="36"/>
      <c r="K688" s="36"/>
      <c r="L688" s="38"/>
      <c r="M688" s="39"/>
      <c r="N688" s="39"/>
      <c r="O688" s="39"/>
      <c r="P688" s="39"/>
      <c r="Q688" s="39"/>
      <c r="R688" s="39"/>
      <c r="S688" s="39"/>
      <c r="U688" s="39"/>
      <c r="V688" s="39"/>
      <c r="W688" s="39"/>
      <c r="X688" s="39"/>
      <c r="Y688" s="39"/>
      <c r="AF688" s="40"/>
      <c r="AG688" s="40"/>
      <c r="AH688" s="40"/>
      <c r="AI688" s="40"/>
      <c r="AJ688" s="41"/>
      <c r="AK688" s="41"/>
      <c r="AL688" s="42"/>
      <c r="AM688" s="42"/>
      <c r="AN688" s="42"/>
      <c r="AO688" s="42"/>
      <c r="AP688" s="42"/>
      <c r="AQ688" s="42"/>
      <c r="AR688" s="42"/>
      <c r="AS688" s="42"/>
      <c r="AT688" s="42"/>
      <c r="AU688" s="42"/>
      <c r="AV688" s="42"/>
      <c r="AW688" s="42"/>
      <c r="AX688" s="42"/>
      <c r="AY688" s="42"/>
      <c r="AZ688" s="42"/>
      <c r="BA688" s="42"/>
      <c r="BB688" s="42"/>
      <c r="BC688" s="42"/>
      <c r="BD688" s="42"/>
      <c r="BE688" s="42"/>
      <c r="BF688" s="42"/>
      <c r="BG688" s="42"/>
    </row>
    <row r="689" spans="5:59" ht="15.75" customHeight="1" x14ac:dyDescent="0.25">
      <c r="E689" s="37"/>
      <c r="J689" s="36"/>
      <c r="K689" s="36"/>
      <c r="L689" s="38"/>
      <c r="M689" s="39"/>
      <c r="N689" s="39"/>
      <c r="O689" s="39"/>
      <c r="P689" s="39"/>
      <c r="Q689" s="39"/>
      <c r="R689" s="39"/>
      <c r="S689" s="39"/>
      <c r="U689" s="39"/>
      <c r="V689" s="39"/>
      <c r="W689" s="39"/>
      <c r="X689" s="39"/>
      <c r="Y689" s="39"/>
      <c r="AF689" s="40"/>
      <c r="AG689" s="40"/>
      <c r="AH689" s="40"/>
      <c r="AI689" s="40"/>
      <c r="AJ689" s="41"/>
      <c r="AK689" s="41"/>
      <c r="AL689" s="42"/>
      <c r="AM689" s="42"/>
      <c r="AN689" s="42"/>
      <c r="AO689" s="42"/>
      <c r="AP689" s="42"/>
      <c r="AQ689" s="42"/>
      <c r="AR689" s="42"/>
      <c r="AS689" s="42"/>
      <c r="AT689" s="42"/>
      <c r="AU689" s="42"/>
      <c r="AV689" s="42"/>
      <c r="AW689" s="42"/>
      <c r="AX689" s="42"/>
      <c r="AY689" s="42"/>
      <c r="AZ689" s="42"/>
      <c r="BA689" s="42"/>
      <c r="BB689" s="42"/>
      <c r="BC689" s="42"/>
      <c r="BD689" s="42"/>
      <c r="BE689" s="42"/>
      <c r="BF689" s="42"/>
      <c r="BG689" s="42"/>
    </row>
    <row r="690" spans="5:59" ht="15.75" customHeight="1" x14ac:dyDescent="0.25">
      <c r="E690" s="37"/>
      <c r="J690" s="36"/>
      <c r="K690" s="36"/>
      <c r="L690" s="38"/>
      <c r="M690" s="39"/>
      <c r="N690" s="39"/>
      <c r="O690" s="39"/>
      <c r="P690" s="39"/>
      <c r="Q690" s="39"/>
      <c r="R690" s="39"/>
      <c r="S690" s="39"/>
      <c r="U690" s="39"/>
      <c r="V690" s="39"/>
      <c r="W690" s="39"/>
      <c r="X690" s="39"/>
      <c r="Y690" s="39"/>
      <c r="AF690" s="40"/>
      <c r="AG690" s="40"/>
      <c r="AH690" s="40"/>
      <c r="AI690" s="40"/>
      <c r="AJ690" s="41"/>
      <c r="AK690" s="41"/>
      <c r="AL690" s="42"/>
      <c r="AM690" s="42"/>
      <c r="AN690" s="42"/>
      <c r="AO690" s="42"/>
      <c r="AP690" s="42"/>
      <c r="AQ690" s="42"/>
      <c r="AR690" s="42"/>
      <c r="AS690" s="42"/>
      <c r="AT690" s="42"/>
      <c r="AU690" s="42"/>
      <c r="AV690" s="42"/>
      <c r="AW690" s="42"/>
      <c r="AX690" s="42"/>
      <c r="AY690" s="42"/>
      <c r="AZ690" s="42"/>
      <c r="BA690" s="42"/>
      <c r="BB690" s="42"/>
      <c r="BC690" s="42"/>
      <c r="BD690" s="42"/>
      <c r="BE690" s="42"/>
      <c r="BF690" s="42"/>
      <c r="BG690" s="42"/>
    </row>
    <row r="691" spans="5:59" ht="15.75" customHeight="1" x14ac:dyDescent="0.25">
      <c r="E691" s="37"/>
      <c r="J691" s="36"/>
      <c r="K691" s="36"/>
      <c r="L691" s="38"/>
      <c r="M691" s="39"/>
      <c r="N691" s="39"/>
      <c r="O691" s="39"/>
      <c r="P691" s="39"/>
      <c r="Q691" s="39"/>
      <c r="R691" s="39"/>
      <c r="S691" s="39"/>
      <c r="U691" s="39"/>
      <c r="V691" s="39"/>
      <c r="W691" s="39"/>
      <c r="X691" s="39"/>
      <c r="Y691" s="39"/>
      <c r="AF691" s="40"/>
      <c r="AG691" s="40"/>
      <c r="AH691" s="40"/>
      <c r="AI691" s="40"/>
      <c r="AJ691" s="41"/>
      <c r="AK691" s="41"/>
      <c r="AL691" s="42"/>
      <c r="AM691" s="42"/>
      <c r="AN691" s="42"/>
      <c r="AO691" s="42"/>
      <c r="AP691" s="42"/>
      <c r="AQ691" s="42"/>
      <c r="AR691" s="42"/>
      <c r="AS691" s="42"/>
      <c r="AT691" s="42"/>
      <c r="AU691" s="42"/>
      <c r="AV691" s="42"/>
      <c r="AW691" s="42"/>
      <c r="AX691" s="42"/>
      <c r="AY691" s="42"/>
      <c r="AZ691" s="42"/>
      <c r="BA691" s="42"/>
      <c r="BB691" s="42"/>
      <c r="BC691" s="42"/>
      <c r="BD691" s="42"/>
      <c r="BE691" s="42"/>
      <c r="BF691" s="42"/>
      <c r="BG691" s="42"/>
    </row>
    <row r="692" spans="5:59" ht="15.75" customHeight="1" x14ac:dyDescent="0.25">
      <c r="E692" s="37"/>
      <c r="J692" s="36"/>
      <c r="K692" s="36"/>
      <c r="L692" s="38"/>
      <c r="M692" s="39"/>
      <c r="N692" s="39"/>
      <c r="O692" s="39"/>
      <c r="P692" s="39"/>
      <c r="Q692" s="39"/>
      <c r="R692" s="39"/>
      <c r="S692" s="39"/>
      <c r="U692" s="39"/>
      <c r="V692" s="39"/>
      <c r="W692" s="39"/>
      <c r="X692" s="39"/>
      <c r="Y692" s="39"/>
      <c r="AF692" s="40"/>
      <c r="AG692" s="40"/>
      <c r="AH692" s="40"/>
      <c r="AI692" s="40"/>
      <c r="AJ692" s="41"/>
      <c r="AK692" s="41"/>
      <c r="AL692" s="42"/>
      <c r="AM692" s="42"/>
      <c r="AN692" s="42"/>
      <c r="AO692" s="42"/>
      <c r="AP692" s="42"/>
      <c r="AQ692" s="42"/>
      <c r="AR692" s="42"/>
      <c r="AS692" s="42"/>
      <c r="AT692" s="42"/>
      <c r="AU692" s="42"/>
      <c r="AV692" s="42"/>
      <c r="AW692" s="42"/>
      <c r="AX692" s="42"/>
      <c r="AY692" s="42"/>
      <c r="AZ692" s="42"/>
      <c r="BA692" s="42"/>
      <c r="BB692" s="42"/>
      <c r="BC692" s="42"/>
      <c r="BD692" s="42"/>
      <c r="BE692" s="42"/>
      <c r="BF692" s="42"/>
      <c r="BG692" s="42"/>
    </row>
    <row r="693" spans="5:59" ht="15.75" customHeight="1" x14ac:dyDescent="0.25">
      <c r="E693" s="37"/>
      <c r="J693" s="36"/>
      <c r="K693" s="36"/>
      <c r="L693" s="38"/>
      <c r="M693" s="39"/>
      <c r="N693" s="39"/>
      <c r="O693" s="39"/>
      <c r="P693" s="39"/>
      <c r="Q693" s="39"/>
      <c r="R693" s="39"/>
      <c r="S693" s="39"/>
      <c r="U693" s="39"/>
      <c r="V693" s="39"/>
      <c r="W693" s="39"/>
      <c r="X693" s="39"/>
      <c r="Y693" s="39"/>
      <c r="AF693" s="40"/>
      <c r="AG693" s="40"/>
      <c r="AH693" s="40"/>
      <c r="AI693" s="40"/>
      <c r="AJ693" s="41"/>
      <c r="AK693" s="41"/>
      <c r="AL693" s="42"/>
      <c r="AM693" s="42"/>
      <c r="AN693" s="42"/>
      <c r="AO693" s="42"/>
      <c r="AP693" s="42"/>
      <c r="AQ693" s="42"/>
      <c r="AR693" s="42"/>
      <c r="AS693" s="42"/>
      <c r="AT693" s="42"/>
      <c r="AU693" s="42"/>
      <c r="AV693" s="42"/>
      <c r="AW693" s="42"/>
      <c r="AX693" s="42"/>
      <c r="AY693" s="42"/>
      <c r="AZ693" s="42"/>
      <c r="BA693" s="42"/>
      <c r="BB693" s="42"/>
      <c r="BC693" s="42"/>
      <c r="BD693" s="42"/>
      <c r="BE693" s="42"/>
      <c r="BF693" s="42"/>
      <c r="BG693" s="42"/>
    </row>
    <row r="694" spans="5:59" ht="15.75" customHeight="1" x14ac:dyDescent="0.25">
      <c r="E694" s="37"/>
      <c r="J694" s="36"/>
      <c r="K694" s="36"/>
      <c r="L694" s="38"/>
      <c r="M694" s="39"/>
      <c r="N694" s="39"/>
      <c r="O694" s="39"/>
      <c r="P694" s="39"/>
      <c r="Q694" s="39"/>
      <c r="R694" s="39"/>
      <c r="S694" s="39"/>
      <c r="U694" s="39"/>
      <c r="V694" s="39"/>
      <c r="W694" s="39"/>
      <c r="X694" s="39"/>
      <c r="Y694" s="39"/>
      <c r="AF694" s="40"/>
      <c r="AG694" s="40"/>
      <c r="AH694" s="40"/>
      <c r="AI694" s="40"/>
      <c r="AJ694" s="41"/>
      <c r="AK694" s="41"/>
      <c r="AL694" s="42"/>
      <c r="AM694" s="42"/>
      <c r="AN694" s="42"/>
      <c r="AO694" s="42"/>
      <c r="AP694" s="42"/>
      <c r="AQ694" s="42"/>
      <c r="AR694" s="42"/>
      <c r="AS694" s="42"/>
      <c r="AT694" s="42"/>
      <c r="AU694" s="42"/>
      <c r="AV694" s="42"/>
      <c r="AW694" s="42"/>
      <c r="AX694" s="42"/>
      <c r="AY694" s="42"/>
      <c r="AZ694" s="42"/>
      <c r="BA694" s="42"/>
      <c r="BB694" s="42"/>
      <c r="BC694" s="42"/>
      <c r="BD694" s="42"/>
      <c r="BE694" s="42"/>
      <c r="BF694" s="42"/>
      <c r="BG694" s="42"/>
    </row>
    <row r="695" spans="5:59" ht="15.75" customHeight="1" x14ac:dyDescent="0.25">
      <c r="E695" s="37"/>
      <c r="J695" s="36"/>
      <c r="K695" s="36"/>
      <c r="L695" s="38"/>
      <c r="M695" s="39"/>
      <c r="N695" s="39"/>
      <c r="O695" s="39"/>
      <c r="P695" s="39"/>
      <c r="Q695" s="39"/>
      <c r="R695" s="39"/>
      <c r="S695" s="39"/>
      <c r="U695" s="39"/>
      <c r="V695" s="39"/>
      <c r="W695" s="39"/>
      <c r="X695" s="39"/>
      <c r="Y695" s="39"/>
      <c r="AF695" s="40"/>
      <c r="AG695" s="40"/>
      <c r="AH695" s="40"/>
      <c r="AI695" s="40"/>
      <c r="AJ695" s="41"/>
      <c r="AK695" s="41"/>
      <c r="AL695" s="42"/>
      <c r="AM695" s="42"/>
      <c r="AN695" s="42"/>
      <c r="AO695" s="42"/>
      <c r="AP695" s="42"/>
      <c r="AQ695" s="42"/>
      <c r="AR695" s="42"/>
      <c r="AS695" s="42"/>
      <c r="AT695" s="42"/>
      <c r="AU695" s="42"/>
      <c r="AV695" s="42"/>
      <c r="AW695" s="42"/>
      <c r="AX695" s="42"/>
      <c r="AY695" s="42"/>
      <c r="AZ695" s="42"/>
      <c r="BA695" s="42"/>
      <c r="BB695" s="42"/>
      <c r="BC695" s="42"/>
      <c r="BD695" s="42"/>
      <c r="BE695" s="42"/>
      <c r="BF695" s="42"/>
      <c r="BG695" s="42"/>
    </row>
    <row r="696" spans="5:59" ht="15.75" customHeight="1" x14ac:dyDescent="0.25">
      <c r="E696" s="37"/>
      <c r="J696" s="36"/>
      <c r="K696" s="36"/>
      <c r="L696" s="38"/>
      <c r="M696" s="39"/>
      <c r="N696" s="39"/>
      <c r="O696" s="39"/>
      <c r="P696" s="39"/>
      <c r="Q696" s="39"/>
      <c r="R696" s="39"/>
      <c r="S696" s="39"/>
      <c r="U696" s="39"/>
      <c r="V696" s="39"/>
      <c r="W696" s="39"/>
      <c r="X696" s="39"/>
      <c r="Y696" s="39"/>
      <c r="AF696" s="40"/>
      <c r="AG696" s="40"/>
      <c r="AH696" s="40"/>
      <c r="AI696" s="40"/>
      <c r="AJ696" s="41"/>
      <c r="AK696" s="41"/>
      <c r="AL696" s="42"/>
      <c r="AM696" s="42"/>
      <c r="AN696" s="42"/>
      <c r="AO696" s="42"/>
      <c r="AP696" s="42"/>
      <c r="AQ696" s="42"/>
      <c r="AR696" s="42"/>
      <c r="AS696" s="42"/>
      <c r="AT696" s="42"/>
      <c r="AU696" s="42"/>
      <c r="AV696" s="42"/>
      <c r="AW696" s="42"/>
      <c r="AX696" s="42"/>
      <c r="AY696" s="42"/>
      <c r="AZ696" s="42"/>
      <c r="BA696" s="42"/>
      <c r="BB696" s="42"/>
      <c r="BC696" s="42"/>
      <c r="BD696" s="42"/>
      <c r="BE696" s="42"/>
      <c r="BF696" s="42"/>
      <c r="BG696" s="42"/>
    </row>
    <row r="697" spans="5:59" ht="15.75" customHeight="1" x14ac:dyDescent="0.25">
      <c r="E697" s="37"/>
      <c r="J697" s="36"/>
      <c r="K697" s="36"/>
      <c r="L697" s="38"/>
      <c r="M697" s="39"/>
      <c r="N697" s="39"/>
      <c r="O697" s="39"/>
      <c r="P697" s="39"/>
      <c r="Q697" s="39"/>
      <c r="R697" s="39"/>
      <c r="S697" s="39"/>
      <c r="U697" s="39"/>
      <c r="V697" s="39"/>
      <c r="W697" s="39"/>
      <c r="X697" s="39"/>
      <c r="Y697" s="39"/>
      <c r="AF697" s="40"/>
      <c r="AG697" s="40"/>
      <c r="AH697" s="40"/>
      <c r="AI697" s="40"/>
      <c r="AJ697" s="41"/>
      <c r="AK697" s="41"/>
      <c r="AL697" s="42"/>
      <c r="AM697" s="42"/>
      <c r="AN697" s="42"/>
      <c r="AO697" s="42"/>
      <c r="AP697" s="42"/>
      <c r="AQ697" s="42"/>
      <c r="AR697" s="42"/>
      <c r="AS697" s="42"/>
      <c r="AT697" s="42"/>
      <c r="AU697" s="42"/>
      <c r="AV697" s="42"/>
      <c r="AW697" s="42"/>
      <c r="AX697" s="42"/>
      <c r="AY697" s="42"/>
      <c r="AZ697" s="42"/>
      <c r="BA697" s="42"/>
      <c r="BB697" s="42"/>
      <c r="BC697" s="42"/>
      <c r="BD697" s="42"/>
      <c r="BE697" s="42"/>
      <c r="BF697" s="42"/>
      <c r="BG697" s="42"/>
    </row>
    <row r="698" spans="5:59" ht="15.75" customHeight="1" x14ac:dyDescent="0.25">
      <c r="E698" s="37"/>
      <c r="J698" s="36"/>
      <c r="K698" s="36"/>
      <c r="L698" s="38"/>
      <c r="M698" s="39"/>
      <c r="N698" s="39"/>
      <c r="O698" s="39"/>
      <c r="P698" s="39"/>
      <c r="Q698" s="39"/>
      <c r="R698" s="39"/>
      <c r="S698" s="39"/>
      <c r="U698" s="39"/>
      <c r="V698" s="39"/>
      <c r="W698" s="39"/>
      <c r="X698" s="39"/>
      <c r="Y698" s="39"/>
      <c r="AF698" s="40"/>
      <c r="AG698" s="40"/>
      <c r="AH698" s="40"/>
      <c r="AI698" s="40"/>
      <c r="AJ698" s="41"/>
      <c r="AK698" s="41"/>
      <c r="AL698" s="42"/>
      <c r="AM698" s="42"/>
      <c r="AN698" s="42"/>
      <c r="AO698" s="42"/>
      <c r="AP698" s="42"/>
      <c r="AQ698" s="42"/>
      <c r="AR698" s="42"/>
      <c r="AS698" s="42"/>
      <c r="AT698" s="42"/>
      <c r="AU698" s="42"/>
      <c r="AV698" s="42"/>
      <c r="AW698" s="42"/>
      <c r="AX698" s="42"/>
      <c r="AY698" s="42"/>
      <c r="AZ698" s="42"/>
      <c r="BA698" s="42"/>
      <c r="BB698" s="42"/>
      <c r="BC698" s="42"/>
      <c r="BD698" s="42"/>
      <c r="BE698" s="42"/>
      <c r="BF698" s="42"/>
      <c r="BG698" s="42"/>
    </row>
    <row r="699" spans="5:59" ht="15.75" customHeight="1" x14ac:dyDescent="0.25">
      <c r="E699" s="37"/>
      <c r="J699" s="36"/>
      <c r="K699" s="36"/>
      <c r="L699" s="38"/>
      <c r="M699" s="39"/>
      <c r="N699" s="39"/>
      <c r="O699" s="39"/>
      <c r="P699" s="39"/>
      <c r="Q699" s="39"/>
      <c r="R699" s="39"/>
      <c r="S699" s="39"/>
      <c r="U699" s="39"/>
      <c r="V699" s="39"/>
      <c r="W699" s="39"/>
      <c r="X699" s="39"/>
      <c r="Y699" s="39"/>
      <c r="AF699" s="40"/>
      <c r="AG699" s="40"/>
      <c r="AH699" s="40"/>
      <c r="AI699" s="40"/>
      <c r="AJ699" s="41"/>
      <c r="AK699" s="41"/>
      <c r="AL699" s="42"/>
      <c r="AM699" s="42"/>
      <c r="AN699" s="42"/>
      <c r="AO699" s="42"/>
      <c r="AP699" s="42"/>
      <c r="AQ699" s="42"/>
      <c r="AR699" s="42"/>
      <c r="AS699" s="42"/>
      <c r="AT699" s="42"/>
      <c r="AU699" s="42"/>
      <c r="AV699" s="42"/>
      <c r="AW699" s="42"/>
      <c r="AX699" s="42"/>
      <c r="AY699" s="42"/>
      <c r="AZ699" s="42"/>
      <c r="BA699" s="42"/>
      <c r="BB699" s="42"/>
      <c r="BC699" s="42"/>
      <c r="BD699" s="42"/>
      <c r="BE699" s="42"/>
      <c r="BF699" s="42"/>
      <c r="BG699" s="42"/>
    </row>
    <row r="700" spans="5:59" ht="15.75" customHeight="1" x14ac:dyDescent="0.25">
      <c r="E700" s="37"/>
      <c r="J700" s="36"/>
      <c r="K700" s="36"/>
      <c r="L700" s="38"/>
      <c r="M700" s="39"/>
      <c r="N700" s="39"/>
      <c r="O700" s="39"/>
      <c r="P700" s="39"/>
      <c r="Q700" s="39"/>
      <c r="R700" s="39"/>
      <c r="S700" s="39"/>
      <c r="U700" s="39"/>
      <c r="V700" s="39"/>
      <c r="W700" s="39"/>
      <c r="X700" s="39"/>
      <c r="Y700" s="39"/>
      <c r="AF700" s="40"/>
      <c r="AG700" s="40"/>
      <c r="AH700" s="40"/>
      <c r="AI700" s="40"/>
      <c r="AJ700" s="41"/>
      <c r="AK700" s="41"/>
      <c r="AL700" s="42"/>
      <c r="AM700" s="42"/>
      <c r="AN700" s="42"/>
      <c r="AO700" s="42"/>
      <c r="AP700" s="42"/>
      <c r="AQ700" s="42"/>
      <c r="AR700" s="42"/>
      <c r="AS700" s="42"/>
      <c r="AT700" s="42"/>
      <c r="AU700" s="42"/>
      <c r="AV700" s="42"/>
      <c r="AW700" s="42"/>
      <c r="AX700" s="42"/>
      <c r="AY700" s="42"/>
      <c r="AZ700" s="42"/>
      <c r="BA700" s="42"/>
      <c r="BB700" s="42"/>
      <c r="BC700" s="42"/>
      <c r="BD700" s="42"/>
      <c r="BE700" s="42"/>
      <c r="BF700" s="42"/>
      <c r="BG700" s="42"/>
    </row>
    <row r="701" spans="5:59" ht="15.75" customHeight="1" x14ac:dyDescent="0.25">
      <c r="E701" s="37"/>
      <c r="J701" s="36"/>
      <c r="K701" s="36"/>
      <c r="L701" s="38"/>
      <c r="M701" s="39"/>
      <c r="N701" s="39"/>
      <c r="O701" s="39"/>
      <c r="P701" s="39"/>
      <c r="Q701" s="39"/>
      <c r="R701" s="39"/>
      <c r="S701" s="39"/>
      <c r="U701" s="39"/>
      <c r="V701" s="39"/>
      <c r="W701" s="39"/>
      <c r="X701" s="39"/>
      <c r="Y701" s="39"/>
      <c r="AF701" s="40"/>
      <c r="AG701" s="40"/>
      <c r="AH701" s="40"/>
      <c r="AI701" s="40"/>
      <c r="AJ701" s="41"/>
      <c r="AK701" s="41"/>
      <c r="AL701" s="42"/>
      <c r="AM701" s="42"/>
      <c r="AN701" s="42"/>
      <c r="AO701" s="42"/>
      <c r="AP701" s="42"/>
      <c r="AQ701" s="42"/>
      <c r="AR701" s="42"/>
      <c r="AS701" s="42"/>
      <c r="AT701" s="42"/>
      <c r="AU701" s="42"/>
      <c r="AV701" s="42"/>
      <c r="AW701" s="42"/>
      <c r="AX701" s="42"/>
      <c r="AY701" s="42"/>
      <c r="AZ701" s="42"/>
      <c r="BA701" s="42"/>
      <c r="BB701" s="42"/>
      <c r="BC701" s="42"/>
      <c r="BD701" s="42"/>
      <c r="BE701" s="42"/>
      <c r="BF701" s="42"/>
      <c r="BG701" s="42"/>
    </row>
    <row r="702" spans="5:59" ht="15.75" customHeight="1" x14ac:dyDescent="0.25">
      <c r="E702" s="37"/>
      <c r="J702" s="36"/>
      <c r="K702" s="36"/>
      <c r="L702" s="38"/>
      <c r="M702" s="39"/>
      <c r="N702" s="39"/>
      <c r="O702" s="39"/>
      <c r="P702" s="39"/>
      <c r="Q702" s="39"/>
      <c r="R702" s="39"/>
      <c r="S702" s="39"/>
      <c r="U702" s="39"/>
      <c r="V702" s="39"/>
      <c r="W702" s="39"/>
      <c r="X702" s="39"/>
      <c r="Y702" s="39"/>
      <c r="AF702" s="40"/>
      <c r="AG702" s="40"/>
      <c r="AH702" s="40"/>
      <c r="AI702" s="40"/>
      <c r="AJ702" s="41"/>
      <c r="AK702" s="41"/>
      <c r="AL702" s="42"/>
      <c r="AM702" s="42"/>
      <c r="AN702" s="42"/>
      <c r="AO702" s="42"/>
      <c r="AP702" s="42"/>
      <c r="AQ702" s="42"/>
      <c r="AR702" s="42"/>
      <c r="AS702" s="42"/>
      <c r="AT702" s="42"/>
      <c r="AU702" s="42"/>
      <c r="AV702" s="42"/>
      <c r="AW702" s="42"/>
      <c r="AX702" s="42"/>
      <c r="AY702" s="42"/>
      <c r="AZ702" s="42"/>
      <c r="BA702" s="42"/>
      <c r="BB702" s="42"/>
      <c r="BC702" s="42"/>
      <c r="BD702" s="42"/>
      <c r="BE702" s="42"/>
      <c r="BF702" s="42"/>
      <c r="BG702" s="42"/>
    </row>
    <row r="703" spans="5:59" ht="15.75" customHeight="1" x14ac:dyDescent="0.25">
      <c r="E703" s="37"/>
      <c r="J703" s="36"/>
      <c r="K703" s="36"/>
      <c r="L703" s="38"/>
      <c r="M703" s="39"/>
      <c r="N703" s="39"/>
      <c r="O703" s="39"/>
      <c r="P703" s="39"/>
      <c r="Q703" s="39"/>
      <c r="R703" s="39"/>
      <c r="S703" s="39"/>
      <c r="U703" s="39"/>
      <c r="V703" s="39"/>
      <c r="W703" s="39"/>
      <c r="X703" s="39"/>
      <c r="Y703" s="39"/>
      <c r="AF703" s="40"/>
      <c r="AG703" s="40"/>
      <c r="AH703" s="40"/>
      <c r="AI703" s="40"/>
      <c r="AJ703" s="41"/>
      <c r="AK703" s="41"/>
      <c r="AL703" s="42"/>
      <c r="AM703" s="42"/>
      <c r="AN703" s="42"/>
      <c r="AO703" s="42"/>
      <c r="AP703" s="42"/>
      <c r="AQ703" s="42"/>
      <c r="AR703" s="42"/>
      <c r="AS703" s="42"/>
      <c r="AT703" s="42"/>
      <c r="AU703" s="42"/>
      <c r="AV703" s="42"/>
      <c r="AW703" s="42"/>
      <c r="AX703" s="42"/>
      <c r="AY703" s="42"/>
      <c r="AZ703" s="42"/>
      <c r="BA703" s="42"/>
      <c r="BB703" s="42"/>
      <c r="BC703" s="42"/>
      <c r="BD703" s="42"/>
      <c r="BE703" s="42"/>
      <c r="BF703" s="42"/>
      <c r="BG703" s="42"/>
    </row>
    <row r="704" spans="5:59" ht="15.75" customHeight="1" x14ac:dyDescent="0.25">
      <c r="E704" s="37"/>
      <c r="J704" s="36"/>
      <c r="K704" s="36"/>
      <c r="L704" s="38"/>
      <c r="M704" s="39"/>
      <c r="N704" s="39"/>
      <c r="O704" s="39"/>
      <c r="P704" s="39"/>
      <c r="Q704" s="39"/>
      <c r="R704" s="39"/>
      <c r="S704" s="39"/>
      <c r="U704" s="39"/>
      <c r="V704" s="39"/>
      <c r="W704" s="39"/>
      <c r="X704" s="39"/>
      <c r="Y704" s="39"/>
      <c r="AF704" s="40"/>
      <c r="AG704" s="40"/>
      <c r="AH704" s="40"/>
      <c r="AI704" s="40"/>
      <c r="AJ704" s="41"/>
      <c r="AK704" s="41"/>
      <c r="AL704" s="42"/>
      <c r="AM704" s="42"/>
      <c r="AN704" s="42"/>
      <c r="AO704" s="42"/>
      <c r="AP704" s="42"/>
      <c r="AQ704" s="42"/>
      <c r="AR704" s="42"/>
      <c r="AS704" s="42"/>
      <c r="AT704" s="42"/>
      <c r="AU704" s="42"/>
      <c r="AV704" s="42"/>
      <c r="AW704" s="42"/>
      <c r="AX704" s="42"/>
      <c r="AY704" s="42"/>
      <c r="AZ704" s="42"/>
      <c r="BA704" s="42"/>
      <c r="BB704" s="42"/>
      <c r="BC704" s="42"/>
      <c r="BD704" s="42"/>
      <c r="BE704" s="42"/>
      <c r="BF704" s="42"/>
      <c r="BG704" s="42"/>
    </row>
    <row r="705" spans="5:59" ht="15.75" customHeight="1" x14ac:dyDescent="0.25">
      <c r="E705" s="37"/>
      <c r="J705" s="36"/>
      <c r="K705" s="36"/>
      <c r="L705" s="38"/>
      <c r="M705" s="39"/>
      <c r="N705" s="39"/>
      <c r="O705" s="39"/>
      <c r="P705" s="39"/>
      <c r="Q705" s="39"/>
      <c r="R705" s="39"/>
      <c r="S705" s="39"/>
      <c r="U705" s="39"/>
      <c r="V705" s="39"/>
      <c r="W705" s="39"/>
      <c r="X705" s="39"/>
      <c r="Y705" s="39"/>
      <c r="AF705" s="40"/>
      <c r="AG705" s="40"/>
      <c r="AH705" s="40"/>
      <c r="AI705" s="40"/>
      <c r="AJ705" s="41"/>
      <c r="AK705" s="41"/>
      <c r="AL705" s="42"/>
      <c r="AM705" s="42"/>
      <c r="AN705" s="42"/>
      <c r="AO705" s="42"/>
      <c r="AP705" s="42"/>
      <c r="AQ705" s="42"/>
      <c r="AR705" s="42"/>
      <c r="AS705" s="42"/>
      <c r="AT705" s="42"/>
      <c r="AU705" s="42"/>
      <c r="AV705" s="42"/>
      <c r="AW705" s="42"/>
      <c r="AX705" s="42"/>
      <c r="AY705" s="42"/>
      <c r="AZ705" s="42"/>
      <c r="BA705" s="42"/>
      <c r="BB705" s="42"/>
      <c r="BC705" s="42"/>
      <c r="BD705" s="42"/>
      <c r="BE705" s="42"/>
      <c r="BF705" s="42"/>
      <c r="BG705" s="42"/>
    </row>
    <row r="706" spans="5:59" ht="15.75" customHeight="1" x14ac:dyDescent="0.25">
      <c r="E706" s="37"/>
      <c r="J706" s="36"/>
      <c r="K706" s="36"/>
      <c r="L706" s="38"/>
      <c r="M706" s="39"/>
      <c r="N706" s="39"/>
      <c r="O706" s="39"/>
      <c r="P706" s="39"/>
      <c r="Q706" s="39"/>
      <c r="R706" s="39"/>
      <c r="S706" s="39"/>
      <c r="U706" s="39"/>
      <c r="V706" s="39"/>
      <c r="W706" s="39"/>
      <c r="X706" s="39"/>
      <c r="Y706" s="39"/>
      <c r="AF706" s="40"/>
      <c r="AG706" s="40"/>
      <c r="AH706" s="40"/>
      <c r="AI706" s="40"/>
      <c r="AJ706" s="41"/>
      <c r="AK706" s="41"/>
      <c r="AL706" s="42"/>
      <c r="AM706" s="42"/>
      <c r="AN706" s="42"/>
      <c r="AO706" s="42"/>
      <c r="AP706" s="42"/>
      <c r="AQ706" s="42"/>
      <c r="AR706" s="42"/>
      <c r="AS706" s="42"/>
      <c r="AT706" s="42"/>
      <c r="AU706" s="42"/>
      <c r="AV706" s="42"/>
      <c r="AW706" s="42"/>
      <c r="AX706" s="42"/>
      <c r="AY706" s="42"/>
      <c r="AZ706" s="42"/>
      <c r="BA706" s="42"/>
      <c r="BB706" s="42"/>
      <c r="BC706" s="42"/>
      <c r="BD706" s="42"/>
      <c r="BE706" s="42"/>
      <c r="BF706" s="42"/>
      <c r="BG706" s="42"/>
    </row>
    <row r="707" spans="5:59" ht="15.75" customHeight="1" x14ac:dyDescent="0.25">
      <c r="E707" s="37"/>
      <c r="J707" s="36"/>
      <c r="K707" s="36"/>
      <c r="L707" s="38"/>
      <c r="M707" s="39"/>
      <c r="N707" s="39"/>
      <c r="O707" s="39"/>
      <c r="P707" s="39"/>
      <c r="Q707" s="39"/>
      <c r="R707" s="39"/>
      <c r="S707" s="39"/>
      <c r="U707" s="39"/>
      <c r="V707" s="39"/>
      <c r="W707" s="39"/>
      <c r="X707" s="39"/>
      <c r="Y707" s="39"/>
      <c r="AF707" s="40"/>
      <c r="AG707" s="40"/>
      <c r="AH707" s="40"/>
      <c r="AI707" s="40"/>
      <c r="AJ707" s="41"/>
      <c r="AK707" s="41"/>
      <c r="AL707" s="42"/>
      <c r="AM707" s="42"/>
      <c r="AN707" s="42"/>
      <c r="AO707" s="42"/>
      <c r="AP707" s="42"/>
      <c r="AQ707" s="42"/>
      <c r="AR707" s="42"/>
      <c r="AS707" s="42"/>
      <c r="AT707" s="42"/>
      <c r="AU707" s="42"/>
      <c r="AV707" s="42"/>
      <c r="AW707" s="42"/>
      <c r="AX707" s="42"/>
      <c r="AY707" s="42"/>
      <c r="AZ707" s="42"/>
      <c r="BA707" s="42"/>
      <c r="BB707" s="42"/>
      <c r="BC707" s="42"/>
      <c r="BD707" s="42"/>
      <c r="BE707" s="42"/>
      <c r="BF707" s="42"/>
      <c r="BG707" s="42"/>
    </row>
    <row r="708" spans="5:59" ht="15.75" customHeight="1" x14ac:dyDescent="0.25">
      <c r="E708" s="37"/>
      <c r="J708" s="36"/>
      <c r="K708" s="36"/>
      <c r="L708" s="38"/>
      <c r="M708" s="39"/>
      <c r="N708" s="39"/>
      <c r="O708" s="39"/>
      <c r="P708" s="39"/>
      <c r="Q708" s="39"/>
      <c r="R708" s="39"/>
      <c r="S708" s="39"/>
      <c r="U708" s="39"/>
      <c r="V708" s="39"/>
      <c r="W708" s="39"/>
      <c r="X708" s="39"/>
      <c r="Y708" s="39"/>
      <c r="AF708" s="40"/>
      <c r="AG708" s="40"/>
      <c r="AH708" s="40"/>
      <c r="AI708" s="40"/>
      <c r="AJ708" s="41"/>
      <c r="AK708" s="41"/>
      <c r="AL708" s="42"/>
      <c r="AM708" s="42"/>
      <c r="AN708" s="42"/>
      <c r="AO708" s="42"/>
      <c r="AP708" s="42"/>
      <c r="AQ708" s="42"/>
      <c r="AR708" s="42"/>
      <c r="AS708" s="42"/>
      <c r="AT708" s="42"/>
      <c r="AU708" s="42"/>
      <c r="AV708" s="42"/>
      <c r="AW708" s="42"/>
      <c r="AX708" s="42"/>
      <c r="AY708" s="42"/>
      <c r="AZ708" s="42"/>
      <c r="BA708" s="42"/>
      <c r="BB708" s="42"/>
      <c r="BC708" s="42"/>
      <c r="BD708" s="42"/>
      <c r="BE708" s="42"/>
      <c r="BF708" s="42"/>
      <c r="BG708" s="42"/>
    </row>
    <row r="709" spans="5:59" ht="15.75" customHeight="1" x14ac:dyDescent="0.25">
      <c r="E709" s="37"/>
      <c r="J709" s="36"/>
      <c r="K709" s="36"/>
      <c r="L709" s="38"/>
      <c r="M709" s="39"/>
      <c r="N709" s="39"/>
      <c r="O709" s="39"/>
      <c r="P709" s="39"/>
      <c r="Q709" s="39"/>
      <c r="R709" s="39"/>
      <c r="S709" s="39"/>
      <c r="U709" s="39"/>
      <c r="V709" s="39"/>
      <c r="W709" s="39"/>
      <c r="X709" s="39"/>
      <c r="Y709" s="39"/>
      <c r="AF709" s="40"/>
      <c r="AG709" s="40"/>
      <c r="AH709" s="40"/>
      <c r="AI709" s="40"/>
      <c r="AJ709" s="41"/>
      <c r="AK709" s="41"/>
      <c r="AL709" s="42"/>
      <c r="AM709" s="42"/>
      <c r="AN709" s="42"/>
      <c r="AO709" s="42"/>
      <c r="AP709" s="42"/>
      <c r="AQ709" s="42"/>
      <c r="AR709" s="42"/>
      <c r="AS709" s="42"/>
      <c r="AT709" s="42"/>
      <c r="AU709" s="42"/>
      <c r="AV709" s="42"/>
      <c r="AW709" s="42"/>
      <c r="AX709" s="42"/>
      <c r="AY709" s="42"/>
      <c r="AZ709" s="42"/>
      <c r="BA709" s="42"/>
      <c r="BB709" s="42"/>
      <c r="BC709" s="42"/>
      <c r="BD709" s="42"/>
      <c r="BE709" s="42"/>
      <c r="BF709" s="42"/>
      <c r="BG709" s="42"/>
    </row>
    <row r="710" spans="5:59" ht="15.75" customHeight="1" x14ac:dyDescent="0.25">
      <c r="E710" s="37"/>
      <c r="J710" s="36"/>
      <c r="K710" s="36"/>
      <c r="L710" s="38"/>
      <c r="M710" s="39"/>
      <c r="N710" s="39"/>
      <c r="O710" s="39"/>
      <c r="P710" s="39"/>
      <c r="Q710" s="39"/>
      <c r="R710" s="39"/>
      <c r="S710" s="39"/>
      <c r="U710" s="39"/>
      <c r="V710" s="39"/>
      <c r="W710" s="39"/>
      <c r="X710" s="39"/>
      <c r="Y710" s="39"/>
      <c r="AF710" s="40"/>
      <c r="AG710" s="40"/>
      <c r="AH710" s="40"/>
      <c r="AI710" s="40"/>
      <c r="AJ710" s="41"/>
      <c r="AK710" s="41"/>
      <c r="AL710" s="42"/>
      <c r="AM710" s="42"/>
      <c r="AN710" s="42"/>
      <c r="AO710" s="42"/>
      <c r="AP710" s="42"/>
      <c r="AQ710" s="42"/>
      <c r="AR710" s="42"/>
      <c r="AS710" s="42"/>
      <c r="AT710" s="42"/>
      <c r="AU710" s="42"/>
      <c r="AV710" s="42"/>
      <c r="AW710" s="42"/>
      <c r="AX710" s="42"/>
      <c r="AY710" s="42"/>
      <c r="AZ710" s="42"/>
      <c r="BA710" s="42"/>
      <c r="BB710" s="42"/>
      <c r="BC710" s="42"/>
      <c r="BD710" s="42"/>
      <c r="BE710" s="42"/>
      <c r="BF710" s="42"/>
      <c r="BG710" s="42"/>
    </row>
    <row r="711" spans="5:59" ht="15.75" customHeight="1" x14ac:dyDescent="0.25">
      <c r="E711" s="37"/>
      <c r="J711" s="36"/>
      <c r="K711" s="36"/>
      <c r="L711" s="38"/>
      <c r="M711" s="39"/>
      <c r="N711" s="39"/>
      <c r="O711" s="39"/>
      <c r="P711" s="39"/>
      <c r="Q711" s="39"/>
      <c r="R711" s="39"/>
      <c r="S711" s="39"/>
      <c r="U711" s="39"/>
      <c r="V711" s="39"/>
      <c r="W711" s="39"/>
      <c r="X711" s="39"/>
      <c r="Y711" s="39"/>
      <c r="AF711" s="40"/>
      <c r="AG711" s="40"/>
      <c r="AH711" s="40"/>
      <c r="AI711" s="40"/>
      <c r="AJ711" s="41"/>
      <c r="AK711" s="41"/>
      <c r="AL711" s="42"/>
      <c r="AM711" s="42"/>
      <c r="AN711" s="42"/>
      <c r="AO711" s="42"/>
      <c r="AP711" s="42"/>
      <c r="AQ711" s="42"/>
      <c r="AR711" s="42"/>
      <c r="AS711" s="42"/>
      <c r="AT711" s="42"/>
      <c r="AU711" s="42"/>
      <c r="AV711" s="42"/>
      <c r="AW711" s="42"/>
      <c r="AX711" s="42"/>
      <c r="AY711" s="42"/>
      <c r="AZ711" s="42"/>
      <c r="BA711" s="42"/>
      <c r="BB711" s="42"/>
      <c r="BC711" s="42"/>
      <c r="BD711" s="42"/>
      <c r="BE711" s="42"/>
      <c r="BF711" s="42"/>
      <c r="BG711" s="42"/>
    </row>
    <row r="712" spans="5:59" ht="15.75" customHeight="1" x14ac:dyDescent="0.25">
      <c r="E712" s="37"/>
      <c r="J712" s="36"/>
      <c r="K712" s="36"/>
      <c r="L712" s="38"/>
      <c r="M712" s="39"/>
      <c r="N712" s="39"/>
      <c r="O712" s="39"/>
      <c r="P712" s="39"/>
      <c r="Q712" s="39"/>
      <c r="R712" s="39"/>
      <c r="S712" s="39"/>
      <c r="U712" s="39"/>
      <c r="V712" s="39"/>
      <c r="W712" s="39"/>
      <c r="X712" s="39"/>
      <c r="Y712" s="39"/>
      <c r="AF712" s="40"/>
      <c r="AG712" s="40"/>
      <c r="AH712" s="40"/>
      <c r="AI712" s="40"/>
      <c r="AJ712" s="41"/>
      <c r="AK712" s="41"/>
      <c r="AL712" s="42"/>
      <c r="AM712" s="42"/>
      <c r="AN712" s="42"/>
      <c r="AO712" s="42"/>
      <c r="AP712" s="42"/>
      <c r="AQ712" s="42"/>
      <c r="AR712" s="42"/>
      <c r="AS712" s="42"/>
      <c r="AT712" s="42"/>
      <c r="AU712" s="42"/>
      <c r="AV712" s="42"/>
      <c r="AW712" s="42"/>
      <c r="AX712" s="42"/>
      <c r="AY712" s="42"/>
      <c r="AZ712" s="42"/>
      <c r="BA712" s="42"/>
      <c r="BB712" s="42"/>
      <c r="BC712" s="42"/>
      <c r="BD712" s="42"/>
      <c r="BE712" s="42"/>
      <c r="BF712" s="42"/>
      <c r="BG712" s="42"/>
    </row>
    <row r="713" spans="5:59" ht="15.75" customHeight="1" x14ac:dyDescent="0.25">
      <c r="E713" s="37"/>
      <c r="J713" s="36"/>
      <c r="K713" s="36"/>
      <c r="L713" s="38"/>
      <c r="M713" s="39"/>
      <c r="N713" s="39"/>
      <c r="O713" s="39"/>
      <c r="P713" s="39"/>
      <c r="Q713" s="39"/>
      <c r="R713" s="39"/>
      <c r="S713" s="39"/>
      <c r="U713" s="39"/>
      <c r="V713" s="39"/>
      <c r="W713" s="39"/>
      <c r="X713" s="39"/>
      <c r="Y713" s="39"/>
      <c r="AF713" s="40"/>
      <c r="AG713" s="40"/>
      <c r="AH713" s="40"/>
      <c r="AI713" s="40"/>
      <c r="AJ713" s="41"/>
      <c r="AK713" s="41"/>
      <c r="AL713" s="42"/>
      <c r="AM713" s="42"/>
      <c r="AN713" s="42"/>
      <c r="AO713" s="42"/>
      <c r="AP713" s="42"/>
      <c r="AQ713" s="42"/>
      <c r="AR713" s="42"/>
      <c r="AS713" s="42"/>
      <c r="AT713" s="42"/>
      <c r="AU713" s="42"/>
      <c r="AV713" s="42"/>
      <c r="AW713" s="42"/>
      <c r="AX713" s="42"/>
      <c r="AY713" s="42"/>
      <c r="AZ713" s="42"/>
      <c r="BA713" s="42"/>
      <c r="BB713" s="42"/>
      <c r="BC713" s="42"/>
      <c r="BD713" s="42"/>
      <c r="BE713" s="42"/>
      <c r="BF713" s="42"/>
      <c r="BG713" s="42"/>
    </row>
    <row r="714" spans="5:59" ht="15.75" customHeight="1" x14ac:dyDescent="0.25">
      <c r="E714" s="37"/>
      <c r="J714" s="36"/>
      <c r="K714" s="36"/>
      <c r="L714" s="38"/>
      <c r="M714" s="39"/>
      <c r="N714" s="39"/>
      <c r="O714" s="39"/>
      <c r="P714" s="39"/>
      <c r="Q714" s="39"/>
      <c r="R714" s="39"/>
      <c r="S714" s="39"/>
      <c r="U714" s="39"/>
      <c r="V714" s="39"/>
      <c r="W714" s="39"/>
      <c r="X714" s="39"/>
      <c r="Y714" s="39"/>
      <c r="AF714" s="40"/>
      <c r="AG714" s="40"/>
      <c r="AH714" s="40"/>
      <c r="AI714" s="40"/>
      <c r="AJ714" s="41"/>
      <c r="AK714" s="41"/>
      <c r="AL714" s="42"/>
      <c r="AM714" s="42"/>
      <c r="AN714" s="42"/>
      <c r="AO714" s="42"/>
      <c r="AP714" s="42"/>
      <c r="AQ714" s="42"/>
      <c r="AR714" s="42"/>
      <c r="AS714" s="42"/>
      <c r="AT714" s="42"/>
      <c r="AU714" s="42"/>
      <c r="AV714" s="42"/>
      <c r="AW714" s="42"/>
      <c r="AX714" s="42"/>
      <c r="AY714" s="42"/>
      <c r="AZ714" s="42"/>
      <c r="BA714" s="42"/>
      <c r="BB714" s="42"/>
      <c r="BC714" s="42"/>
      <c r="BD714" s="42"/>
      <c r="BE714" s="42"/>
      <c r="BF714" s="42"/>
      <c r="BG714" s="42"/>
    </row>
    <row r="715" spans="5:59" ht="15.75" customHeight="1" x14ac:dyDescent="0.25">
      <c r="E715" s="37"/>
      <c r="J715" s="36"/>
      <c r="K715" s="36"/>
      <c r="L715" s="38"/>
      <c r="M715" s="39"/>
      <c r="N715" s="39"/>
      <c r="O715" s="39"/>
      <c r="P715" s="39"/>
      <c r="Q715" s="39"/>
      <c r="R715" s="39"/>
      <c r="S715" s="39"/>
      <c r="U715" s="39"/>
      <c r="V715" s="39"/>
      <c r="W715" s="39"/>
      <c r="X715" s="39"/>
      <c r="Y715" s="39"/>
      <c r="AF715" s="40"/>
      <c r="AG715" s="40"/>
      <c r="AH715" s="40"/>
      <c r="AI715" s="40"/>
      <c r="AJ715" s="41"/>
      <c r="AK715" s="41"/>
      <c r="AL715" s="42"/>
      <c r="AM715" s="42"/>
      <c r="AN715" s="42"/>
      <c r="AO715" s="42"/>
      <c r="AP715" s="42"/>
      <c r="AQ715" s="42"/>
      <c r="AR715" s="42"/>
      <c r="AS715" s="42"/>
      <c r="AT715" s="42"/>
      <c r="AU715" s="42"/>
      <c r="AV715" s="42"/>
      <c r="AW715" s="42"/>
      <c r="AX715" s="42"/>
      <c r="AY715" s="42"/>
      <c r="AZ715" s="42"/>
      <c r="BA715" s="42"/>
      <c r="BB715" s="42"/>
      <c r="BC715" s="42"/>
      <c r="BD715" s="42"/>
      <c r="BE715" s="42"/>
      <c r="BF715" s="42"/>
      <c r="BG715" s="42"/>
    </row>
    <row r="716" spans="5:59" ht="15.75" customHeight="1" x14ac:dyDescent="0.25">
      <c r="E716" s="37"/>
      <c r="J716" s="36"/>
      <c r="K716" s="36"/>
      <c r="L716" s="38"/>
      <c r="M716" s="39"/>
      <c r="N716" s="39"/>
      <c r="O716" s="39"/>
      <c r="P716" s="39"/>
      <c r="Q716" s="39"/>
      <c r="R716" s="39"/>
      <c r="S716" s="39"/>
      <c r="U716" s="39"/>
      <c r="V716" s="39"/>
      <c r="W716" s="39"/>
      <c r="X716" s="39"/>
      <c r="Y716" s="39"/>
      <c r="AF716" s="40"/>
      <c r="AG716" s="40"/>
      <c r="AH716" s="40"/>
      <c r="AI716" s="40"/>
      <c r="AJ716" s="41"/>
      <c r="AK716" s="41"/>
      <c r="AL716" s="42"/>
      <c r="AM716" s="42"/>
      <c r="AN716" s="42"/>
      <c r="AO716" s="42"/>
      <c r="AP716" s="42"/>
      <c r="AQ716" s="42"/>
      <c r="AR716" s="42"/>
      <c r="AS716" s="42"/>
      <c r="AT716" s="42"/>
      <c r="AU716" s="42"/>
      <c r="AV716" s="42"/>
      <c r="AW716" s="42"/>
      <c r="AX716" s="42"/>
      <c r="AY716" s="42"/>
      <c r="AZ716" s="42"/>
      <c r="BA716" s="42"/>
      <c r="BB716" s="42"/>
      <c r="BC716" s="42"/>
      <c r="BD716" s="42"/>
      <c r="BE716" s="42"/>
      <c r="BF716" s="42"/>
      <c r="BG716" s="42"/>
    </row>
    <row r="717" spans="5:59" ht="15.75" customHeight="1" x14ac:dyDescent="0.25">
      <c r="E717" s="37"/>
      <c r="J717" s="36"/>
      <c r="K717" s="36"/>
      <c r="L717" s="38"/>
      <c r="M717" s="39"/>
      <c r="N717" s="39"/>
      <c r="O717" s="39"/>
      <c r="P717" s="39"/>
      <c r="Q717" s="39"/>
      <c r="R717" s="39"/>
      <c r="S717" s="39"/>
      <c r="U717" s="39"/>
      <c r="V717" s="39"/>
      <c r="W717" s="39"/>
      <c r="X717" s="39"/>
      <c r="Y717" s="39"/>
      <c r="AF717" s="40"/>
      <c r="AG717" s="40"/>
      <c r="AH717" s="40"/>
      <c r="AI717" s="40"/>
      <c r="AJ717" s="41"/>
      <c r="AK717" s="41"/>
      <c r="AL717" s="42"/>
      <c r="AM717" s="42"/>
      <c r="AN717" s="42"/>
      <c r="AO717" s="42"/>
      <c r="AP717" s="42"/>
      <c r="AQ717" s="42"/>
      <c r="AR717" s="42"/>
      <c r="AS717" s="42"/>
      <c r="AT717" s="42"/>
      <c r="AU717" s="42"/>
      <c r="AV717" s="42"/>
      <c r="AW717" s="42"/>
      <c r="AX717" s="42"/>
      <c r="AY717" s="42"/>
      <c r="AZ717" s="42"/>
      <c r="BA717" s="42"/>
      <c r="BB717" s="42"/>
      <c r="BC717" s="42"/>
      <c r="BD717" s="42"/>
      <c r="BE717" s="42"/>
      <c r="BF717" s="42"/>
      <c r="BG717" s="42"/>
    </row>
    <row r="718" spans="5:59" ht="15.75" customHeight="1" x14ac:dyDescent="0.25">
      <c r="E718" s="37"/>
      <c r="J718" s="36"/>
      <c r="K718" s="36"/>
      <c r="L718" s="38"/>
      <c r="M718" s="39"/>
      <c r="N718" s="39"/>
      <c r="O718" s="39"/>
      <c r="P718" s="39"/>
      <c r="Q718" s="39"/>
      <c r="R718" s="39"/>
      <c r="S718" s="39"/>
      <c r="U718" s="39"/>
      <c r="V718" s="39"/>
      <c r="W718" s="39"/>
      <c r="X718" s="39"/>
      <c r="Y718" s="39"/>
      <c r="AF718" s="40"/>
      <c r="AG718" s="40"/>
      <c r="AH718" s="40"/>
      <c r="AI718" s="40"/>
      <c r="AJ718" s="41"/>
      <c r="AK718" s="41"/>
      <c r="AL718" s="42"/>
      <c r="AM718" s="42"/>
      <c r="AN718" s="42"/>
      <c r="AO718" s="42"/>
      <c r="AP718" s="42"/>
      <c r="AQ718" s="42"/>
      <c r="AR718" s="42"/>
      <c r="AS718" s="42"/>
      <c r="AT718" s="42"/>
      <c r="AU718" s="42"/>
      <c r="AV718" s="42"/>
      <c r="AW718" s="42"/>
      <c r="AX718" s="42"/>
      <c r="AY718" s="42"/>
      <c r="AZ718" s="42"/>
      <c r="BA718" s="42"/>
      <c r="BB718" s="42"/>
      <c r="BC718" s="42"/>
      <c r="BD718" s="42"/>
      <c r="BE718" s="42"/>
      <c r="BF718" s="42"/>
      <c r="BG718" s="42"/>
    </row>
    <row r="719" spans="5:59" ht="15.75" customHeight="1" x14ac:dyDescent="0.25">
      <c r="E719" s="37"/>
      <c r="J719" s="36"/>
      <c r="K719" s="36"/>
      <c r="L719" s="38"/>
      <c r="M719" s="39"/>
      <c r="N719" s="39"/>
      <c r="O719" s="39"/>
      <c r="P719" s="39"/>
      <c r="Q719" s="39"/>
      <c r="R719" s="39"/>
      <c r="S719" s="39"/>
      <c r="U719" s="39"/>
      <c r="V719" s="39"/>
      <c r="W719" s="39"/>
      <c r="X719" s="39"/>
      <c r="Y719" s="39"/>
      <c r="AF719" s="40"/>
      <c r="AG719" s="40"/>
      <c r="AH719" s="40"/>
      <c r="AI719" s="40"/>
      <c r="AJ719" s="41"/>
      <c r="AK719" s="41"/>
      <c r="AL719" s="42"/>
      <c r="AM719" s="42"/>
      <c r="AN719" s="42"/>
      <c r="AO719" s="42"/>
      <c r="AP719" s="42"/>
      <c r="AQ719" s="42"/>
      <c r="AR719" s="42"/>
      <c r="AS719" s="42"/>
      <c r="AT719" s="42"/>
      <c r="AU719" s="42"/>
      <c r="AV719" s="42"/>
      <c r="AW719" s="42"/>
      <c r="AX719" s="42"/>
      <c r="AY719" s="42"/>
      <c r="AZ719" s="42"/>
      <c r="BA719" s="42"/>
      <c r="BB719" s="42"/>
      <c r="BC719" s="42"/>
      <c r="BD719" s="42"/>
      <c r="BE719" s="42"/>
      <c r="BF719" s="42"/>
      <c r="BG719" s="42"/>
    </row>
    <row r="720" spans="5:59" ht="15.75" customHeight="1" x14ac:dyDescent="0.25">
      <c r="E720" s="37"/>
      <c r="J720" s="36"/>
      <c r="K720" s="36"/>
      <c r="L720" s="38"/>
      <c r="M720" s="39"/>
      <c r="N720" s="39"/>
      <c r="O720" s="39"/>
      <c r="P720" s="39"/>
      <c r="Q720" s="39"/>
      <c r="R720" s="39"/>
      <c r="S720" s="39"/>
      <c r="U720" s="39"/>
      <c r="V720" s="39"/>
      <c r="W720" s="39"/>
      <c r="X720" s="39"/>
      <c r="Y720" s="39"/>
      <c r="AF720" s="40"/>
      <c r="AG720" s="40"/>
      <c r="AH720" s="40"/>
      <c r="AI720" s="40"/>
      <c r="AJ720" s="41"/>
      <c r="AK720" s="41"/>
      <c r="AL720" s="42"/>
      <c r="AM720" s="42"/>
      <c r="AN720" s="42"/>
      <c r="AO720" s="42"/>
      <c r="AP720" s="42"/>
      <c r="AQ720" s="42"/>
      <c r="AR720" s="42"/>
      <c r="AS720" s="42"/>
      <c r="AT720" s="42"/>
      <c r="AU720" s="42"/>
      <c r="AV720" s="42"/>
      <c r="AW720" s="42"/>
      <c r="AX720" s="42"/>
      <c r="AY720" s="42"/>
      <c r="AZ720" s="42"/>
      <c r="BA720" s="42"/>
      <c r="BB720" s="42"/>
      <c r="BC720" s="42"/>
      <c r="BD720" s="42"/>
      <c r="BE720" s="42"/>
      <c r="BF720" s="42"/>
      <c r="BG720" s="42"/>
    </row>
    <row r="721" spans="5:59" ht="15.75" customHeight="1" x14ac:dyDescent="0.25">
      <c r="E721" s="37"/>
      <c r="J721" s="36"/>
      <c r="K721" s="36"/>
      <c r="L721" s="38"/>
      <c r="M721" s="39"/>
      <c r="N721" s="39"/>
      <c r="O721" s="39"/>
      <c r="P721" s="39"/>
      <c r="Q721" s="39"/>
      <c r="R721" s="39"/>
      <c r="S721" s="39"/>
      <c r="U721" s="39"/>
      <c r="V721" s="39"/>
      <c r="W721" s="39"/>
      <c r="X721" s="39"/>
      <c r="Y721" s="39"/>
      <c r="AF721" s="40"/>
      <c r="AG721" s="40"/>
      <c r="AH721" s="40"/>
      <c r="AI721" s="40"/>
      <c r="AJ721" s="41"/>
      <c r="AK721" s="41"/>
      <c r="AL721" s="42"/>
      <c r="AM721" s="42"/>
      <c r="AN721" s="42"/>
      <c r="AO721" s="42"/>
      <c r="AP721" s="42"/>
      <c r="AQ721" s="42"/>
      <c r="AR721" s="42"/>
      <c r="AS721" s="42"/>
      <c r="AT721" s="42"/>
      <c r="AU721" s="42"/>
      <c r="AV721" s="42"/>
      <c r="AW721" s="42"/>
      <c r="AX721" s="42"/>
      <c r="AY721" s="42"/>
      <c r="AZ721" s="42"/>
      <c r="BA721" s="42"/>
      <c r="BB721" s="42"/>
      <c r="BC721" s="42"/>
      <c r="BD721" s="42"/>
      <c r="BE721" s="42"/>
      <c r="BF721" s="42"/>
      <c r="BG721" s="42"/>
    </row>
    <row r="722" spans="5:59" ht="15.75" customHeight="1" x14ac:dyDescent="0.25">
      <c r="E722" s="37"/>
      <c r="J722" s="36"/>
      <c r="K722" s="36"/>
      <c r="L722" s="38"/>
      <c r="M722" s="39"/>
      <c r="N722" s="39"/>
      <c r="O722" s="39"/>
      <c r="P722" s="39"/>
      <c r="Q722" s="39"/>
      <c r="R722" s="39"/>
      <c r="S722" s="39"/>
      <c r="U722" s="39"/>
      <c r="V722" s="39"/>
      <c r="W722" s="39"/>
      <c r="X722" s="39"/>
      <c r="Y722" s="39"/>
      <c r="AF722" s="40"/>
      <c r="AG722" s="40"/>
      <c r="AH722" s="40"/>
      <c r="AI722" s="40"/>
      <c r="AJ722" s="41"/>
      <c r="AK722" s="41"/>
      <c r="AL722" s="42"/>
      <c r="AM722" s="42"/>
      <c r="AN722" s="42"/>
      <c r="AO722" s="42"/>
      <c r="AP722" s="42"/>
      <c r="AQ722" s="42"/>
      <c r="AR722" s="42"/>
      <c r="AS722" s="42"/>
      <c r="AT722" s="42"/>
      <c r="AU722" s="42"/>
      <c r="AV722" s="42"/>
      <c r="AW722" s="42"/>
      <c r="AX722" s="42"/>
      <c r="AY722" s="42"/>
      <c r="AZ722" s="42"/>
      <c r="BA722" s="42"/>
      <c r="BB722" s="42"/>
      <c r="BC722" s="42"/>
      <c r="BD722" s="42"/>
      <c r="BE722" s="42"/>
      <c r="BF722" s="42"/>
      <c r="BG722" s="42"/>
    </row>
    <row r="723" spans="5:59" ht="15.75" customHeight="1" x14ac:dyDescent="0.25">
      <c r="E723" s="37"/>
      <c r="J723" s="36"/>
      <c r="K723" s="36"/>
      <c r="L723" s="38"/>
      <c r="M723" s="39"/>
      <c r="N723" s="39"/>
      <c r="O723" s="39"/>
      <c r="P723" s="39"/>
      <c r="Q723" s="39"/>
      <c r="R723" s="39"/>
      <c r="S723" s="39"/>
      <c r="U723" s="39"/>
      <c r="V723" s="39"/>
      <c r="W723" s="39"/>
      <c r="X723" s="39"/>
      <c r="Y723" s="39"/>
      <c r="AF723" s="40"/>
      <c r="AG723" s="40"/>
      <c r="AH723" s="40"/>
      <c r="AI723" s="40"/>
      <c r="AJ723" s="41"/>
      <c r="AK723" s="41"/>
      <c r="AL723" s="42"/>
      <c r="AM723" s="42"/>
      <c r="AN723" s="42"/>
      <c r="AO723" s="42"/>
      <c r="AP723" s="42"/>
      <c r="AQ723" s="42"/>
      <c r="AR723" s="42"/>
      <c r="AS723" s="42"/>
      <c r="AT723" s="42"/>
      <c r="AU723" s="42"/>
      <c r="AV723" s="42"/>
      <c r="AW723" s="42"/>
      <c r="AX723" s="42"/>
      <c r="AY723" s="42"/>
      <c r="AZ723" s="42"/>
      <c r="BA723" s="42"/>
      <c r="BB723" s="42"/>
      <c r="BC723" s="42"/>
      <c r="BD723" s="42"/>
      <c r="BE723" s="42"/>
      <c r="BF723" s="42"/>
      <c r="BG723" s="42"/>
    </row>
    <row r="724" spans="5:59" ht="15.75" customHeight="1" x14ac:dyDescent="0.25">
      <c r="E724" s="37"/>
      <c r="J724" s="36"/>
      <c r="K724" s="36"/>
      <c r="L724" s="38"/>
      <c r="M724" s="39"/>
      <c r="N724" s="39"/>
      <c r="O724" s="39"/>
      <c r="P724" s="39"/>
      <c r="Q724" s="39"/>
      <c r="R724" s="39"/>
      <c r="S724" s="39"/>
      <c r="U724" s="39"/>
      <c r="V724" s="39"/>
      <c r="W724" s="39"/>
      <c r="X724" s="39"/>
      <c r="Y724" s="39"/>
      <c r="AF724" s="40"/>
      <c r="AG724" s="40"/>
      <c r="AH724" s="40"/>
      <c r="AI724" s="40"/>
      <c r="AJ724" s="41"/>
      <c r="AK724" s="41"/>
      <c r="AL724" s="42"/>
      <c r="AM724" s="42"/>
      <c r="AN724" s="42"/>
      <c r="AO724" s="42"/>
      <c r="AP724" s="42"/>
      <c r="AQ724" s="42"/>
      <c r="AR724" s="42"/>
      <c r="AS724" s="42"/>
      <c r="AT724" s="42"/>
      <c r="AU724" s="42"/>
      <c r="AV724" s="42"/>
      <c r="AW724" s="42"/>
      <c r="AX724" s="42"/>
      <c r="AY724" s="42"/>
      <c r="AZ724" s="42"/>
      <c r="BA724" s="42"/>
      <c r="BB724" s="42"/>
      <c r="BC724" s="42"/>
      <c r="BD724" s="42"/>
      <c r="BE724" s="42"/>
      <c r="BF724" s="42"/>
      <c r="BG724" s="42"/>
    </row>
    <row r="725" spans="5:59" ht="15.75" customHeight="1" x14ac:dyDescent="0.25">
      <c r="E725" s="37"/>
      <c r="J725" s="36"/>
      <c r="K725" s="36"/>
      <c r="L725" s="38"/>
      <c r="M725" s="39"/>
      <c r="N725" s="39"/>
      <c r="O725" s="39"/>
      <c r="P725" s="39"/>
      <c r="Q725" s="39"/>
      <c r="R725" s="39"/>
      <c r="S725" s="39"/>
      <c r="U725" s="39"/>
      <c r="V725" s="39"/>
      <c r="W725" s="39"/>
      <c r="X725" s="39"/>
      <c r="Y725" s="39"/>
      <c r="AF725" s="40"/>
      <c r="AG725" s="40"/>
      <c r="AH725" s="40"/>
      <c r="AI725" s="40"/>
      <c r="AJ725" s="41"/>
      <c r="AK725" s="41"/>
      <c r="AL725" s="42"/>
      <c r="AM725" s="42"/>
      <c r="AN725" s="42"/>
      <c r="AO725" s="42"/>
      <c r="AP725" s="42"/>
      <c r="AQ725" s="42"/>
      <c r="AR725" s="42"/>
      <c r="AS725" s="42"/>
      <c r="AT725" s="42"/>
      <c r="AU725" s="42"/>
      <c r="AV725" s="42"/>
      <c r="AW725" s="42"/>
      <c r="AX725" s="42"/>
      <c r="AY725" s="42"/>
      <c r="AZ725" s="42"/>
      <c r="BA725" s="42"/>
      <c r="BB725" s="42"/>
      <c r="BC725" s="42"/>
      <c r="BD725" s="42"/>
      <c r="BE725" s="42"/>
      <c r="BF725" s="42"/>
      <c r="BG725" s="42"/>
    </row>
    <row r="726" spans="5:59" ht="15.75" customHeight="1" x14ac:dyDescent="0.25">
      <c r="E726" s="37"/>
      <c r="J726" s="36"/>
      <c r="K726" s="36"/>
      <c r="L726" s="38"/>
      <c r="M726" s="39"/>
      <c r="N726" s="39"/>
      <c r="O726" s="39"/>
      <c r="P726" s="39"/>
      <c r="Q726" s="39"/>
      <c r="R726" s="39"/>
      <c r="S726" s="39"/>
      <c r="U726" s="39"/>
      <c r="V726" s="39"/>
      <c r="W726" s="39"/>
      <c r="X726" s="39"/>
      <c r="Y726" s="39"/>
      <c r="AF726" s="40"/>
      <c r="AG726" s="40"/>
      <c r="AH726" s="40"/>
      <c r="AI726" s="40"/>
      <c r="AJ726" s="41"/>
      <c r="AK726" s="41"/>
      <c r="AL726" s="42"/>
      <c r="AM726" s="42"/>
      <c r="AN726" s="42"/>
      <c r="AO726" s="42"/>
      <c r="AP726" s="42"/>
      <c r="AQ726" s="42"/>
      <c r="AR726" s="42"/>
      <c r="AS726" s="42"/>
      <c r="AT726" s="42"/>
      <c r="AU726" s="42"/>
      <c r="AV726" s="42"/>
      <c r="AW726" s="42"/>
      <c r="AX726" s="42"/>
      <c r="AY726" s="42"/>
      <c r="AZ726" s="42"/>
      <c r="BA726" s="42"/>
      <c r="BB726" s="42"/>
      <c r="BC726" s="42"/>
      <c r="BD726" s="42"/>
      <c r="BE726" s="42"/>
      <c r="BF726" s="42"/>
      <c r="BG726" s="42"/>
    </row>
    <row r="727" spans="5:59" ht="15.75" customHeight="1" x14ac:dyDescent="0.25">
      <c r="E727" s="37"/>
      <c r="J727" s="36"/>
      <c r="K727" s="36"/>
      <c r="L727" s="38"/>
      <c r="M727" s="39"/>
      <c r="N727" s="39"/>
      <c r="O727" s="39"/>
      <c r="P727" s="39"/>
      <c r="Q727" s="39"/>
      <c r="R727" s="39"/>
      <c r="S727" s="39"/>
      <c r="U727" s="39"/>
      <c r="V727" s="39"/>
      <c r="W727" s="39"/>
      <c r="X727" s="39"/>
      <c r="Y727" s="39"/>
      <c r="AF727" s="40"/>
      <c r="AG727" s="40"/>
      <c r="AH727" s="40"/>
      <c r="AI727" s="40"/>
      <c r="AJ727" s="41"/>
      <c r="AK727" s="41"/>
      <c r="AL727" s="42"/>
      <c r="AM727" s="42"/>
      <c r="AN727" s="42"/>
      <c r="AO727" s="42"/>
      <c r="AP727" s="42"/>
      <c r="AQ727" s="42"/>
      <c r="AR727" s="42"/>
      <c r="AS727" s="42"/>
      <c r="AT727" s="42"/>
      <c r="AU727" s="42"/>
      <c r="AV727" s="42"/>
      <c r="AW727" s="42"/>
      <c r="AX727" s="42"/>
      <c r="AY727" s="42"/>
      <c r="AZ727" s="42"/>
      <c r="BA727" s="42"/>
      <c r="BB727" s="42"/>
      <c r="BC727" s="42"/>
      <c r="BD727" s="42"/>
      <c r="BE727" s="42"/>
      <c r="BF727" s="42"/>
      <c r="BG727" s="42"/>
    </row>
    <row r="728" spans="5:59" ht="15.75" customHeight="1" x14ac:dyDescent="0.25">
      <c r="E728" s="37"/>
      <c r="J728" s="36"/>
      <c r="K728" s="36"/>
      <c r="L728" s="38"/>
      <c r="M728" s="39"/>
      <c r="N728" s="39"/>
      <c r="O728" s="39"/>
      <c r="P728" s="39"/>
      <c r="Q728" s="39"/>
      <c r="R728" s="39"/>
      <c r="S728" s="39"/>
      <c r="U728" s="39"/>
      <c r="V728" s="39"/>
      <c r="W728" s="39"/>
      <c r="X728" s="39"/>
      <c r="Y728" s="39"/>
      <c r="AF728" s="40"/>
      <c r="AG728" s="40"/>
      <c r="AH728" s="40"/>
      <c r="AI728" s="40"/>
      <c r="AJ728" s="41"/>
      <c r="AK728" s="41"/>
      <c r="AL728" s="42"/>
      <c r="AM728" s="42"/>
      <c r="AN728" s="42"/>
      <c r="AO728" s="42"/>
      <c r="AP728" s="42"/>
      <c r="AQ728" s="42"/>
      <c r="AR728" s="42"/>
      <c r="AS728" s="42"/>
      <c r="AT728" s="42"/>
      <c r="AU728" s="42"/>
      <c r="AV728" s="42"/>
      <c r="AW728" s="42"/>
      <c r="AX728" s="42"/>
      <c r="AY728" s="42"/>
      <c r="AZ728" s="42"/>
      <c r="BA728" s="42"/>
      <c r="BB728" s="42"/>
      <c r="BC728" s="42"/>
      <c r="BD728" s="42"/>
      <c r="BE728" s="42"/>
      <c r="BF728" s="42"/>
      <c r="BG728" s="42"/>
    </row>
    <row r="729" spans="5:59" ht="15.75" customHeight="1" x14ac:dyDescent="0.25">
      <c r="E729" s="37"/>
      <c r="J729" s="36"/>
      <c r="K729" s="36"/>
      <c r="L729" s="38"/>
      <c r="M729" s="39"/>
      <c r="N729" s="39"/>
      <c r="O729" s="39"/>
      <c r="P729" s="39"/>
      <c r="Q729" s="39"/>
      <c r="R729" s="39"/>
      <c r="S729" s="39"/>
      <c r="U729" s="39"/>
      <c r="V729" s="39"/>
      <c r="W729" s="39"/>
      <c r="X729" s="39"/>
      <c r="Y729" s="39"/>
      <c r="AF729" s="40"/>
      <c r="AG729" s="40"/>
      <c r="AH729" s="40"/>
      <c r="AI729" s="40"/>
      <c r="AJ729" s="41"/>
      <c r="AK729" s="41"/>
      <c r="AL729" s="42"/>
      <c r="AM729" s="42"/>
      <c r="AN729" s="42"/>
      <c r="AO729" s="42"/>
      <c r="AP729" s="42"/>
      <c r="AQ729" s="42"/>
      <c r="AR729" s="42"/>
      <c r="AS729" s="42"/>
      <c r="AT729" s="42"/>
      <c r="AU729" s="42"/>
      <c r="AV729" s="42"/>
      <c r="AW729" s="42"/>
      <c r="AX729" s="42"/>
      <c r="AY729" s="42"/>
      <c r="AZ729" s="42"/>
      <c r="BA729" s="42"/>
      <c r="BB729" s="42"/>
      <c r="BC729" s="42"/>
      <c r="BD729" s="42"/>
      <c r="BE729" s="42"/>
      <c r="BF729" s="42"/>
      <c r="BG729" s="42"/>
    </row>
    <row r="730" spans="5:59" ht="15.75" customHeight="1" x14ac:dyDescent="0.25">
      <c r="E730" s="37"/>
      <c r="J730" s="36"/>
      <c r="K730" s="36"/>
      <c r="L730" s="38"/>
      <c r="M730" s="39"/>
      <c r="N730" s="39"/>
      <c r="O730" s="39"/>
      <c r="P730" s="39"/>
      <c r="Q730" s="39"/>
      <c r="R730" s="39"/>
      <c r="S730" s="39"/>
      <c r="U730" s="39"/>
      <c r="V730" s="39"/>
      <c r="W730" s="39"/>
      <c r="X730" s="39"/>
      <c r="Y730" s="39"/>
      <c r="AF730" s="40"/>
      <c r="AG730" s="40"/>
      <c r="AH730" s="40"/>
      <c r="AI730" s="40"/>
      <c r="AJ730" s="41"/>
      <c r="AK730" s="41"/>
      <c r="AL730" s="42"/>
      <c r="AM730" s="42"/>
      <c r="AN730" s="42"/>
      <c r="AO730" s="42"/>
      <c r="AP730" s="42"/>
      <c r="AQ730" s="42"/>
      <c r="AR730" s="42"/>
      <c r="AS730" s="42"/>
      <c r="AT730" s="42"/>
      <c r="AU730" s="42"/>
      <c r="AV730" s="42"/>
      <c r="AW730" s="42"/>
      <c r="AX730" s="42"/>
      <c r="AY730" s="42"/>
      <c r="AZ730" s="42"/>
      <c r="BA730" s="42"/>
      <c r="BB730" s="42"/>
      <c r="BC730" s="42"/>
      <c r="BD730" s="42"/>
      <c r="BE730" s="42"/>
      <c r="BF730" s="42"/>
      <c r="BG730" s="42"/>
    </row>
    <row r="731" spans="5:59" ht="15.75" customHeight="1" x14ac:dyDescent="0.25">
      <c r="E731" s="37"/>
      <c r="J731" s="36"/>
      <c r="K731" s="36"/>
      <c r="L731" s="38"/>
      <c r="M731" s="39"/>
      <c r="N731" s="39"/>
      <c r="O731" s="39"/>
      <c r="P731" s="39"/>
      <c r="Q731" s="39"/>
      <c r="R731" s="39"/>
      <c r="S731" s="39"/>
      <c r="U731" s="39"/>
      <c r="V731" s="39"/>
      <c r="W731" s="39"/>
      <c r="X731" s="39"/>
      <c r="Y731" s="39"/>
      <c r="AF731" s="40"/>
      <c r="AG731" s="40"/>
      <c r="AH731" s="40"/>
      <c r="AI731" s="40"/>
      <c r="AJ731" s="41"/>
      <c r="AK731" s="41"/>
      <c r="AL731" s="42"/>
      <c r="AM731" s="42"/>
      <c r="AN731" s="42"/>
      <c r="AO731" s="42"/>
      <c r="AP731" s="42"/>
      <c r="AQ731" s="42"/>
      <c r="AR731" s="42"/>
      <c r="AS731" s="42"/>
      <c r="AT731" s="42"/>
      <c r="AU731" s="42"/>
      <c r="AV731" s="42"/>
      <c r="AW731" s="42"/>
      <c r="AX731" s="42"/>
      <c r="AY731" s="42"/>
      <c r="AZ731" s="42"/>
      <c r="BA731" s="42"/>
      <c r="BB731" s="42"/>
      <c r="BC731" s="42"/>
      <c r="BD731" s="42"/>
      <c r="BE731" s="42"/>
      <c r="BF731" s="42"/>
      <c r="BG731" s="42"/>
    </row>
    <row r="732" spans="5:59" ht="15.75" customHeight="1" x14ac:dyDescent="0.25">
      <c r="E732" s="37"/>
      <c r="J732" s="36"/>
      <c r="K732" s="36"/>
      <c r="L732" s="38"/>
      <c r="M732" s="39"/>
      <c r="N732" s="39"/>
      <c r="O732" s="39"/>
      <c r="P732" s="39"/>
      <c r="Q732" s="39"/>
      <c r="R732" s="39"/>
      <c r="S732" s="39"/>
      <c r="U732" s="39"/>
      <c r="V732" s="39"/>
      <c r="W732" s="39"/>
      <c r="X732" s="39"/>
      <c r="Y732" s="39"/>
      <c r="AF732" s="40"/>
      <c r="AG732" s="40"/>
      <c r="AH732" s="40"/>
      <c r="AI732" s="40"/>
      <c r="AJ732" s="41"/>
      <c r="AK732" s="41"/>
      <c r="AL732" s="42"/>
      <c r="AM732" s="42"/>
      <c r="AN732" s="42"/>
      <c r="AO732" s="42"/>
      <c r="AP732" s="42"/>
      <c r="AQ732" s="42"/>
      <c r="AR732" s="42"/>
      <c r="AS732" s="42"/>
      <c r="AT732" s="42"/>
      <c r="AU732" s="42"/>
      <c r="AV732" s="42"/>
      <c r="AW732" s="42"/>
      <c r="AX732" s="42"/>
      <c r="AY732" s="42"/>
      <c r="AZ732" s="42"/>
      <c r="BA732" s="42"/>
      <c r="BB732" s="42"/>
      <c r="BC732" s="42"/>
      <c r="BD732" s="42"/>
      <c r="BE732" s="42"/>
      <c r="BF732" s="42"/>
      <c r="BG732" s="42"/>
    </row>
    <row r="733" spans="5:59" ht="15.75" customHeight="1" x14ac:dyDescent="0.25">
      <c r="E733" s="37"/>
      <c r="J733" s="36"/>
      <c r="K733" s="36"/>
      <c r="L733" s="38"/>
      <c r="M733" s="39"/>
      <c r="N733" s="39"/>
      <c r="O733" s="39"/>
      <c r="P733" s="39"/>
      <c r="Q733" s="39"/>
      <c r="R733" s="39"/>
      <c r="S733" s="39"/>
      <c r="U733" s="39"/>
      <c r="V733" s="39"/>
      <c r="W733" s="39"/>
      <c r="X733" s="39"/>
      <c r="Y733" s="39"/>
      <c r="AF733" s="40"/>
      <c r="AG733" s="40"/>
      <c r="AH733" s="40"/>
      <c r="AI733" s="40"/>
      <c r="AJ733" s="41"/>
      <c r="AK733" s="41"/>
      <c r="AL733" s="42"/>
      <c r="AM733" s="42"/>
      <c r="AN733" s="42"/>
      <c r="AO733" s="42"/>
      <c r="AP733" s="42"/>
      <c r="AQ733" s="42"/>
      <c r="AR733" s="42"/>
      <c r="AS733" s="42"/>
      <c r="AT733" s="42"/>
      <c r="AU733" s="42"/>
      <c r="AV733" s="42"/>
      <c r="AW733" s="42"/>
      <c r="AX733" s="42"/>
      <c r="AY733" s="42"/>
      <c r="AZ733" s="42"/>
      <c r="BA733" s="42"/>
      <c r="BB733" s="42"/>
      <c r="BC733" s="42"/>
      <c r="BD733" s="42"/>
      <c r="BE733" s="42"/>
      <c r="BF733" s="42"/>
      <c r="BG733" s="42"/>
    </row>
    <row r="734" spans="5:59" ht="15.75" customHeight="1" x14ac:dyDescent="0.25">
      <c r="E734" s="37"/>
      <c r="J734" s="36"/>
      <c r="K734" s="36"/>
      <c r="L734" s="38"/>
      <c r="M734" s="39"/>
      <c r="N734" s="39"/>
      <c r="O734" s="39"/>
      <c r="P734" s="39"/>
      <c r="Q734" s="39"/>
      <c r="R734" s="39"/>
      <c r="S734" s="39"/>
      <c r="U734" s="39"/>
      <c r="V734" s="39"/>
      <c r="W734" s="39"/>
      <c r="X734" s="39"/>
      <c r="Y734" s="39"/>
      <c r="AF734" s="40"/>
      <c r="AG734" s="40"/>
      <c r="AH734" s="40"/>
      <c r="AI734" s="40"/>
      <c r="AJ734" s="41"/>
      <c r="AK734" s="41"/>
      <c r="AL734" s="42"/>
      <c r="AM734" s="42"/>
      <c r="AN734" s="42"/>
      <c r="AO734" s="42"/>
      <c r="AP734" s="42"/>
      <c r="AQ734" s="42"/>
      <c r="AR734" s="42"/>
      <c r="AS734" s="42"/>
      <c r="AT734" s="42"/>
      <c r="AU734" s="42"/>
      <c r="AV734" s="42"/>
      <c r="AW734" s="42"/>
      <c r="AX734" s="42"/>
      <c r="AY734" s="42"/>
      <c r="AZ734" s="42"/>
      <c r="BA734" s="42"/>
      <c r="BB734" s="42"/>
      <c r="BC734" s="42"/>
      <c r="BD734" s="42"/>
      <c r="BE734" s="42"/>
      <c r="BF734" s="42"/>
      <c r="BG734" s="42"/>
    </row>
    <row r="735" spans="5:59" ht="15.75" customHeight="1" x14ac:dyDescent="0.25">
      <c r="E735" s="37"/>
      <c r="J735" s="36"/>
      <c r="K735" s="36"/>
      <c r="L735" s="38"/>
      <c r="M735" s="39"/>
      <c r="N735" s="39"/>
      <c r="O735" s="39"/>
      <c r="P735" s="39"/>
      <c r="Q735" s="39"/>
      <c r="R735" s="39"/>
      <c r="S735" s="39"/>
      <c r="U735" s="39"/>
      <c r="V735" s="39"/>
      <c r="W735" s="39"/>
      <c r="X735" s="39"/>
      <c r="Y735" s="39"/>
      <c r="AF735" s="40"/>
      <c r="AG735" s="40"/>
      <c r="AH735" s="40"/>
      <c r="AI735" s="40"/>
      <c r="AJ735" s="41"/>
      <c r="AK735" s="41"/>
      <c r="AL735" s="42"/>
      <c r="AM735" s="42"/>
      <c r="AN735" s="42"/>
      <c r="AO735" s="42"/>
      <c r="AP735" s="42"/>
      <c r="AQ735" s="42"/>
      <c r="AR735" s="42"/>
      <c r="AS735" s="42"/>
      <c r="AT735" s="42"/>
      <c r="AU735" s="42"/>
      <c r="AV735" s="42"/>
      <c r="AW735" s="42"/>
      <c r="AX735" s="42"/>
      <c r="AY735" s="42"/>
      <c r="AZ735" s="42"/>
      <c r="BA735" s="42"/>
      <c r="BB735" s="42"/>
      <c r="BC735" s="42"/>
      <c r="BD735" s="42"/>
      <c r="BE735" s="42"/>
      <c r="BF735" s="42"/>
      <c r="BG735" s="42"/>
    </row>
    <row r="736" spans="5:59" ht="15.75" customHeight="1" x14ac:dyDescent="0.25">
      <c r="E736" s="37"/>
      <c r="J736" s="36"/>
      <c r="K736" s="36"/>
      <c r="L736" s="38"/>
      <c r="M736" s="39"/>
      <c r="N736" s="39"/>
      <c r="O736" s="39"/>
      <c r="P736" s="39"/>
      <c r="Q736" s="39"/>
      <c r="R736" s="39"/>
      <c r="S736" s="39"/>
      <c r="U736" s="39"/>
      <c r="V736" s="39"/>
      <c r="W736" s="39"/>
      <c r="X736" s="39"/>
      <c r="Y736" s="39"/>
      <c r="AF736" s="40"/>
      <c r="AG736" s="40"/>
      <c r="AH736" s="40"/>
      <c r="AI736" s="40"/>
      <c r="AJ736" s="41"/>
      <c r="AK736" s="41"/>
      <c r="AL736" s="42"/>
      <c r="AM736" s="42"/>
      <c r="AN736" s="42"/>
      <c r="AO736" s="42"/>
      <c r="AP736" s="42"/>
      <c r="AQ736" s="42"/>
      <c r="AR736" s="42"/>
      <c r="AS736" s="42"/>
      <c r="AT736" s="42"/>
      <c r="AU736" s="42"/>
      <c r="AV736" s="42"/>
      <c r="AW736" s="42"/>
      <c r="AX736" s="42"/>
      <c r="AY736" s="42"/>
      <c r="AZ736" s="42"/>
      <c r="BA736" s="42"/>
      <c r="BB736" s="42"/>
      <c r="BC736" s="42"/>
      <c r="BD736" s="42"/>
      <c r="BE736" s="42"/>
      <c r="BF736" s="42"/>
      <c r="BG736" s="42"/>
    </row>
    <row r="737" spans="5:59" ht="15.75" customHeight="1" x14ac:dyDescent="0.25">
      <c r="E737" s="37"/>
      <c r="J737" s="36"/>
      <c r="K737" s="36"/>
      <c r="L737" s="38"/>
      <c r="M737" s="39"/>
      <c r="N737" s="39"/>
      <c r="O737" s="39"/>
      <c r="P737" s="39"/>
      <c r="Q737" s="39"/>
      <c r="R737" s="39"/>
      <c r="S737" s="39"/>
      <c r="U737" s="39"/>
      <c r="V737" s="39"/>
      <c r="W737" s="39"/>
      <c r="X737" s="39"/>
      <c r="Y737" s="39"/>
      <c r="AF737" s="40"/>
      <c r="AG737" s="40"/>
      <c r="AH737" s="40"/>
      <c r="AI737" s="40"/>
      <c r="AJ737" s="41"/>
      <c r="AK737" s="41"/>
      <c r="AL737" s="42"/>
      <c r="AM737" s="42"/>
      <c r="AN737" s="42"/>
      <c r="AO737" s="42"/>
      <c r="AP737" s="42"/>
      <c r="AQ737" s="42"/>
      <c r="AR737" s="42"/>
      <c r="AS737" s="42"/>
      <c r="AT737" s="42"/>
      <c r="AU737" s="42"/>
      <c r="AV737" s="42"/>
      <c r="AW737" s="42"/>
      <c r="AX737" s="42"/>
      <c r="AY737" s="42"/>
      <c r="AZ737" s="42"/>
      <c r="BA737" s="42"/>
      <c r="BB737" s="42"/>
      <c r="BC737" s="42"/>
      <c r="BD737" s="42"/>
      <c r="BE737" s="42"/>
      <c r="BF737" s="42"/>
      <c r="BG737" s="42"/>
    </row>
    <row r="738" spans="5:59" ht="15.75" customHeight="1" x14ac:dyDescent="0.25">
      <c r="E738" s="37"/>
      <c r="J738" s="36"/>
      <c r="K738" s="36"/>
      <c r="L738" s="38"/>
      <c r="M738" s="39"/>
      <c r="N738" s="39"/>
      <c r="O738" s="39"/>
      <c r="P738" s="39"/>
      <c r="Q738" s="39"/>
      <c r="R738" s="39"/>
      <c r="S738" s="39"/>
      <c r="U738" s="39"/>
      <c r="V738" s="39"/>
      <c r="W738" s="39"/>
      <c r="X738" s="39"/>
      <c r="Y738" s="39"/>
      <c r="AF738" s="40"/>
      <c r="AG738" s="40"/>
      <c r="AH738" s="40"/>
      <c r="AI738" s="40"/>
      <c r="AJ738" s="41"/>
      <c r="AK738" s="41"/>
      <c r="AL738" s="42"/>
      <c r="AM738" s="42"/>
      <c r="AN738" s="42"/>
      <c r="AO738" s="42"/>
      <c r="AP738" s="42"/>
      <c r="AQ738" s="42"/>
      <c r="AR738" s="42"/>
      <c r="AS738" s="42"/>
      <c r="AT738" s="42"/>
      <c r="AU738" s="42"/>
      <c r="AV738" s="42"/>
      <c r="AW738" s="42"/>
      <c r="AX738" s="42"/>
      <c r="AY738" s="42"/>
      <c r="AZ738" s="42"/>
      <c r="BA738" s="42"/>
      <c r="BB738" s="42"/>
      <c r="BC738" s="42"/>
      <c r="BD738" s="42"/>
      <c r="BE738" s="42"/>
      <c r="BF738" s="42"/>
      <c r="BG738" s="42"/>
    </row>
    <row r="739" spans="5:59" ht="15.75" customHeight="1" x14ac:dyDescent="0.25">
      <c r="E739" s="37"/>
      <c r="J739" s="36"/>
      <c r="K739" s="36"/>
      <c r="L739" s="38"/>
      <c r="M739" s="39"/>
      <c r="N739" s="39"/>
      <c r="O739" s="39"/>
      <c r="P739" s="39"/>
      <c r="Q739" s="39"/>
      <c r="R739" s="39"/>
      <c r="S739" s="39"/>
      <c r="U739" s="39"/>
      <c r="V739" s="39"/>
      <c r="W739" s="39"/>
      <c r="X739" s="39"/>
      <c r="Y739" s="39"/>
      <c r="AF739" s="40"/>
      <c r="AG739" s="40"/>
      <c r="AH739" s="40"/>
      <c r="AI739" s="40"/>
      <c r="AJ739" s="41"/>
      <c r="AK739" s="41"/>
      <c r="AL739" s="42"/>
      <c r="AM739" s="42"/>
      <c r="AN739" s="42"/>
      <c r="AO739" s="42"/>
      <c r="AP739" s="42"/>
      <c r="AQ739" s="42"/>
      <c r="AR739" s="42"/>
      <c r="AS739" s="42"/>
      <c r="AT739" s="42"/>
      <c r="AU739" s="42"/>
      <c r="AV739" s="42"/>
      <c r="AW739" s="42"/>
      <c r="AX739" s="42"/>
      <c r="AY739" s="42"/>
      <c r="AZ739" s="42"/>
      <c r="BA739" s="42"/>
      <c r="BB739" s="42"/>
      <c r="BC739" s="42"/>
      <c r="BD739" s="42"/>
      <c r="BE739" s="42"/>
      <c r="BF739" s="42"/>
      <c r="BG739" s="42"/>
    </row>
    <row r="740" spans="5:59" ht="15.75" customHeight="1" x14ac:dyDescent="0.25">
      <c r="E740" s="37"/>
      <c r="J740" s="36"/>
      <c r="K740" s="36"/>
      <c r="L740" s="38"/>
      <c r="M740" s="39"/>
      <c r="N740" s="39"/>
      <c r="O740" s="39"/>
      <c r="P740" s="39"/>
      <c r="Q740" s="39"/>
      <c r="R740" s="39"/>
      <c r="S740" s="39"/>
      <c r="U740" s="39"/>
      <c r="V740" s="39"/>
      <c r="W740" s="39"/>
      <c r="X740" s="39"/>
      <c r="Y740" s="39"/>
      <c r="AF740" s="40"/>
      <c r="AG740" s="40"/>
      <c r="AH740" s="40"/>
      <c r="AI740" s="40"/>
      <c r="AJ740" s="41"/>
      <c r="AK740" s="41"/>
      <c r="AL740" s="42"/>
      <c r="AM740" s="42"/>
      <c r="AN740" s="42"/>
      <c r="AO740" s="42"/>
      <c r="AP740" s="42"/>
      <c r="AQ740" s="42"/>
      <c r="AR740" s="42"/>
      <c r="AS740" s="42"/>
      <c r="AT740" s="42"/>
      <c r="AU740" s="42"/>
      <c r="AV740" s="42"/>
      <c r="AW740" s="42"/>
      <c r="AX740" s="42"/>
      <c r="AY740" s="42"/>
      <c r="AZ740" s="42"/>
      <c r="BA740" s="42"/>
      <c r="BB740" s="42"/>
      <c r="BC740" s="42"/>
      <c r="BD740" s="42"/>
      <c r="BE740" s="42"/>
      <c r="BF740" s="42"/>
      <c r="BG740" s="42"/>
    </row>
    <row r="741" spans="5:59" ht="15.75" customHeight="1" x14ac:dyDescent="0.25">
      <c r="E741" s="37"/>
      <c r="J741" s="36"/>
      <c r="K741" s="36"/>
      <c r="L741" s="38"/>
      <c r="M741" s="39"/>
      <c r="N741" s="39"/>
      <c r="O741" s="39"/>
      <c r="P741" s="39"/>
      <c r="Q741" s="39"/>
      <c r="R741" s="39"/>
      <c r="S741" s="39"/>
      <c r="U741" s="39"/>
      <c r="V741" s="39"/>
      <c r="W741" s="39"/>
      <c r="X741" s="39"/>
      <c r="Y741" s="39"/>
      <c r="AF741" s="40"/>
      <c r="AG741" s="40"/>
      <c r="AH741" s="40"/>
      <c r="AI741" s="40"/>
      <c r="AJ741" s="41"/>
      <c r="AK741" s="41"/>
      <c r="AL741" s="42"/>
      <c r="AM741" s="42"/>
      <c r="AN741" s="42"/>
      <c r="AO741" s="42"/>
      <c r="AP741" s="42"/>
      <c r="AQ741" s="42"/>
      <c r="AR741" s="42"/>
      <c r="AS741" s="42"/>
      <c r="AT741" s="42"/>
      <c r="AU741" s="42"/>
      <c r="AV741" s="42"/>
      <c r="AW741" s="42"/>
      <c r="AX741" s="42"/>
      <c r="AY741" s="42"/>
      <c r="AZ741" s="42"/>
      <c r="BA741" s="42"/>
      <c r="BB741" s="42"/>
      <c r="BC741" s="42"/>
      <c r="BD741" s="42"/>
      <c r="BE741" s="42"/>
      <c r="BF741" s="42"/>
      <c r="BG741" s="42"/>
    </row>
    <row r="742" spans="5:59" ht="15.75" customHeight="1" x14ac:dyDescent="0.25">
      <c r="E742" s="37"/>
      <c r="J742" s="36"/>
      <c r="K742" s="36"/>
      <c r="L742" s="38"/>
      <c r="M742" s="39"/>
      <c r="N742" s="39"/>
      <c r="O742" s="39"/>
      <c r="P742" s="39"/>
      <c r="Q742" s="39"/>
      <c r="R742" s="39"/>
      <c r="S742" s="39"/>
      <c r="U742" s="39"/>
      <c r="V742" s="39"/>
      <c r="W742" s="39"/>
      <c r="X742" s="39"/>
      <c r="Y742" s="39"/>
      <c r="AF742" s="40"/>
      <c r="AG742" s="40"/>
      <c r="AH742" s="40"/>
      <c r="AI742" s="40"/>
      <c r="AJ742" s="41"/>
      <c r="AK742" s="41"/>
      <c r="AL742" s="42"/>
      <c r="AM742" s="42"/>
      <c r="AN742" s="42"/>
      <c r="AO742" s="42"/>
      <c r="AP742" s="42"/>
      <c r="AQ742" s="42"/>
      <c r="AR742" s="42"/>
      <c r="AS742" s="42"/>
      <c r="AT742" s="42"/>
      <c r="AU742" s="42"/>
      <c r="AV742" s="42"/>
      <c r="AW742" s="42"/>
      <c r="AX742" s="42"/>
      <c r="AY742" s="42"/>
      <c r="AZ742" s="42"/>
      <c r="BA742" s="42"/>
      <c r="BB742" s="42"/>
      <c r="BC742" s="42"/>
      <c r="BD742" s="42"/>
      <c r="BE742" s="42"/>
      <c r="BF742" s="42"/>
      <c r="BG742" s="42"/>
    </row>
    <row r="743" spans="5:59" ht="15.75" customHeight="1" x14ac:dyDescent="0.25">
      <c r="E743" s="37"/>
      <c r="J743" s="36"/>
      <c r="K743" s="36"/>
      <c r="L743" s="38"/>
      <c r="M743" s="39"/>
      <c r="N743" s="39"/>
      <c r="O743" s="39"/>
      <c r="P743" s="39"/>
      <c r="Q743" s="39"/>
      <c r="R743" s="39"/>
      <c r="S743" s="39"/>
      <c r="U743" s="39"/>
      <c r="V743" s="39"/>
      <c r="W743" s="39"/>
      <c r="X743" s="39"/>
      <c r="Y743" s="39"/>
      <c r="AF743" s="40"/>
      <c r="AG743" s="40"/>
      <c r="AH743" s="40"/>
      <c r="AI743" s="40"/>
      <c r="AJ743" s="41"/>
      <c r="AK743" s="41"/>
      <c r="AL743" s="42"/>
      <c r="AM743" s="42"/>
      <c r="AN743" s="42"/>
      <c r="AO743" s="42"/>
      <c r="AP743" s="42"/>
      <c r="AQ743" s="42"/>
      <c r="AR743" s="42"/>
      <c r="AS743" s="42"/>
      <c r="AT743" s="42"/>
      <c r="AU743" s="42"/>
      <c r="AV743" s="42"/>
      <c r="AW743" s="42"/>
      <c r="AX743" s="42"/>
      <c r="AY743" s="42"/>
      <c r="AZ743" s="42"/>
      <c r="BA743" s="42"/>
      <c r="BB743" s="42"/>
      <c r="BC743" s="42"/>
      <c r="BD743" s="42"/>
      <c r="BE743" s="42"/>
      <c r="BF743" s="42"/>
      <c r="BG743" s="42"/>
    </row>
    <row r="744" spans="5:59" ht="15.75" customHeight="1" x14ac:dyDescent="0.25">
      <c r="E744" s="37"/>
      <c r="J744" s="36"/>
      <c r="K744" s="36"/>
      <c r="L744" s="38"/>
      <c r="M744" s="39"/>
      <c r="N744" s="39"/>
      <c r="O744" s="39"/>
      <c r="P744" s="39"/>
      <c r="Q744" s="39"/>
      <c r="R744" s="39"/>
      <c r="S744" s="39"/>
      <c r="U744" s="39"/>
      <c r="V744" s="39"/>
      <c r="W744" s="39"/>
      <c r="X744" s="39"/>
      <c r="Y744" s="39"/>
      <c r="AF744" s="40"/>
      <c r="AG744" s="40"/>
      <c r="AH744" s="40"/>
      <c r="AI744" s="40"/>
      <c r="AJ744" s="41"/>
      <c r="AK744" s="41"/>
      <c r="AL744" s="42"/>
      <c r="AM744" s="42"/>
      <c r="AN744" s="42"/>
      <c r="AO744" s="42"/>
      <c r="AP744" s="42"/>
      <c r="AQ744" s="42"/>
      <c r="AR744" s="42"/>
      <c r="AS744" s="42"/>
      <c r="AT744" s="42"/>
      <c r="AU744" s="42"/>
      <c r="AV744" s="42"/>
      <c r="AW744" s="42"/>
      <c r="AX744" s="42"/>
      <c r="AY744" s="42"/>
      <c r="AZ744" s="42"/>
      <c r="BA744" s="42"/>
      <c r="BB744" s="42"/>
      <c r="BC744" s="42"/>
      <c r="BD744" s="42"/>
      <c r="BE744" s="42"/>
      <c r="BF744" s="42"/>
      <c r="BG744" s="42"/>
    </row>
    <row r="745" spans="5:59" ht="15.75" customHeight="1" x14ac:dyDescent="0.25">
      <c r="E745" s="37"/>
      <c r="J745" s="36"/>
      <c r="K745" s="36"/>
      <c r="L745" s="38"/>
      <c r="M745" s="39"/>
      <c r="N745" s="39"/>
      <c r="O745" s="39"/>
      <c r="P745" s="39"/>
      <c r="Q745" s="39"/>
      <c r="R745" s="39"/>
      <c r="S745" s="39"/>
      <c r="U745" s="39"/>
      <c r="V745" s="39"/>
      <c r="W745" s="39"/>
      <c r="X745" s="39"/>
      <c r="Y745" s="39"/>
      <c r="AF745" s="40"/>
      <c r="AG745" s="40"/>
      <c r="AH745" s="40"/>
      <c r="AI745" s="40"/>
      <c r="AJ745" s="41"/>
      <c r="AK745" s="41"/>
      <c r="AL745" s="42"/>
      <c r="AM745" s="42"/>
      <c r="AN745" s="42"/>
      <c r="AO745" s="42"/>
      <c r="AP745" s="42"/>
      <c r="AQ745" s="42"/>
      <c r="AR745" s="42"/>
      <c r="AS745" s="42"/>
      <c r="AT745" s="42"/>
      <c r="AU745" s="42"/>
      <c r="AV745" s="42"/>
      <c r="AW745" s="42"/>
      <c r="AX745" s="42"/>
      <c r="AY745" s="42"/>
      <c r="AZ745" s="42"/>
      <c r="BA745" s="42"/>
      <c r="BB745" s="42"/>
      <c r="BC745" s="42"/>
      <c r="BD745" s="42"/>
      <c r="BE745" s="42"/>
      <c r="BF745" s="42"/>
      <c r="BG745" s="42"/>
    </row>
    <row r="746" spans="5:59" ht="15.75" customHeight="1" x14ac:dyDescent="0.25">
      <c r="E746" s="37"/>
      <c r="J746" s="36"/>
      <c r="K746" s="36"/>
      <c r="L746" s="38"/>
      <c r="M746" s="39"/>
      <c r="N746" s="39"/>
      <c r="O746" s="39"/>
      <c r="P746" s="39"/>
      <c r="Q746" s="39"/>
      <c r="R746" s="39"/>
      <c r="S746" s="39"/>
      <c r="U746" s="39"/>
      <c r="V746" s="39"/>
      <c r="W746" s="39"/>
      <c r="X746" s="39"/>
      <c r="Y746" s="39"/>
      <c r="AF746" s="40"/>
      <c r="AG746" s="40"/>
      <c r="AH746" s="40"/>
      <c r="AI746" s="40"/>
      <c r="AJ746" s="41"/>
      <c r="AK746" s="41"/>
      <c r="AL746" s="42"/>
      <c r="AM746" s="42"/>
      <c r="AN746" s="42"/>
      <c r="AO746" s="42"/>
      <c r="AP746" s="42"/>
      <c r="AQ746" s="42"/>
      <c r="AR746" s="42"/>
      <c r="AS746" s="42"/>
      <c r="AT746" s="42"/>
      <c r="AU746" s="42"/>
      <c r="AV746" s="42"/>
      <c r="AW746" s="42"/>
      <c r="AX746" s="42"/>
      <c r="AY746" s="42"/>
      <c r="AZ746" s="42"/>
      <c r="BA746" s="42"/>
      <c r="BB746" s="42"/>
      <c r="BC746" s="42"/>
      <c r="BD746" s="42"/>
      <c r="BE746" s="42"/>
      <c r="BF746" s="42"/>
      <c r="BG746" s="42"/>
    </row>
    <row r="747" spans="5:59" ht="15.75" customHeight="1" x14ac:dyDescent="0.25">
      <c r="E747" s="37"/>
      <c r="J747" s="36"/>
      <c r="K747" s="36"/>
      <c r="L747" s="38"/>
      <c r="M747" s="39"/>
      <c r="N747" s="39"/>
      <c r="O747" s="39"/>
      <c r="P747" s="39"/>
      <c r="Q747" s="39"/>
      <c r="R747" s="39"/>
      <c r="S747" s="39"/>
      <c r="U747" s="39"/>
      <c r="V747" s="39"/>
      <c r="W747" s="39"/>
      <c r="X747" s="39"/>
      <c r="Y747" s="39"/>
      <c r="AF747" s="40"/>
      <c r="AG747" s="40"/>
      <c r="AH747" s="40"/>
      <c r="AI747" s="40"/>
      <c r="AJ747" s="41"/>
      <c r="AK747" s="41"/>
      <c r="AL747" s="42"/>
      <c r="AM747" s="42"/>
      <c r="AN747" s="42"/>
      <c r="AO747" s="42"/>
      <c r="AP747" s="42"/>
      <c r="AQ747" s="42"/>
      <c r="AR747" s="42"/>
      <c r="AS747" s="42"/>
      <c r="AT747" s="42"/>
      <c r="AU747" s="42"/>
      <c r="AV747" s="42"/>
      <c r="AW747" s="42"/>
      <c r="AX747" s="42"/>
      <c r="AY747" s="42"/>
      <c r="AZ747" s="42"/>
      <c r="BA747" s="42"/>
      <c r="BB747" s="42"/>
      <c r="BC747" s="42"/>
      <c r="BD747" s="42"/>
      <c r="BE747" s="42"/>
      <c r="BF747" s="42"/>
      <c r="BG747" s="42"/>
    </row>
    <row r="748" spans="5:59" ht="15.75" customHeight="1" x14ac:dyDescent="0.25">
      <c r="E748" s="37"/>
      <c r="J748" s="36"/>
      <c r="K748" s="36"/>
      <c r="L748" s="38"/>
      <c r="M748" s="39"/>
      <c r="N748" s="39"/>
      <c r="O748" s="39"/>
      <c r="P748" s="39"/>
      <c r="Q748" s="39"/>
      <c r="R748" s="39"/>
      <c r="S748" s="39"/>
      <c r="U748" s="39"/>
      <c r="V748" s="39"/>
      <c r="W748" s="39"/>
      <c r="X748" s="39"/>
      <c r="Y748" s="39"/>
      <c r="AF748" s="40"/>
      <c r="AG748" s="40"/>
      <c r="AH748" s="40"/>
      <c r="AI748" s="40"/>
      <c r="AJ748" s="41"/>
      <c r="AK748" s="41"/>
      <c r="AL748" s="42"/>
      <c r="AM748" s="42"/>
      <c r="AN748" s="42"/>
      <c r="AO748" s="42"/>
      <c r="AP748" s="42"/>
      <c r="AQ748" s="42"/>
      <c r="AR748" s="42"/>
      <c r="AS748" s="42"/>
      <c r="AT748" s="42"/>
      <c r="AU748" s="42"/>
      <c r="AV748" s="42"/>
      <c r="AW748" s="42"/>
      <c r="AX748" s="42"/>
      <c r="AY748" s="42"/>
      <c r="AZ748" s="42"/>
      <c r="BA748" s="42"/>
      <c r="BB748" s="42"/>
      <c r="BC748" s="42"/>
      <c r="BD748" s="42"/>
      <c r="BE748" s="42"/>
      <c r="BF748" s="42"/>
      <c r="BG748" s="42"/>
    </row>
    <row r="749" spans="5:59" ht="15.75" customHeight="1" x14ac:dyDescent="0.25">
      <c r="E749" s="37"/>
      <c r="J749" s="36"/>
      <c r="K749" s="36"/>
      <c r="L749" s="38"/>
      <c r="M749" s="39"/>
      <c r="N749" s="39"/>
      <c r="O749" s="39"/>
      <c r="P749" s="39"/>
      <c r="Q749" s="39"/>
      <c r="R749" s="39"/>
      <c r="S749" s="39"/>
      <c r="U749" s="39"/>
      <c r="V749" s="39"/>
      <c r="W749" s="39"/>
      <c r="X749" s="39"/>
      <c r="Y749" s="39"/>
      <c r="AF749" s="40"/>
      <c r="AG749" s="40"/>
      <c r="AH749" s="40"/>
      <c r="AI749" s="40"/>
      <c r="AJ749" s="41"/>
      <c r="AK749" s="41"/>
      <c r="AL749" s="42"/>
      <c r="AM749" s="42"/>
      <c r="AN749" s="42"/>
      <c r="AO749" s="42"/>
      <c r="AP749" s="42"/>
      <c r="AQ749" s="42"/>
      <c r="AR749" s="42"/>
      <c r="AS749" s="42"/>
      <c r="AT749" s="42"/>
      <c r="AU749" s="42"/>
      <c r="AV749" s="42"/>
      <c r="AW749" s="42"/>
      <c r="AX749" s="42"/>
      <c r="AY749" s="42"/>
      <c r="AZ749" s="42"/>
      <c r="BA749" s="42"/>
      <c r="BB749" s="42"/>
      <c r="BC749" s="42"/>
      <c r="BD749" s="42"/>
      <c r="BE749" s="42"/>
      <c r="BF749" s="42"/>
      <c r="BG749" s="42"/>
    </row>
    <row r="750" spans="5:59" ht="15.75" customHeight="1" x14ac:dyDescent="0.25">
      <c r="E750" s="37"/>
      <c r="J750" s="36"/>
      <c r="K750" s="36"/>
      <c r="L750" s="38"/>
      <c r="M750" s="39"/>
      <c r="N750" s="39"/>
      <c r="O750" s="39"/>
      <c r="P750" s="39"/>
      <c r="Q750" s="39"/>
      <c r="R750" s="39"/>
      <c r="S750" s="39"/>
      <c r="U750" s="39"/>
      <c r="V750" s="39"/>
      <c r="W750" s="39"/>
      <c r="X750" s="39"/>
      <c r="Y750" s="39"/>
      <c r="AF750" s="40"/>
      <c r="AG750" s="40"/>
      <c r="AH750" s="40"/>
      <c r="AI750" s="40"/>
      <c r="AJ750" s="41"/>
      <c r="AK750" s="41"/>
      <c r="AL750" s="42"/>
      <c r="AM750" s="42"/>
      <c r="AN750" s="42"/>
      <c r="AO750" s="42"/>
      <c r="AP750" s="42"/>
      <c r="AQ750" s="42"/>
      <c r="AR750" s="42"/>
      <c r="AS750" s="42"/>
      <c r="AT750" s="42"/>
      <c r="AU750" s="42"/>
      <c r="AV750" s="42"/>
      <c r="AW750" s="42"/>
      <c r="AX750" s="42"/>
      <c r="AY750" s="42"/>
      <c r="AZ750" s="42"/>
      <c r="BA750" s="42"/>
      <c r="BB750" s="42"/>
      <c r="BC750" s="42"/>
      <c r="BD750" s="42"/>
      <c r="BE750" s="42"/>
      <c r="BF750" s="42"/>
      <c r="BG750" s="42"/>
    </row>
    <row r="751" spans="5:59" ht="15.75" customHeight="1" x14ac:dyDescent="0.25">
      <c r="E751" s="37"/>
      <c r="J751" s="36"/>
      <c r="K751" s="36"/>
      <c r="L751" s="38"/>
      <c r="M751" s="39"/>
      <c r="N751" s="39"/>
      <c r="O751" s="39"/>
      <c r="P751" s="39"/>
      <c r="Q751" s="39"/>
      <c r="R751" s="39"/>
      <c r="S751" s="39"/>
      <c r="U751" s="39"/>
      <c r="V751" s="39"/>
      <c r="W751" s="39"/>
      <c r="X751" s="39"/>
      <c r="Y751" s="39"/>
      <c r="AF751" s="40"/>
      <c r="AG751" s="40"/>
      <c r="AH751" s="40"/>
      <c r="AI751" s="40"/>
      <c r="AJ751" s="41"/>
      <c r="AK751" s="41"/>
      <c r="AL751" s="42"/>
      <c r="AM751" s="42"/>
      <c r="AN751" s="42"/>
      <c r="AO751" s="42"/>
      <c r="AP751" s="42"/>
      <c r="AQ751" s="42"/>
      <c r="AR751" s="42"/>
      <c r="AS751" s="42"/>
      <c r="AT751" s="42"/>
      <c r="AU751" s="42"/>
      <c r="AV751" s="42"/>
      <c r="AW751" s="42"/>
      <c r="AX751" s="42"/>
      <c r="AY751" s="42"/>
      <c r="AZ751" s="42"/>
      <c r="BA751" s="42"/>
      <c r="BB751" s="42"/>
      <c r="BC751" s="42"/>
      <c r="BD751" s="42"/>
      <c r="BE751" s="42"/>
      <c r="BF751" s="42"/>
      <c r="BG751" s="42"/>
    </row>
    <row r="752" spans="5:59" ht="15.75" customHeight="1" x14ac:dyDescent="0.25">
      <c r="E752" s="37"/>
      <c r="J752" s="36"/>
      <c r="K752" s="36"/>
      <c r="L752" s="38"/>
      <c r="M752" s="39"/>
      <c r="N752" s="39"/>
      <c r="O752" s="39"/>
      <c r="P752" s="39"/>
      <c r="Q752" s="39"/>
      <c r="R752" s="39"/>
      <c r="S752" s="39"/>
      <c r="U752" s="39"/>
      <c r="V752" s="39"/>
      <c r="W752" s="39"/>
      <c r="X752" s="39"/>
      <c r="Y752" s="39"/>
      <c r="AF752" s="40"/>
      <c r="AG752" s="40"/>
      <c r="AH752" s="40"/>
      <c r="AI752" s="40"/>
      <c r="AJ752" s="41"/>
      <c r="AK752" s="41"/>
      <c r="AL752" s="42"/>
      <c r="AM752" s="42"/>
      <c r="AN752" s="42"/>
      <c r="AO752" s="42"/>
      <c r="AP752" s="42"/>
      <c r="AQ752" s="42"/>
      <c r="AR752" s="42"/>
      <c r="AS752" s="42"/>
      <c r="AT752" s="42"/>
      <c r="AU752" s="42"/>
      <c r="AV752" s="42"/>
      <c r="AW752" s="42"/>
      <c r="AX752" s="42"/>
      <c r="AY752" s="42"/>
      <c r="AZ752" s="42"/>
      <c r="BA752" s="42"/>
      <c r="BB752" s="42"/>
      <c r="BC752" s="42"/>
      <c r="BD752" s="42"/>
      <c r="BE752" s="42"/>
      <c r="BF752" s="42"/>
      <c r="BG752" s="42"/>
    </row>
    <row r="753" spans="5:59" ht="15.75" customHeight="1" x14ac:dyDescent="0.25">
      <c r="E753" s="37"/>
      <c r="J753" s="36"/>
      <c r="K753" s="36"/>
      <c r="L753" s="38"/>
      <c r="M753" s="39"/>
      <c r="N753" s="39"/>
      <c r="O753" s="39"/>
      <c r="P753" s="39"/>
      <c r="Q753" s="39"/>
      <c r="R753" s="39"/>
      <c r="S753" s="39"/>
      <c r="U753" s="39"/>
      <c r="V753" s="39"/>
      <c r="W753" s="39"/>
      <c r="X753" s="39"/>
      <c r="Y753" s="39"/>
      <c r="AF753" s="40"/>
      <c r="AG753" s="40"/>
      <c r="AH753" s="40"/>
      <c r="AI753" s="40"/>
      <c r="AJ753" s="41"/>
      <c r="AK753" s="41"/>
      <c r="AL753" s="42"/>
      <c r="AM753" s="42"/>
      <c r="AN753" s="42"/>
      <c r="AO753" s="42"/>
      <c r="AP753" s="42"/>
      <c r="AQ753" s="42"/>
      <c r="AR753" s="42"/>
      <c r="AS753" s="42"/>
      <c r="AT753" s="42"/>
      <c r="AU753" s="42"/>
      <c r="AV753" s="42"/>
      <c r="AW753" s="42"/>
      <c r="AX753" s="42"/>
      <c r="AY753" s="42"/>
      <c r="AZ753" s="42"/>
      <c r="BA753" s="42"/>
      <c r="BB753" s="42"/>
      <c r="BC753" s="42"/>
      <c r="BD753" s="42"/>
      <c r="BE753" s="42"/>
      <c r="BF753" s="42"/>
      <c r="BG753" s="42"/>
    </row>
    <row r="754" spans="5:59" ht="15.75" customHeight="1" x14ac:dyDescent="0.25">
      <c r="E754" s="37"/>
      <c r="J754" s="36"/>
      <c r="K754" s="36"/>
      <c r="L754" s="38"/>
      <c r="M754" s="39"/>
      <c r="N754" s="39"/>
      <c r="O754" s="39"/>
      <c r="P754" s="39"/>
      <c r="Q754" s="39"/>
      <c r="R754" s="39"/>
      <c r="S754" s="39"/>
      <c r="U754" s="39"/>
      <c r="V754" s="39"/>
      <c r="W754" s="39"/>
      <c r="X754" s="39"/>
      <c r="Y754" s="39"/>
      <c r="AF754" s="40"/>
      <c r="AG754" s="40"/>
      <c r="AH754" s="40"/>
      <c r="AI754" s="40"/>
      <c r="AJ754" s="41"/>
      <c r="AK754" s="41"/>
      <c r="AL754" s="42"/>
      <c r="AM754" s="42"/>
      <c r="AN754" s="42"/>
      <c r="AO754" s="42"/>
      <c r="AP754" s="42"/>
      <c r="AQ754" s="42"/>
      <c r="AR754" s="42"/>
      <c r="AS754" s="42"/>
      <c r="AT754" s="42"/>
      <c r="AU754" s="42"/>
      <c r="AV754" s="42"/>
      <c r="AW754" s="42"/>
      <c r="AX754" s="42"/>
      <c r="AY754" s="42"/>
      <c r="AZ754" s="42"/>
      <c r="BA754" s="42"/>
      <c r="BB754" s="42"/>
      <c r="BC754" s="42"/>
      <c r="BD754" s="42"/>
      <c r="BE754" s="42"/>
      <c r="BF754" s="42"/>
      <c r="BG754" s="42"/>
    </row>
    <row r="755" spans="5:59" ht="15.75" customHeight="1" x14ac:dyDescent="0.25">
      <c r="E755" s="37"/>
      <c r="J755" s="36"/>
      <c r="K755" s="36"/>
      <c r="L755" s="38"/>
      <c r="M755" s="39"/>
      <c r="N755" s="39"/>
      <c r="O755" s="39"/>
      <c r="P755" s="39"/>
      <c r="Q755" s="39"/>
      <c r="R755" s="39"/>
      <c r="S755" s="39"/>
      <c r="U755" s="39"/>
      <c r="V755" s="39"/>
      <c r="W755" s="39"/>
      <c r="X755" s="39"/>
      <c r="Y755" s="39"/>
      <c r="AF755" s="40"/>
      <c r="AG755" s="40"/>
      <c r="AH755" s="40"/>
      <c r="AI755" s="40"/>
      <c r="AJ755" s="41"/>
      <c r="AK755" s="41"/>
      <c r="AL755" s="42"/>
      <c r="AM755" s="42"/>
      <c r="AN755" s="42"/>
      <c r="AO755" s="42"/>
      <c r="AP755" s="42"/>
      <c r="AQ755" s="42"/>
      <c r="AR755" s="42"/>
      <c r="AS755" s="42"/>
      <c r="AT755" s="42"/>
      <c r="AU755" s="42"/>
      <c r="AV755" s="42"/>
      <c r="AW755" s="42"/>
      <c r="AX755" s="42"/>
      <c r="AY755" s="42"/>
      <c r="AZ755" s="42"/>
      <c r="BA755" s="42"/>
      <c r="BB755" s="42"/>
      <c r="BC755" s="42"/>
      <c r="BD755" s="42"/>
      <c r="BE755" s="42"/>
      <c r="BF755" s="42"/>
      <c r="BG755" s="42"/>
    </row>
    <row r="756" spans="5:59" ht="15.75" customHeight="1" x14ac:dyDescent="0.25">
      <c r="E756" s="37"/>
      <c r="J756" s="36"/>
      <c r="K756" s="36"/>
      <c r="L756" s="38"/>
      <c r="M756" s="39"/>
      <c r="N756" s="39"/>
      <c r="O756" s="39"/>
      <c r="P756" s="39"/>
      <c r="Q756" s="39"/>
      <c r="R756" s="39"/>
      <c r="S756" s="39"/>
      <c r="U756" s="39"/>
      <c r="V756" s="39"/>
      <c r="W756" s="39"/>
      <c r="X756" s="39"/>
      <c r="Y756" s="39"/>
      <c r="AF756" s="40"/>
      <c r="AG756" s="40"/>
      <c r="AH756" s="40"/>
      <c r="AI756" s="40"/>
      <c r="AJ756" s="41"/>
      <c r="AK756" s="41"/>
      <c r="AL756" s="42"/>
      <c r="AM756" s="42"/>
      <c r="AN756" s="42"/>
      <c r="AO756" s="42"/>
      <c r="AP756" s="42"/>
      <c r="AQ756" s="42"/>
      <c r="AR756" s="42"/>
      <c r="AS756" s="42"/>
      <c r="AT756" s="42"/>
      <c r="AU756" s="42"/>
      <c r="AV756" s="42"/>
      <c r="AW756" s="42"/>
      <c r="AX756" s="42"/>
      <c r="AY756" s="42"/>
      <c r="AZ756" s="42"/>
      <c r="BA756" s="42"/>
      <c r="BB756" s="42"/>
      <c r="BC756" s="42"/>
      <c r="BD756" s="42"/>
      <c r="BE756" s="42"/>
      <c r="BF756" s="42"/>
      <c r="BG756" s="42"/>
    </row>
    <row r="757" spans="5:59" ht="15.75" customHeight="1" x14ac:dyDescent="0.25">
      <c r="E757" s="37"/>
      <c r="J757" s="36"/>
      <c r="K757" s="36"/>
      <c r="L757" s="38"/>
      <c r="M757" s="39"/>
      <c r="N757" s="39"/>
      <c r="O757" s="39"/>
      <c r="P757" s="39"/>
      <c r="Q757" s="39"/>
      <c r="R757" s="39"/>
      <c r="S757" s="39"/>
      <c r="U757" s="39"/>
      <c r="V757" s="39"/>
      <c r="W757" s="39"/>
      <c r="X757" s="39"/>
      <c r="Y757" s="39"/>
      <c r="AF757" s="40"/>
      <c r="AG757" s="40"/>
      <c r="AH757" s="40"/>
      <c r="AI757" s="40"/>
      <c r="AJ757" s="41"/>
      <c r="AK757" s="41"/>
      <c r="AL757" s="42"/>
      <c r="AM757" s="42"/>
      <c r="AN757" s="42"/>
      <c r="AO757" s="42"/>
      <c r="AP757" s="42"/>
      <c r="AQ757" s="42"/>
      <c r="AR757" s="42"/>
      <c r="AS757" s="42"/>
      <c r="AT757" s="42"/>
      <c r="AU757" s="42"/>
      <c r="AV757" s="42"/>
      <c r="AW757" s="42"/>
      <c r="AX757" s="42"/>
      <c r="AY757" s="42"/>
      <c r="AZ757" s="42"/>
      <c r="BA757" s="42"/>
      <c r="BB757" s="42"/>
      <c r="BC757" s="42"/>
      <c r="BD757" s="42"/>
      <c r="BE757" s="42"/>
      <c r="BF757" s="42"/>
      <c r="BG757" s="42"/>
    </row>
    <row r="758" spans="5:59" ht="15.75" customHeight="1" x14ac:dyDescent="0.25">
      <c r="E758" s="37"/>
      <c r="J758" s="36"/>
      <c r="K758" s="36"/>
      <c r="L758" s="38"/>
      <c r="M758" s="39"/>
      <c r="N758" s="39"/>
      <c r="O758" s="39"/>
      <c r="P758" s="39"/>
      <c r="Q758" s="39"/>
      <c r="R758" s="39"/>
      <c r="S758" s="39"/>
      <c r="U758" s="39"/>
      <c r="V758" s="39"/>
      <c r="W758" s="39"/>
      <c r="X758" s="39"/>
      <c r="Y758" s="39"/>
      <c r="AF758" s="40"/>
      <c r="AG758" s="40"/>
      <c r="AH758" s="40"/>
      <c r="AI758" s="40"/>
      <c r="AJ758" s="41"/>
      <c r="AK758" s="41"/>
      <c r="AL758" s="42"/>
      <c r="AM758" s="42"/>
      <c r="AN758" s="42"/>
      <c r="AO758" s="42"/>
      <c r="AP758" s="42"/>
      <c r="AQ758" s="42"/>
      <c r="AR758" s="42"/>
      <c r="AS758" s="42"/>
      <c r="AT758" s="42"/>
      <c r="AU758" s="42"/>
      <c r="AV758" s="42"/>
      <c r="AW758" s="42"/>
      <c r="AX758" s="42"/>
      <c r="AY758" s="42"/>
      <c r="AZ758" s="42"/>
      <c r="BA758" s="42"/>
      <c r="BB758" s="42"/>
      <c r="BC758" s="42"/>
      <c r="BD758" s="42"/>
      <c r="BE758" s="42"/>
      <c r="BF758" s="42"/>
      <c r="BG758" s="42"/>
    </row>
    <row r="759" spans="5:59" ht="15.75" customHeight="1" x14ac:dyDescent="0.25">
      <c r="E759" s="37"/>
      <c r="J759" s="36"/>
      <c r="K759" s="36"/>
      <c r="L759" s="38"/>
      <c r="M759" s="39"/>
      <c r="N759" s="39"/>
      <c r="O759" s="39"/>
      <c r="P759" s="39"/>
      <c r="Q759" s="39"/>
      <c r="R759" s="39"/>
      <c r="S759" s="39"/>
      <c r="U759" s="39"/>
      <c r="V759" s="39"/>
      <c r="W759" s="39"/>
      <c r="X759" s="39"/>
      <c r="Y759" s="39"/>
      <c r="AF759" s="40"/>
      <c r="AG759" s="40"/>
      <c r="AH759" s="40"/>
      <c r="AI759" s="40"/>
      <c r="AJ759" s="41"/>
      <c r="AK759" s="41"/>
      <c r="AL759" s="42"/>
      <c r="AM759" s="42"/>
      <c r="AN759" s="42"/>
      <c r="AO759" s="42"/>
      <c r="AP759" s="42"/>
      <c r="AQ759" s="42"/>
      <c r="AR759" s="42"/>
      <c r="AS759" s="42"/>
      <c r="AT759" s="42"/>
      <c r="AU759" s="42"/>
      <c r="AV759" s="42"/>
      <c r="AW759" s="42"/>
      <c r="AX759" s="42"/>
      <c r="AY759" s="42"/>
      <c r="AZ759" s="42"/>
      <c r="BA759" s="42"/>
      <c r="BB759" s="42"/>
      <c r="BC759" s="42"/>
      <c r="BD759" s="42"/>
      <c r="BE759" s="42"/>
      <c r="BF759" s="42"/>
      <c r="BG759" s="42"/>
    </row>
    <row r="760" spans="5:59" ht="15.75" customHeight="1" x14ac:dyDescent="0.25">
      <c r="E760" s="37"/>
      <c r="J760" s="36"/>
      <c r="K760" s="36"/>
      <c r="L760" s="38"/>
      <c r="M760" s="39"/>
      <c r="N760" s="39"/>
      <c r="O760" s="39"/>
      <c r="P760" s="39"/>
      <c r="Q760" s="39"/>
      <c r="R760" s="39"/>
      <c r="S760" s="39"/>
      <c r="U760" s="39"/>
      <c r="V760" s="39"/>
      <c r="W760" s="39"/>
      <c r="X760" s="39"/>
      <c r="Y760" s="39"/>
      <c r="AF760" s="40"/>
      <c r="AG760" s="40"/>
      <c r="AH760" s="40"/>
      <c r="AI760" s="40"/>
      <c r="AJ760" s="41"/>
      <c r="AK760" s="41"/>
      <c r="AL760" s="42"/>
      <c r="AM760" s="42"/>
      <c r="AN760" s="42"/>
      <c r="AO760" s="42"/>
      <c r="AP760" s="42"/>
      <c r="AQ760" s="42"/>
      <c r="AR760" s="42"/>
      <c r="AS760" s="42"/>
      <c r="AT760" s="42"/>
      <c r="AU760" s="42"/>
      <c r="AV760" s="42"/>
      <c r="AW760" s="42"/>
      <c r="AX760" s="42"/>
      <c r="AY760" s="42"/>
      <c r="AZ760" s="42"/>
      <c r="BA760" s="42"/>
      <c r="BB760" s="42"/>
      <c r="BC760" s="42"/>
      <c r="BD760" s="42"/>
      <c r="BE760" s="42"/>
      <c r="BF760" s="42"/>
      <c r="BG760" s="42"/>
    </row>
    <row r="761" spans="5:59" ht="15.75" customHeight="1" x14ac:dyDescent="0.25">
      <c r="E761" s="37"/>
      <c r="J761" s="36"/>
      <c r="K761" s="36"/>
      <c r="L761" s="38"/>
      <c r="M761" s="39"/>
      <c r="N761" s="39"/>
      <c r="O761" s="39"/>
      <c r="P761" s="39"/>
      <c r="Q761" s="39"/>
      <c r="R761" s="39"/>
      <c r="S761" s="39"/>
      <c r="U761" s="39"/>
      <c r="V761" s="39"/>
      <c r="W761" s="39"/>
      <c r="X761" s="39"/>
      <c r="Y761" s="39"/>
      <c r="AF761" s="40"/>
      <c r="AG761" s="40"/>
      <c r="AH761" s="40"/>
      <c r="AI761" s="40"/>
      <c r="AJ761" s="41"/>
      <c r="AK761" s="41"/>
      <c r="AL761" s="42"/>
      <c r="AM761" s="42"/>
      <c r="AN761" s="42"/>
      <c r="AO761" s="42"/>
      <c r="AP761" s="42"/>
      <c r="AQ761" s="42"/>
      <c r="AR761" s="42"/>
      <c r="AS761" s="42"/>
      <c r="AT761" s="42"/>
      <c r="AU761" s="42"/>
      <c r="AV761" s="42"/>
      <c r="AW761" s="42"/>
      <c r="AX761" s="42"/>
      <c r="AY761" s="42"/>
      <c r="AZ761" s="42"/>
      <c r="BA761" s="42"/>
      <c r="BB761" s="42"/>
      <c r="BC761" s="42"/>
      <c r="BD761" s="42"/>
      <c r="BE761" s="42"/>
      <c r="BF761" s="42"/>
      <c r="BG761" s="42"/>
    </row>
    <row r="762" spans="5:59" ht="15.75" customHeight="1" x14ac:dyDescent="0.25">
      <c r="E762" s="37"/>
      <c r="J762" s="36"/>
      <c r="K762" s="36"/>
      <c r="L762" s="38"/>
      <c r="M762" s="39"/>
      <c r="N762" s="39"/>
      <c r="O762" s="39"/>
      <c r="P762" s="39"/>
      <c r="Q762" s="39"/>
      <c r="R762" s="39"/>
      <c r="S762" s="39"/>
      <c r="U762" s="39"/>
      <c r="V762" s="39"/>
      <c r="W762" s="39"/>
      <c r="X762" s="39"/>
      <c r="Y762" s="39"/>
      <c r="AF762" s="40"/>
      <c r="AG762" s="40"/>
      <c r="AH762" s="40"/>
      <c r="AI762" s="40"/>
      <c r="AJ762" s="41"/>
      <c r="AK762" s="41"/>
      <c r="AL762" s="42"/>
      <c r="AM762" s="42"/>
      <c r="AN762" s="42"/>
      <c r="AO762" s="42"/>
      <c r="AP762" s="42"/>
      <c r="AQ762" s="42"/>
      <c r="AR762" s="42"/>
      <c r="AS762" s="42"/>
      <c r="AT762" s="42"/>
      <c r="AU762" s="42"/>
      <c r="AV762" s="42"/>
      <c r="AW762" s="42"/>
      <c r="AX762" s="42"/>
      <c r="AY762" s="42"/>
      <c r="AZ762" s="42"/>
      <c r="BA762" s="42"/>
      <c r="BB762" s="42"/>
      <c r="BC762" s="42"/>
      <c r="BD762" s="42"/>
      <c r="BE762" s="42"/>
      <c r="BF762" s="42"/>
      <c r="BG762" s="42"/>
    </row>
    <row r="763" spans="5:59" ht="15.75" customHeight="1" x14ac:dyDescent="0.25">
      <c r="E763" s="37"/>
      <c r="J763" s="36"/>
      <c r="K763" s="36"/>
      <c r="L763" s="38"/>
      <c r="M763" s="39"/>
      <c r="N763" s="39"/>
      <c r="O763" s="39"/>
      <c r="P763" s="39"/>
      <c r="Q763" s="39"/>
      <c r="R763" s="39"/>
      <c r="S763" s="39"/>
      <c r="U763" s="39"/>
      <c r="V763" s="39"/>
      <c r="W763" s="39"/>
      <c r="X763" s="39"/>
      <c r="Y763" s="39"/>
      <c r="AF763" s="40"/>
      <c r="AG763" s="40"/>
      <c r="AH763" s="40"/>
      <c r="AI763" s="40"/>
      <c r="AJ763" s="41"/>
      <c r="AK763" s="41"/>
      <c r="AL763" s="42"/>
      <c r="AM763" s="42"/>
      <c r="AN763" s="42"/>
      <c r="AO763" s="42"/>
      <c r="AP763" s="42"/>
      <c r="AQ763" s="42"/>
      <c r="AR763" s="42"/>
      <c r="AS763" s="42"/>
      <c r="AT763" s="42"/>
      <c r="AU763" s="42"/>
      <c r="AV763" s="42"/>
      <c r="AW763" s="42"/>
      <c r="AX763" s="42"/>
      <c r="AY763" s="42"/>
      <c r="AZ763" s="42"/>
      <c r="BA763" s="42"/>
      <c r="BB763" s="42"/>
      <c r="BC763" s="42"/>
      <c r="BD763" s="42"/>
      <c r="BE763" s="42"/>
      <c r="BF763" s="42"/>
      <c r="BG763" s="42"/>
    </row>
    <row r="764" spans="5:59" ht="15.75" customHeight="1" x14ac:dyDescent="0.25">
      <c r="E764" s="37"/>
      <c r="J764" s="36"/>
      <c r="K764" s="36"/>
      <c r="L764" s="38"/>
      <c r="M764" s="39"/>
      <c r="N764" s="39"/>
      <c r="O764" s="39"/>
      <c r="P764" s="39"/>
      <c r="Q764" s="39"/>
      <c r="R764" s="39"/>
      <c r="S764" s="39"/>
      <c r="U764" s="39"/>
      <c r="V764" s="39"/>
      <c r="W764" s="39"/>
      <c r="X764" s="39"/>
      <c r="Y764" s="39"/>
      <c r="AF764" s="40"/>
      <c r="AG764" s="40"/>
      <c r="AH764" s="40"/>
      <c r="AI764" s="40"/>
      <c r="AJ764" s="41"/>
      <c r="AK764" s="41"/>
      <c r="AL764" s="42"/>
      <c r="AM764" s="42"/>
      <c r="AN764" s="42"/>
      <c r="AO764" s="42"/>
      <c r="AP764" s="42"/>
      <c r="AQ764" s="42"/>
      <c r="AR764" s="42"/>
      <c r="AS764" s="42"/>
      <c r="AT764" s="42"/>
      <c r="AU764" s="42"/>
      <c r="AV764" s="42"/>
      <c r="AW764" s="42"/>
      <c r="AX764" s="42"/>
      <c r="AY764" s="42"/>
      <c r="AZ764" s="42"/>
      <c r="BA764" s="42"/>
      <c r="BB764" s="42"/>
      <c r="BC764" s="42"/>
      <c r="BD764" s="42"/>
      <c r="BE764" s="42"/>
      <c r="BF764" s="42"/>
      <c r="BG764" s="42"/>
    </row>
    <row r="765" spans="5:59" ht="15.75" customHeight="1" x14ac:dyDescent="0.25">
      <c r="E765" s="37"/>
      <c r="J765" s="36"/>
      <c r="K765" s="36"/>
      <c r="L765" s="38"/>
      <c r="M765" s="39"/>
      <c r="N765" s="39"/>
      <c r="O765" s="39"/>
      <c r="P765" s="39"/>
      <c r="Q765" s="39"/>
      <c r="R765" s="39"/>
      <c r="S765" s="39"/>
      <c r="U765" s="39"/>
      <c r="V765" s="39"/>
      <c r="W765" s="39"/>
      <c r="X765" s="39"/>
      <c r="Y765" s="39"/>
      <c r="AF765" s="40"/>
      <c r="AG765" s="40"/>
      <c r="AH765" s="40"/>
      <c r="AI765" s="40"/>
      <c r="AJ765" s="41"/>
      <c r="AK765" s="41"/>
      <c r="AL765" s="42"/>
      <c r="AM765" s="42"/>
      <c r="AN765" s="42"/>
      <c r="AO765" s="42"/>
      <c r="AP765" s="42"/>
      <c r="AQ765" s="42"/>
      <c r="AR765" s="42"/>
      <c r="AS765" s="42"/>
      <c r="AT765" s="42"/>
      <c r="AU765" s="42"/>
      <c r="AV765" s="42"/>
      <c r="AW765" s="42"/>
      <c r="AX765" s="42"/>
      <c r="AY765" s="42"/>
      <c r="AZ765" s="42"/>
      <c r="BA765" s="42"/>
      <c r="BB765" s="42"/>
      <c r="BC765" s="42"/>
      <c r="BD765" s="42"/>
      <c r="BE765" s="42"/>
      <c r="BF765" s="42"/>
      <c r="BG765" s="42"/>
    </row>
    <row r="766" spans="5:59" ht="15.75" customHeight="1" x14ac:dyDescent="0.25">
      <c r="E766" s="37"/>
      <c r="J766" s="36"/>
      <c r="K766" s="36"/>
      <c r="L766" s="38"/>
      <c r="M766" s="39"/>
      <c r="N766" s="39"/>
      <c r="O766" s="39"/>
      <c r="P766" s="39"/>
      <c r="Q766" s="39"/>
      <c r="R766" s="39"/>
      <c r="S766" s="39"/>
      <c r="U766" s="39"/>
      <c r="V766" s="39"/>
      <c r="W766" s="39"/>
      <c r="X766" s="39"/>
      <c r="Y766" s="39"/>
      <c r="AF766" s="40"/>
      <c r="AG766" s="40"/>
      <c r="AH766" s="40"/>
      <c r="AI766" s="40"/>
      <c r="AJ766" s="41"/>
      <c r="AK766" s="41"/>
      <c r="AL766" s="42"/>
      <c r="AM766" s="42"/>
      <c r="AN766" s="42"/>
      <c r="AO766" s="42"/>
      <c r="AP766" s="42"/>
      <c r="AQ766" s="42"/>
      <c r="AR766" s="42"/>
      <c r="AS766" s="42"/>
      <c r="AT766" s="42"/>
      <c r="AU766" s="42"/>
      <c r="AV766" s="42"/>
      <c r="AW766" s="42"/>
      <c r="AX766" s="42"/>
      <c r="AY766" s="42"/>
      <c r="AZ766" s="42"/>
      <c r="BA766" s="42"/>
      <c r="BB766" s="42"/>
      <c r="BC766" s="42"/>
      <c r="BD766" s="42"/>
      <c r="BE766" s="42"/>
      <c r="BF766" s="42"/>
      <c r="BG766" s="42"/>
    </row>
    <row r="767" spans="5:59" ht="15.75" customHeight="1" x14ac:dyDescent="0.25">
      <c r="E767" s="37"/>
      <c r="J767" s="36"/>
      <c r="K767" s="36"/>
      <c r="L767" s="38"/>
      <c r="M767" s="39"/>
      <c r="N767" s="39"/>
      <c r="O767" s="39"/>
      <c r="P767" s="39"/>
      <c r="Q767" s="39"/>
      <c r="R767" s="39"/>
      <c r="S767" s="39"/>
      <c r="U767" s="39"/>
      <c r="V767" s="39"/>
      <c r="W767" s="39"/>
      <c r="X767" s="39"/>
      <c r="Y767" s="39"/>
      <c r="AF767" s="40"/>
      <c r="AG767" s="40"/>
      <c r="AH767" s="40"/>
      <c r="AI767" s="40"/>
      <c r="AJ767" s="41"/>
      <c r="AK767" s="41"/>
      <c r="AL767" s="42"/>
      <c r="AM767" s="42"/>
      <c r="AN767" s="42"/>
      <c r="AO767" s="42"/>
      <c r="AP767" s="42"/>
      <c r="AQ767" s="42"/>
      <c r="AR767" s="42"/>
      <c r="AS767" s="42"/>
      <c r="AT767" s="42"/>
      <c r="AU767" s="42"/>
      <c r="AV767" s="42"/>
      <c r="AW767" s="42"/>
      <c r="AX767" s="42"/>
      <c r="AY767" s="42"/>
      <c r="AZ767" s="42"/>
      <c r="BA767" s="42"/>
      <c r="BB767" s="42"/>
      <c r="BC767" s="42"/>
      <c r="BD767" s="42"/>
      <c r="BE767" s="42"/>
      <c r="BF767" s="42"/>
      <c r="BG767" s="42"/>
    </row>
    <row r="768" spans="5:59" ht="15.75" customHeight="1" x14ac:dyDescent="0.25">
      <c r="E768" s="37"/>
      <c r="J768" s="36"/>
      <c r="K768" s="36"/>
      <c r="L768" s="38"/>
      <c r="M768" s="39"/>
      <c r="N768" s="39"/>
      <c r="O768" s="39"/>
      <c r="P768" s="39"/>
      <c r="Q768" s="39"/>
      <c r="R768" s="39"/>
      <c r="S768" s="39"/>
      <c r="U768" s="39"/>
      <c r="V768" s="39"/>
      <c r="W768" s="39"/>
      <c r="X768" s="39"/>
      <c r="Y768" s="39"/>
      <c r="AF768" s="40"/>
      <c r="AG768" s="40"/>
      <c r="AH768" s="40"/>
      <c r="AI768" s="40"/>
      <c r="AJ768" s="41"/>
      <c r="AK768" s="41"/>
      <c r="AL768" s="42"/>
      <c r="AM768" s="42"/>
      <c r="AN768" s="42"/>
      <c r="AO768" s="42"/>
      <c r="AP768" s="42"/>
      <c r="AQ768" s="42"/>
      <c r="AR768" s="42"/>
      <c r="AS768" s="42"/>
      <c r="AT768" s="42"/>
      <c r="AU768" s="42"/>
      <c r="AV768" s="42"/>
      <c r="AW768" s="42"/>
      <c r="AX768" s="42"/>
      <c r="AY768" s="42"/>
      <c r="AZ768" s="42"/>
      <c r="BA768" s="42"/>
      <c r="BB768" s="42"/>
      <c r="BC768" s="42"/>
      <c r="BD768" s="42"/>
      <c r="BE768" s="42"/>
      <c r="BF768" s="42"/>
      <c r="BG768" s="42"/>
    </row>
    <row r="769" spans="5:59" ht="15.75" customHeight="1" x14ac:dyDescent="0.25">
      <c r="E769" s="37"/>
      <c r="J769" s="36"/>
      <c r="K769" s="36"/>
      <c r="L769" s="38"/>
      <c r="M769" s="39"/>
      <c r="N769" s="39"/>
      <c r="O769" s="39"/>
      <c r="P769" s="39"/>
      <c r="Q769" s="39"/>
      <c r="R769" s="39"/>
      <c r="S769" s="39"/>
      <c r="U769" s="39"/>
      <c r="V769" s="39"/>
      <c r="W769" s="39"/>
      <c r="X769" s="39"/>
      <c r="Y769" s="39"/>
      <c r="AF769" s="40"/>
      <c r="AG769" s="40"/>
      <c r="AH769" s="40"/>
      <c r="AI769" s="40"/>
      <c r="AJ769" s="41"/>
      <c r="AK769" s="41"/>
      <c r="AL769" s="42"/>
      <c r="AM769" s="42"/>
      <c r="AN769" s="42"/>
      <c r="AO769" s="42"/>
      <c r="AP769" s="42"/>
      <c r="AQ769" s="42"/>
      <c r="AR769" s="42"/>
      <c r="AS769" s="42"/>
      <c r="AT769" s="42"/>
      <c r="AU769" s="42"/>
      <c r="AV769" s="42"/>
      <c r="AW769" s="42"/>
      <c r="AX769" s="42"/>
      <c r="AY769" s="42"/>
      <c r="AZ769" s="42"/>
      <c r="BA769" s="42"/>
      <c r="BB769" s="42"/>
      <c r="BC769" s="42"/>
      <c r="BD769" s="42"/>
      <c r="BE769" s="42"/>
      <c r="BF769" s="42"/>
      <c r="BG769" s="42"/>
    </row>
    <row r="770" spans="5:59" ht="15.75" customHeight="1" x14ac:dyDescent="0.25">
      <c r="E770" s="37"/>
      <c r="J770" s="36"/>
      <c r="K770" s="36"/>
      <c r="L770" s="38"/>
      <c r="M770" s="39"/>
      <c r="N770" s="39"/>
      <c r="O770" s="39"/>
      <c r="P770" s="39"/>
      <c r="Q770" s="39"/>
      <c r="R770" s="39"/>
      <c r="S770" s="39"/>
      <c r="U770" s="39"/>
      <c r="V770" s="39"/>
      <c r="W770" s="39"/>
      <c r="X770" s="39"/>
      <c r="Y770" s="39"/>
      <c r="AF770" s="40"/>
      <c r="AG770" s="40"/>
      <c r="AH770" s="40"/>
      <c r="AI770" s="40"/>
      <c r="AJ770" s="41"/>
      <c r="AK770" s="41"/>
      <c r="AL770" s="42"/>
      <c r="AM770" s="42"/>
      <c r="AN770" s="42"/>
      <c r="AO770" s="42"/>
      <c r="AP770" s="42"/>
      <c r="AQ770" s="42"/>
      <c r="AR770" s="42"/>
      <c r="AS770" s="42"/>
      <c r="AT770" s="42"/>
      <c r="AU770" s="42"/>
      <c r="AV770" s="42"/>
      <c r="AW770" s="42"/>
      <c r="AX770" s="42"/>
      <c r="AY770" s="42"/>
      <c r="AZ770" s="42"/>
      <c r="BA770" s="42"/>
      <c r="BB770" s="42"/>
      <c r="BC770" s="42"/>
      <c r="BD770" s="42"/>
      <c r="BE770" s="42"/>
      <c r="BF770" s="42"/>
      <c r="BG770" s="42"/>
    </row>
    <row r="771" spans="5:59" ht="15.75" customHeight="1" x14ac:dyDescent="0.25">
      <c r="E771" s="37"/>
      <c r="J771" s="36"/>
      <c r="K771" s="36"/>
      <c r="L771" s="38"/>
      <c r="M771" s="39"/>
      <c r="N771" s="39"/>
      <c r="O771" s="39"/>
      <c r="P771" s="39"/>
      <c r="Q771" s="39"/>
      <c r="R771" s="39"/>
      <c r="S771" s="39"/>
      <c r="U771" s="39"/>
      <c r="V771" s="39"/>
      <c r="W771" s="39"/>
      <c r="X771" s="39"/>
      <c r="Y771" s="39"/>
      <c r="AF771" s="40"/>
      <c r="AG771" s="40"/>
      <c r="AH771" s="40"/>
      <c r="AI771" s="40"/>
      <c r="AJ771" s="41"/>
      <c r="AK771" s="41"/>
      <c r="AL771" s="42"/>
      <c r="AM771" s="42"/>
      <c r="AN771" s="42"/>
      <c r="AO771" s="42"/>
      <c r="AP771" s="42"/>
      <c r="AQ771" s="42"/>
      <c r="AR771" s="42"/>
      <c r="AS771" s="42"/>
      <c r="AT771" s="42"/>
      <c r="AU771" s="42"/>
      <c r="AV771" s="42"/>
      <c r="AW771" s="42"/>
      <c r="AX771" s="42"/>
      <c r="AY771" s="42"/>
      <c r="AZ771" s="42"/>
      <c r="BA771" s="42"/>
      <c r="BB771" s="42"/>
      <c r="BC771" s="42"/>
      <c r="BD771" s="42"/>
      <c r="BE771" s="42"/>
      <c r="BF771" s="42"/>
      <c r="BG771" s="42"/>
    </row>
    <row r="772" spans="5:59" ht="15.75" customHeight="1" x14ac:dyDescent="0.25">
      <c r="E772" s="37"/>
      <c r="J772" s="36"/>
      <c r="K772" s="36"/>
      <c r="L772" s="38"/>
      <c r="M772" s="39"/>
      <c r="N772" s="39"/>
      <c r="O772" s="39"/>
      <c r="P772" s="39"/>
      <c r="Q772" s="39"/>
      <c r="R772" s="39"/>
      <c r="S772" s="39"/>
      <c r="U772" s="39"/>
      <c r="V772" s="39"/>
      <c r="W772" s="39"/>
      <c r="X772" s="39"/>
      <c r="Y772" s="39"/>
      <c r="AF772" s="40"/>
      <c r="AG772" s="40"/>
      <c r="AH772" s="40"/>
      <c r="AI772" s="40"/>
      <c r="AJ772" s="41"/>
      <c r="AK772" s="41"/>
      <c r="AL772" s="42"/>
      <c r="AM772" s="42"/>
      <c r="AN772" s="42"/>
      <c r="AO772" s="42"/>
      <c r="AP772" s="42"/>
      <c r="AQ772" s="42"/>
      <c r="AR772" s="42"/>
      <c r="AS772" s="42"/>
      <c r="AT772" s="42"/>
      <c r="AU772" s="42"/>
      <c r="AV772" s="42"/>
      <c r="AW772" s="42"/>
      <c r="AX772" s="42"/>
      <c r="AY772" s="42"/>
      <c r="AZ772" s="42"/>
      <c r="BA772" s="42"/>
      <c r="BB772" s="42"/>
      <c r="BC772" s="42"/>
      <c r="BD772" s="42"/>
      <c r="BE772" s="42"/>
      <c r="BF772" s="42"/>
      <c r="BG772" s="42"/>
    </row>
    <row r="773" spans="5:59" ht="15.75" customHeight="1" x14ac:dyDescent="0.25">
      <c r="E773" s="37"/>
      <c r="J773" s="36"/>
      <c r="K773" s="36"/>
      <c r="L773" s="38"/>
      <c r="M773" s="39"/>
      <c r="N773" s="39"/>
      <c r="O773" s="39"/>
      <c r="P773" s="39"/>
      <c r="Q773" s="39"/>
      <c r="R773" s="39"/>
      <c r="S773" s="39"/>
      <c r="U773" s="39"/>
      <c r="V773" s="39"/>
      <c r="W773" s="39"/>
      <c r="X773" s="39"/>
      <c r="Y773" s="39"/>
      <c r="AF773" s="40"/>
      <c r="AG773" s="40"/>
      <c r="AH773" s="40"/>
      <c r="AI773" s="40"/>
      <c r="AJ773" s="41"/>
      <c r="AK773" s="41"/>
      <c r="AL773" s="42"/>
      <c r="AM773" s="42"/>
      <c r="AN773" s="42"/>
      <c r="AO773" s="42"/>
      <c r="AP773" s="42"/>
      <c r="AQ773" s="42"/>
      <c r="AR773" s="42"/>
      <c r="AS773" s="42"/>
      <c r="AT773" s="42"/>
      <c r="AU773" s="42"/>
      <c r="AV773" s="42"/>
      <c r="AW773" s="42"/>
      <c r="AX773" s="42"/>
      <c r="AY773" s="42"/>
      <c r="AZ773" s="42"/>
      <c r="BA773" s="42"/>
      <c r="BB773" s="42"/>
      <c r="BC773" s="42"/>
      <c r="BD773" s="42"/>
      <c r="BE773" s="42"/>
      <c r="BF773" s="42"/>
      <c r="BG773" s="42"/>
    </row>
    <row r="774" spans="5:59" ht="15.75" customHeight="1" x14ac:dyDescent="0.25">
      <c r="E774" s="37"/>
      <c r="J774" s="36"/>
      <c r="K774" s="36"/>
      <c r="L774" s="38"/>
      <c r="M774" s="39"/>
      <c r="N774" s="39"/>
      <c r="O774" s="39"/>
      <c r="P774" s="39"/>
      <c r="Q774" s="39"/>
      <c r="R774" s="39"/>
      <c r="S774" s="39"/>
      <c r="U774" s="39"/>
      <c r="V774" s="39"/>
      <c r="W774" s="39"/>
      <c r="X774" s="39"/>
      <c r="Y774" s="39"/>
      <c r="AF774" s="40"/>
      <c r="AG774" s="40"/>
      <c r="AH774" s="40"/>
      <c r="AI774" s="40"/>
      <c r="AJ774" s="41"/>
      <c r="AK774" s="41"/>
      <c r="AL774" s="42"/>
      <c r="AM774" s="42"/>
      <c r="AN774" s="42"/>
      <c r="AO774" s="42"/>
      <c r="AP774" s="42"/>
      <c r="AQ774" s="42"/>
      <c r="AR774" s="42"/>
      <c r="AS774" s="42"/>
      <c r="AT774" s="42"/>
      <c r="AU774" s="42"/>
      <c r="AV774" s="42"/>
      <c r="AW774" s="42"/>
      <c r="AX774" s="42"/>
      <c r="AY774" s="42"/>
      <c r="AZ774" s="42"/>
      <c r="BA774" s="42"/>
      <c r="BB774" s="42"/>
      <c r="BC774" s="42"/>
      <c r="BD774" s="42"/>
      <c r="BE774" s="42"/>
      <c r="BF774" s="42"/>
      <c r="BG774" s="42"/>
    </row>
    <row r="775" spans="5:59" ht="15.75" customHeight="1" x14ac:dyDescent="0.25">
      <c r="E775" s="37"/>
      <c r="J775" s="36"/>
      <c r="K775" s="36"/>
      <c r="L775" s="38"/>
      <c r="M775" s="39"/>
      <c r="N775" s="39"/>
      <c r="O775" s="39"/>
      <c r="P775" s="39"/>
      <c r="Q775" s="39"/>
      <c r="R775" s="39"/>
      <c r="S775" s="39"/>
      <c r="U775" s="39"/>
      <c r="V775" s="39"/>
      <c r="W775" s="39"/>
      <c r="X775" s="39"/>
      <c r="Y775" s="39"/>
      <c r="AF775" s="40"/>
      <c r="AG775" s="40"/>
      <c r="AH775" s="40"/>
      <c r="AI775" s="40"/>
      <c r="AJ775" s="41"/>
      <c r="AK775" s="41"/>
      <c r="AL775" s="42"/>
      <c r="AM775" s="42"/>
      <c r="AN775" s="42"/>
      <c r="AO775" s="42"/>
      <c r="AP775" s="42"/>
      <c r="AQ775" s="42"/>
      <c r="AR775" s="42"/>
      <c r="AS775" s="42"/>
      <c r="AT775" s="42"/>
      <c r="AU775" s="42"/>
      <c r="AV775" s="42"/>
      <c r="AW775" s="42"/>
      <c r="AX775" s="42"/>
      <c r="AY775" s="42"/>
      <c r="AZ775" s="42"/>
      <c r="BA775" s="42"/>
      <c r="BB775" s="42"/>
      <c r="BC775" s="42"/>
      <c r="BD775" s="42"/>
      <c r="BE775" s="42"/>
      <c r="BF775" s="42"/>
      <c r="BG775" s="42"/>
    </row>
    <row r="776" spans="5:59" ht="15.75" customHeight="1" x14ac:dyDescent="0.25">
      <c r="E776" s="37"/>
      <c r="J776" s="36"/>
      <c r="K776" s="36"/>
      <c r="L776" s="38"/>
      <c r="M776" s="39"/>
      <c r="N776" s="39"/>
      <c r="O776" s="39"/>
      <c r="P776" s="39"/>
      <c r="Q776" s="39"/>
      <c r="R776" s="39"/>
      <c r="S776" s="39"/>
      <c r="U776" s="39"/>
      <c r="V776" s="39"/>
      <c r="W776" s="39"/>
      <c r="X776" s="39"/>
      <c r="Y776" s="39"/>
      <c r="AF776" s="40"/>
      <c r="AG776" s="40"/>
      <c r="AH776" s="40"/>
      <c r="AI776" s="40"/>
      <c r="AJ776" s="41"/>
      <c r="AK776" s="41"/>
      <c r="AL776" s="42"/>
      <c r="AM776" s="42"/>
      <c r="AN776" s="42"/>
      <c r="AO776" s="42"/>
      <c r="AP776" s="42"/>
      <c r="AQ776" s="42"/>
      <c r="AR776" s="42"/>
      <c r="AS776" s="42"/>
      <c r="AT776" s="42"/>
      <c r="AU776" s="42"/>
      <c r="AV776" s="42"/>
      <c r="AW776" s="42"/>
      <c r="AX776" s="42"/>
      <c r="AY776" s="42"/>
      <c r="AZ776" s="42"/>
      <c r="BA776" s="42"/>
      <c r="BB776" s="42"/>
      <c r="BC776" s="42"/>
      <c r="BD776" s="42"/>
      <c r="BE776" s="42"/>
      <c r="BF776" s="42"/>
      <c r="BG776" s="42"/>
    </row>
    <row r="777" spans="5:59" ht="15.75" customHeight="1" x14ac:dyDescent="0.25">
      <c r="E777" s="37"/>
      <c r="J777" s="36"/>
      <c r="K777" s="36"/>
      <c r="L777" s="38"/>
      <c r="M777" s="39"/>
      <c r="N777" s="39"/>
      <c r="O777" s="39"/>
      <c r="P777" s="39"/>
      <c r="Q777" s="39"/>
      <c r="R777" s="39"/>
      <c r="S777" s="39"/>
      <c r="U777" s="39"/>
      <c r="V777" s="39"/>
      <c r="W777" s="39"/>
      <c r="X777" s="39"/>
      <c r="Y777" s="39"/>
      <c r="AF777" s="40"/>
      <c r="AG777" s="40"/>
      <c r="AH777" s="40"/>
      <c r="AI777" s="40"/>
      <c r="AJ777" s="41"/>
      <c r="AK777" s="41"/>
      <c r="AL777" s="42"/>
      <c r="AM777" s="42"/>
      <c r="AN777" s="42"/>
      <c r="AO777" s="42"/>
      <c r="AP777" s="42"/>
      <c r="AQ777" s="42"/>
      <c r="AR777" s="42"/>
      <c r="AS777" s="42"/>
      <c r="AT777" s="42"/>
      <c r="AU777" s="42"/>
      <c r="AV777" s="42"/>
      <c r="AW777" s="42"/>
      <c r="AX777" s="42"/>
      <c r="AY777" s="42"/>
      <c r="AZ777" s="42"/>
      <c r="BA777" s="42"/>
      <c r="BB777" s="42"/>
      <c r="BC777" s="42"/>
      <c r="BD777" s="42"/>
      <c r="BE777" s="42"/>
      <c r="BF777" s="42"/>
      <c r="BG777" s="42"/>
    </row>
    <row r="778" spans="5:59" ht="15.75" customHeight="1" x14ac:dyDescent="0.25">
      <c r="E778" s="37"/>
      <c r="J778" s="36"/>
      <c r="K778" s="36"/>
      <c r="L778" s="38"/>
      <c r="M778" s="39"/>
      <c r="N778" s="39"/>
      <c r="O778" s="39"/>
      <c r="P778" s="39"/>
      <c r="Q778" s="39"/>
      <c r="R778" s="39"/>
      <c r="S778" s="39"/>
      <c r="U778" s="39"/>
      <c r="V778" s="39"/>
      <c r="W778" s="39"/>
      <c r="X778" s="39"/>
      <c r="Y778" s="39"/>
      <c r="AF778" s="40"/>
      <c r="AG778" s="40"/>
      <c r="AH778" s="40"/>
      <c r="AI778" s="40"/>
      <c r="AJ778" s="41"/>
      <c r="AK778" s="41"/>
      <c r="AL778" s="42"/>
      <c r="AM778" s="42"/>
      <c r="AN778" s="42"/>
      <c r="AO778" s="42"/>
      <c r="AP778" s="42"/>
      <c r="AQ778" s="42"/>
      <c r="AR778" s="42"/>
      <c r="AS778" s="42"/>
      <c r="AT778" s="42"/>
      <c r="AU778" s="42"/>
      <c r="AV778" s="42"/>
      <c r="AW778" s="42"/>
      <c r="AX778" s="42"/>
      <c r="AY778" s="42"/>
      <c r="AZ778" s="42"/>
      <c r="BA778" s="42"/>
      <c r="BB778" s="42"/>
      <c r="BC778" s="42"/>
      <c r="BD778" s="42"/>
      <c r="BE778" s="42"/>
      <c r="BF778" s="42"/>
      <c r="BG778" s="42"/>
    </row>
    <row r="779" spans="5:59" ht="15.75" customHeight="1" x14ac:dyDescent="0.25">
      <c r="E779" s="37"/>
      <c r="J779" s="36"/>
      <c r="K779" s="36"/>
      <c r="L779" s="38"/>
      <c r="M779" s="39"/>
      <c r="N779" s="39"/>
      <c r="O779" s="39"/>
      <c r="P779" s="39"/>
      <c r="Q779" s="39"/>
      <c r="R779" s="39"/>
      <c r="S779" s="39"/>
      <c r="U779" s="39"/>
      <c r="V779" s="39"/>
      <c r="W779" s="39"/>
      <c r="X779" s="39"/>
      <c r="Y779" s="39"/>
      <c r="AF779" s="40"/>
      <c r="AG779" s="40"/>
      <c r="AH779" s="40"/>
      <c r="AI779" s="40"/>
      <c r="AJ779" s="41"/>
      <c r="AK779" s="41"/>
      <c r="AL779" s="42"/>
      <c r="AM779" s="42"/>
      <c r="AN779" s="42"/>
      <c r="AO779" s="42"/>
      <c r="AP779" s="42"/>
      <c r="AQ779" s="42"/>
      <c r="AR779" s="42"/>
      <c r="AS779" s="42"/>
      <c r="AT779" s="42"/>
      <c r="AU779" s="42"/>
      <c r="AV779" s="42"/>
      <c r="AW779" s="42"/>
      <c r="AX779" s="42"/>
      <c r="AY779" s="42"/>
      <c r="AZ779" s="42"/>
      <c r="BA779" s="42"/>
      <c r="BB779" s="42"/>
      <c r="BC779" s="42"/>
      <c r="BD779" s="42"/>
      <c r="BE779" s="42"/>
      <c r="BF779" s="42"/>
      <c r="BG779" s="42"/>
    </row>
    <row r="780" spans="5:59" ht="15.75" customHeight="1" x14ac:dyDescent="0.25">
      <c r="E780" s="37"/>
      <c r="J780" s="36"/>
      <c r="K780" s="36"/>
      <c r="L780" s="38"/>
      <c r="M780" s="39"/>
      <c r="N780" s="39"/>
      <c r="O780" s="39"/>
      <c r="P780" s="39"/>
      <c r="Q780" s="39"/>
      <c r="R780" s="39"/>
      <c r="S780" s="39"/>
      <c r="U780" s="39"/>
      <c r="V780" s="39"/>
      <c r="W780" s="39"/>
      <c r="X780" s="39"/>
      <c r="Y780" s="39"/>
      <c r="AF780" s="40"/>
      <c r="AG780" s="40"/>
      <c r="AH780" s="40"/>
      <c r="AI780" s="40"/>
      <c r="AJ780" s="41"/>
      <c r="AK780" s="41"/>
      <c r="AL780" s="42"/>
      <c r="AM780" s="42"/>
      <c r="AN780" s="42"/>
      <c r="AO780" s="42"/>
      <c r="AP780" s="42"/>
      <c r="AQ780" s="42"/>
      <c r="AR780" s="42"/>
      <c r="AS780" s="42"/>
      <c r="AT780" s="42"/>
      <c r="AU780" s="42"/>
      <c r="AV780" s="42"/>
      <c r="AW780" s="42"/>
      <c r="AX780" s="42"/>
      <c r="AY780" s="42"/>
      <c r="AZ780" s="42"/>
      <c r="BA780" s="42"/>
      <c r="BB780" s="42"/>
      <c r="BC780" s="42"/>
      <c r="BD780" s="42"/>
      <c r="BE780" s="42"/>
      <c r="BF780" s="42"/>
      <c r="BG780" s="42"/>
    </row>
    <row r="781" spans="5:59" ht="15.75" customHeight="1" x14ac:dyDescent="0.25">
      <c r="E781" s="37"/>
      <c r="J781" s="36"/>
      <c r="K781" s="36"/>
      <c r="L781" s="38"/>
      <c r="M781" s="39"/>
      <c r="N781" s="39"/>
      <c r="O781" s="39"/>
      <c r="P781" s="39"/>
      <c r="Q781" s="39"/>
      <c r="R781" s="39"/>
      <c r="S781" s="39"/>
      <c r="U781" s="39"/>
      <c r="V781" s="39"/>
      <c r="W781" s="39"/>
      <c r="X781" s="39"/>
      <c r="Y781" s="39"/>
      <c r="AF781" s="40"/>
      <c r="AG781" s="40"/>
      <c r="AH781" s="40"/>
      <c r="AI781" s="40"/>
      <c r="AJ781" s="41"/>
      <c r="AK781" s="41"/>
      <c r="AL781" s="42"/>
      <c r="AM781" s="42"/>
      <c r="AN781" s="42"/>
      <c r="AO781" s="42"/>
      <c r="AP781" s="42"/>
      <c r="AQ781" s="42"/>
      <c r="AR781" s="42"/>
      <c r="AS781" s="42"/>
      <c r="AT781" s="42"/>
      <c r="AU781" s="42"/>
      <c r="AV781" s="42"/>
      <c r="AW781" s="42"/>
      <c r="AX781" s="42"/>
      <c r="AY781" s="42"/>
      <c r="AZ781" s="42"/>
      <c r="BA781" s="42"/>
      <c r="BB781" s="42"/>
      <c r="BC781" s="42"/>
      <c r="BD781" s="42"/>
      <c r="BE781" s="42"/>
      <c r="BF781" s="42"/>
      <c r="BG781" s="42"/>
    </row>
    <row r="782" spans="5:59" ht="15.75" customHeight="1" x14ac:dyDescent="0.25">
      <c r="E782" s="37"/>
      <c r="J782" s="36"/>
      <c r="K782" s="36"/>
      <c r="L782" s="38"/>
      <c r="M782" s="39"/>
      <c r="N782" s="39"/>
      <c r="O782" s="39"/>
      <c r="P782" s="39"/>
      <c r="Q782" s="39"/>
      <c r="R782" s="39"/>
      <c r="S782" s="39"/>
      <c r="U782" s="39"/>
      <c r="V782" s="39"/>
      <c r="W782" s="39"/>
      <c r="X782" s="39"/>
      <c r="Y782" s="39"/>
      <c r="AF782" s="40"/>
      <c r="AG782" s="40"/>
      <c r="AH782" s="40"/>
      <c r="AI782" s="40"/>
      <c r="AJ782" s="41"/>
      <c r="AK782" s="41"/>
      <c r="AL782" s="42"/>
      <c r="AM782" s="42"/>
      <c r="AN782" s="42"/>
      <c r="AO782" s="42"/>
      <c r="AP782" s="42"/>
      <c r="AQ782" s="42"/>
      <c r="AR782" s="42"/>
      <c r="AS782" s="42"/>
      <c r="AT782" s="42"/>
      <c r="AU782" s="42"/>
      <c r="AV782" s="42"/>
      <c r="AW782" s="42"/>
      <c r="AX782" s="42"/>
      <c r="AY782" s="42"/>
      <c r="AZ782" s="42"/>
      <c r="BA782" s="42"/>
      <c r="BB782" s="42"/>
      <c r="BC782" s="42"/>
      <c r="BD782" s="42"/>
      <c r="BE782" s="42"/>
      <c r="BF782" s="42"/>
      <c r="BG782" s="42"/>
    </row>
    <row r="783" spans="5:59" ht="15.75" customHeight="1" x14ac:dyDescent="0.25">
      <c r="E783" s="37"/>
      <c r="J783" s="36"/>
      <c r="K783" s="36"/>
      <c r="L783" s="38"/>
      <c r="M783" s="39"/>
      <c r="N783" s="39"/>
      <c r="O783" s="39"/>
      <c r="P783" s="39"/>
      <c r="Q783" s="39"/>
      <c r="R783" s="39"/>
      <c r="S783" s="39"/>
      <c r="U783" s="39"/>
      <c r="V783" s="39"/>
      <c r="W783" s="39"/>
      <c r="X783" s="39"/>
      <c r="Y783" s="39"/>
      <c r="AF783" s="40"/>
      <c r="AG783" s="40"/>
      <c r="AH783" s="40"/>
      <c r="AI783" s="40"/>
      <c r="AJ783" s="41"/>
      <c r="AK783" s="41"/>
      <c r="AL783" s="42"/>
      <c r="AM783" s="42"/>
      <c r="AN783" s="42"/>
      <c r="AO783" s="42"/>
      <c r="AP783" s="42"/>
      <c r="AQ783" s="42"/>
      <c r="AR783" s="42"/>
      <c r="AS783" s="42"/>
      <c r="AT783" s="42"/>
      <c r="AU783" s="42"/>
      <c r="AV783" s="42"/>
      <c r="AW783" s="42"/>
      <c r="AX783" s="42"/>
      <c r="AY783" s="42"/>
      <c r="AZ783" s="42"/>
      <c r="BA783" s="42"/>
      <c r="BB783" s="42"/>
      <c r="BC783" s="42"/>
      <c r="BD783" s="42"/>
      <c r="BE783" s="42"/>
      <c r="BF783" s="42"/>
      <c r="BG783" s="42"/>
    </row>
    <row r="784" spans="5:59" ht="15.75" customHeight="1" x14ac:dyDescent="0.25">
      <c r="E784" s="37"/>
      <c r="J784" s="36"/>
      <c r="K784" s="36"/>
      <c r="L784" s="38"/>
      <c r="M784" s="39"/>
      <c r="N784" s="39"/>
      <c r="O784" s="39"/>
      <c r="P784" s="39"/>
      <c r="Q784" s="39"/>
      <c r="R784" s="39"/>
      <c r="S784" s="39"/>
      <c r="U784" s="39"/>
      <c r="V784" s="39"/>
      <c r="W784" s="39"/>
      <c r="X784" s="39"/>
      <c r="Y784" s="39"/>
      <c r="AF784" s="40"/>
      <c r="AG784" s="40"/>
      <c r="AH784" s="40"/>
      <c r="AI784" s="40"/>
      <c r="AJ784" s="41"/>
      <c r="AK784" s="41"/>
      <c r="AL784" s="42"/>
      <c r="AM784" s="42"/>
      <c r="AN784" s="42"/>
      <c r="AO784" s="42"/>
      <c r="AP784" s="42"/>
      <c r="AQ784" s="42"/>
      <c r="AR784" s="42"/>
      <c r="AS784" s="42"/>
      <c r="AT784" s="42"/>
      <c r="AU784" s="42"/>
      <c r="AV784" s="42"/>
      <c r="AW784" s="42"/>
      <c r="AX784" s="42"/>
      <c r="AY784" s="42"/>
      <c r="AZ784" s="42"/>
      <c r="BA784" s="42"/>
      <c r="BB784" s="42"/>
      <c r="BC784" s="42"/>
      <c r="BD784" s="42"/>
      <c r="BE784" s="42"/>
      <c r="BF784" s="42"/>
      <c r="BG784" s="42"/>
    </row>
    <row r="785" spans="5:59" ht="15.75" customHeight="1" x14ac:dyDescent="0.25">
      <c r="E785" s="37"/>
      <c r="J785" s="36"/>
      <c r="K785" s="36"/>
      <c r="L785" s="38"/>
      <c r="M785" s="39"/>
      <c r="N785" s="39"/>
      <c r="O785" s="39"/>
      <c r="P785" s="39"/>
      <c r="Q785" s="39"/>
      <c r="R785" s="39"/>
      <c r="S785" s="39"/>
      <c r="U785" s="39"/>
      <c r="V785" s="39"/>
      <c r="W785" s="39"/>
      <c r="X785" s="39"/>
      <c r="Y785" s="39"/>
      <c r="AF785" s="40"/>
      <c r="AG785" s="40"/>
      <c r="AH785" s="40"/>
      <c r="AI785" s="40"/>
      <c r="AJ785" s="41"/>
      <c r="AK785" s="41"/>
      <c r="AL785" s="42"/>
      <c r="AM785" s="42"/>
      <c r="AN785" s="42"/>
      <c r="AO785" s="42"/>
      <c r="AP785" s="42"/>
      <c r="AQ785" s="42"/>
      <c r="AR785" s="42"/>
      <c r="AS785" s="42"/>
      <c r="AT785" s="42"/>
      <c r="AU785" s="42"/>
      <c r="AV785" s="42"/>
      <c r="AW785" s="42"/>
      <c r="AX785" s="42"/>
      <c r="AY785" s="42"/>
      <c r="AZ785" s="42"/>
      <c r="BA785" s="42"/>
      <c r="BB785" s="42"/>
      <c r="BC785" s="42"/>
      <c r="BD785" s="42"/>
      <c r="BE785" s="42"/>
      <c r="BF785" s="42"/>
      <c r="BG785" s="42"/>
    </row>
    <row r="786" spans="5:59" ht="15.75" customHeight="1" x14ac:dyDescent="0.25">
      <c r="E786" s="37"/>
      <c r="J786" s="36"/>
      <c r="K786" s="36"/>
      <c r="L786" s="38"/>
      <c r="M786" s="39"/>
      <c r="N786" s="39"/>
      <c r="O786" s="39"/>
      <c r="P786" s="39"/>
      <c r="Q786" s="39"/>
      <c r="R786" s="39"/>
      <c r="S786" s="39"/>
      <c r="U786" s="39"/>
      <c r="V786" s="39"/>
      <c r="W786" s="39"/>
      <c r="X786" s="39"/>
      <c r="Y786" s="39"/>
      <c r="AF786" s="40"/>
      <c r="AG786" s="40"/>
      <c r="AH786" s="40"/>
      <c r="AI786" s="40"/>
      <c r="AJ786" s="41"/>
      <c r="AK786" s="41"/>
      <c r="AL786" s="42"/>
      <c r="AM786" s="42"/>
      <c r="AN786" s="42"/>
      <c r="AO786" s="42"/>
      <c r="AP786" s="42"/>
      <c r="AQ786" s="42"/>
      <c r="AR786" s="42"/>
      <c r="AS786" s="42"/>
      <c r="AT786" s="42"/>
      <c r="AU786" s="42"/>
      <c r="AV786" s="42"/>
      <c r="AW786" s="42"/>
      <c r="AX786" s="42"/>
      <c r="AY786" s="42"/>
      <c r="AZ786" s="42"/>
      <c r="BA786" s="42"/>
      <c r="BB786" s="42"/>
      <c r="BC786" s="42"/>
      <c r="BD786" s="42"/>
      <c r="BE786" s="42"/>
      <c r="BF786" s="42"/>
      <c r="BG786" s="42"/>
    </row>
    <row r="787" spans="5:59" ht="15.75" customHeight="1" x14ac:dyDescent="0.25">
      <c r="E787" s="37"/>
      <c r="J787" s="36"/>
      <c r="K787" s="36"/>
      <c r="L787" s="38"/>
      <c r="M787" s="39"/>
      <c r="N787" s="39"/>
      <c r="O787" s="39"/>
      <c r="P787" s="39"/>
      <c r="Q787" s="39"/>
      <c r="R787" s="39"/>
      <c r="S787" s="39"/>
      <c r="U787" s="39"/>
      <c r="V787" s="39"/>
      <c r="W787" s="39"/>
      <c r="X787" s="39"/>
      <c r="Y787" s="39"/>
      <c r="AF787" s="40"/>
      <c r="AG787" s="40"/>
      <c r="AH787" s="40"/>
      <c r="AI787" s="40"/>
      <c r="AJ787" s="41"/>
      <c r="AK787" s="41"/>
      <c r="AL787" s="42"/>
      <c r="AM787" s="42"/>
      <c r="AN787" s="42"/>
      <c r="AO787" s="42"/>
      <c r="AP787" s="42"/>
      <c r="AQ787" s="42"/>
      <c r="AR787" s="42"/>
      <c r="AS787" s="42"/>
      <c r="AT787" s="42"/>
      <c r="AU787" s="42"/>
      <c r="AV787" s="42"/>
      <c r="AW787" s="42"/>
      <c r="AX787" s="42"/>
      <c r="AY787" s="42"/>
      <c r="AZ787" s="42"/>
      <c r="BA787" s="42"/>
      <c r="BB787" s="42"/>
      <c r="BC787" s="42"/>
      <c r="BD787" s="42"/>
      <c r="BE787" s="42"/>
      <c r="BF787" s="42"/>
      <c r="BG787" s="42"/>
    </row>
    <row r="788" spans="5:59" ht="15.75" customHeight="1" x14ac:dyDescent="0.25">
      <c r="E788" s="37"/>
      <c r="J788" s="36"/>
      <c r="K788" s="36"/>
      <c r="L788" s="38"/>
      <c r="M788" s="39"/>
      <c r="N788" s="39"/>
      <c r="O788" s="39"/>
      <c r="P788" s="39"/>
      <c r="Q788" s="39"/>
      <c r="R788" s="39"/>
      <c r="S788" s="39"/>
      <c r="U788" s="39"/>
      <c r="V788" s="39"/>
      <c r="W788" s="39"/>
      <c r="X788" s="39"/>
      <c r="Y788" s="39"/>
      <c r="AF788" s="40"/>
      <c r="AG788" s="40"/>
      <c r="AH788" s="40"/>
      <c r="AI788" s="40"/>
      <c r="AJ788" s="41"/>
      <c r="AK788" s="41"/>
      <c r="AL788" s="42"/>
      <c r="AM788" s="42"/>
      <c r="AN788" s="42"/>
      <c r="AO788" s="42"/>
      <c r="AP788" s="42"/>
      <c r="AQ788" s="42"/>
      <c r="AR788" s="42"/>
      <c r="AS788" s="42"/>
      <c r="AT788" s="42"/>
      <c r="AU788" s="42"/>
      <c r="AV788" s="42"/>
      <c r="AW788" s="42"/>
      <c r="AX788" s="42"/>
      <c r="AY788" s="42"/>
      <c r="AZ788" s="42"/>
      <c r="BA788" s="42"/>
      <c r="BB788" s="42"/>
      <c r="BC788" s="42"/>
      <c r="BD788" s="42"/>
      <c r="BE788" s="42"/>
      <c r="BF788" s="42"/>
      <c r="BG788" s="42"/>
    </row>
    <row r="789" spans="5:59" ht="15.75" customHeight="1" x14ac:dyDescent="0.25">
      <c r="E789" s="37"/>
      <c r="J789" s="36"/>
      <c r="K789" s="36"/>
      <c r="L789" s="38"/>
      <c r="M789" s="39"/>
      <c r="N789" s="39"/>
      <c r="O789" s="39"/>
      <c r="P789" s="39"/>
      <c r="Q789" s="39"/>
      <c r="R789" s="39"/>
      <c r="S789" s="39"/>
      <c r="U789" s="39"/>
      <c r="V789" s="39"/>
      <c r="W789" s="39"/>
      <c r="X789" s="39"/>
      <c r="Y789" s="39"/>
      <c r="AF789" s="40"/>
      <c r="AG789" s="40"/>
      <c r="AH789" s="40"/>
      <c r="AI789" s="40"/>
      <c r="AJ789" s="41"/>
      <c r="AK789" s="41"/>
      <c r="AL789" s="42"/>
      <c r="AM789" s="42"/>
      <c r="AN789" s="42"/>
      <c r="AO789" s="42"/>
      <c r="AP789" s="42"/>
      <c r="AQ789" s="42"/>
      <c r="AR789" s="42"/>
      <c r="AS789" s="42"/>
      <c r="AT789" s="42"/>
      <c r="AU789" s="42"/>
      <c r="AV789" s="42"/>
      <c r="AW789" s="42"/>
      <c r="AX789" s="42"/>
      <c r="AY789" s="42"/>
      <c r="AZ789" s="42"/>
      <c r="BA789" s="42"/>
      <c r="BB789" s="42"/>
      <c r="BC789" s="42"/>
      <c r="BD789" s="42"/>
      <c r="BE789" s="42"/>
      <c r="BF789" s="42"/>
      <c r="BG789" s="42"/>
    </row>
    <row r="790" spans="5:59" ht="15.75" customHeight="1" x14ac:dyDescent="0.25">
      <c r="E790" s="37"/>
      <c r="J790" s="36"/>
      <c r="K790" s="36"/>
      <c r="L790" s="38"/>
      <c r="M790" s="39"/>
      <c r="N790" s="39"/>
      <c r="O790" s="39"/>
      <c r="P790" s="39"/>
      <c r="Q790" s="39"/>
      <c r="R790" s="39"/>
      <c r="S790" s="39"/>
      <c r="U790" s="39"/>
      <c r="V790" s="39"/>
      <c r="W790" s="39"/>
      <c r="X790" s="39"/>
      <c r="Y790" s="39"/>
      <c r="AF790" s="40"/>
      <c r="AG790" s="40"/>
      <c r="AH790" s="40"/>
      <c r="AI790" s="40"/>
      <c r="AJ790" s="41"/>
      <c r="AK790" s="41"/>
      <c r="AL790" s="42"/>
      <c r="AM790" s="42"/>
      <c r="AN790" s="42"/>
      <c r="AO790" s="42"/>
      <c r="AP790" s="42"/>
      <c r="AQ790" s="42"/>
      <c r="AR790" s="42"/>
      <c r="AS790" s="42"/>
      <c r="AT790" s="42"/>
      <c r="AU790" s="42"/>
      <c r="AV790" s="42"/>
      <c r="AW790" s="42"/>
      <c r="AX790" s="42"/>
      <c r="AY790" s="42"/>
      <c r="AZ790" s="42"/>
      <c r="BA790" s="42"/>
      <c r="BB790" s="42"/>
      <c r="BC790" s="42"/>
      <c r="BD790" s="42"/>
      <c r="BE790" s="42"/>
      <c r="BF790" s="42"/>
      <c r="BG790" s="42"/>
    </row>
    <row r="791" spans="5:59" ht="15.75" customHeight="1" x14ac:dyDescent="0.25">
      <c r="E791" s="37"/>
      <c r="J791" s="36"/>
      <c r="K791" s="36"/>
      <c r="L791" s="38"/>
      <c r="M791" s="39"/>
      <c r="N791" s="39"/>
      <c r="O791" s="39"/>
      <c r="P791" s="39"/>
      <c r="Q791" s="39"/>
      <c r="R791" s="39"/>
      <c r="S791" s="39"/>
      <c r="U791" s="39"/>
      <c r="V791" s="39"/>
      <c r="W791" s="39"/>
      <c r="X791" s="39"/>
      <c r="Y791" s="39"/>
      <c r="AF791" s="40"/>
      <c r="AG791" s="40"/>
      <c r="AH791" s="40"/>
      <c r="AI791" s="40"/>
      <c r="AJ791" s="41"/>
      <c r="AK791" s="41"/>
      <c r="AL791" s="42"/>
      <c r="AM791" s="42"/>
      <c r="AN791" s="42"/>
      <c r="AO791" s="42"/>
      <c r="AP791" s="42"/>
      <c r="AQ791" s="42"/>
      <c r="AR791" s="42"/>
      <c r="AS791" s="42"/>
      <c r="AT791" s="42"/>
      <c r="AU791" s="42"/>
      <c r="AV791" s="42"/>
      <c r="AW791" s="42"/>
      <c r="AX791" s="42"/>
      <c r="AY791" s="42"/>
      <c r="AZ791" s="42"/>
      <c r="BA791" s="42"/>
      <c r="BB791" s="42"/>
      <c r="BC791" s="42"/>
      <c r="BD791" s="42"/>
      <c r="BE791" s="42"/>
      <c r="BF791" s="42"/>
      <c r="BG791" s="42"/>
    </row>
    <row r="792" spans="5:59" ht="15.75" customHeight="1" x14ac:dyDescent="0.25">
      <c r="E792" s="37"/>
      <c r="J792" s="36"/>
      <c r="K792" s="36"/>
      <c r="L792" s="38"/>
      <c r="M792" s="39"/>
      <c r="N792" s="39"/>
      <c r="O792" s="39"/>
      <c r="P792" s="39"/>
      <c r="Q792" s="39"/>
      <c r="R792" s="39"/>
      <c r="S792" s="39"/>
      <c r="U792" s="39"/>
      <c r="V792" s="39"/>
      <c r="W792" s="39"/>
      <c r="X792" s="39"/>
      <c r="Y792" s="39"/>
      <c r="AF792" s="40"/>
      <c r="AG792" s="40"/>
      <c r="AH792" s="40"/>
      <c r="AI792" s="40"/>
      <c r="AJ792" s="41"/>
      <c r="AK792" s="41"/>
      <c r="AL792" s="42"/>
      <c r="AM792" s="42"/>
      <c r="AN792" s="42"/>
      <c r="AO792" s="42"/>
      <c r="AP792" s="42"/>
      <c r="AQ792" s="42"/>
      <c r="AR792" s="42"/>
      <c r="AS792" s="42"/>
      <c r="AT792" s="42"/>
      <c r="AU792" s="42"/>
      <c r="AV792" s="42"/>
      <c r="AW792" s="42"/>
      <c r="AX792" s="42"/>
      <c r="AY792" s="42"/>
      <c r="AZ792" s="42"/>
      <c r="BA792" s="42"/>
      <c r="BB792" s="42"/>
      <c r="BC792" s="42"/>
      <c r="BD792" s="42"/>
      <c r="BE792" s="42"/>
      <c r="BF792" s="42"/>
      <c r="BG792" s="42"/>
    </row>
    <row r="793" spans="5:59" ht="15.75" customHeight="1" x14ac:dyDescent="0.25">
      <c r="E793" s="37"/>
      <c r="J793" s="36"/>
      <c r="K793" s="36"/>
      <c r="L793" s="38"/>
      <c r="M793" s="39"/>
      <c r="N793" s="39"/>
      <c r="O793" s="39"/>
      <c r="P793" s="39"/>
      <c r="Q793" s="39"/>
      <c r="R793" s="39"/>
      <c r="S793" s="39"/>
      <c r="U793" s="39"/>
      <c r="V793" s="39"/>
      <c r="W793" s="39"/>
      <c r="X793" s="39"/>
      <c r="Y793" s="39"/>
      <c r="AF793" s="40"/>
      <c r="AG793" s="40"/>
      <c r="AH793" s="40"/>
      <c r="AI793" s="40"/>
      <c r="AJ793" s="41"/>
      <c r="AK793" s="41"/>
      <c r="AL793" s="42"/>
      <c r="AM793" s="42"/>
      <c r="AN793" s="42"/>
      <c r="AO793" s="42"/>
      <c r="AP793" s="42"/>
      <c r="AQ793" s="42"/>
      <c r="AR793" s="42"/>
      <c r="AS793" s="42"/>
      <c r="AT793" s="42"/>
      <c r="AU793" s="42"/>
      <c r="AV793" s="42"/>
      <c r="AW793" s="42"/>
      <c r="AX793" s="42"/>
      <c r="AY793" s="42"/>
      <c r="AZ793" s="42"/>
      <c r="BA793" s="42"/>
      <c r="BB793" s="42"/>
      <c r="BC793" s="42"/>
      <c r="BD793" s="42"/>
      <c r="BE793" s="42"/>
      <c r="BF793" s="42"/>
      <c r="BG793" s="42"/>
    </row>
    <row r="794" spans="5:59" ht="15.75" customHeight="1" x14ac:dyDescent="0.25">
      <c r="E794" s="37"/>
      <c r="J794" s="36"/>
      <c r="K794" s="36"/>
      <c r="L794" s="38"/>
      <c r="M794" s="39"/>
      <c r="N794" s="39"/>
      <c r="O794" s="39"/>
      <c r="P794" s="39"/>
      <c r="Q794" s="39"/>
      <c r="R794" s="39"/>
      <c r="S794" s="39"/>
      <c r="U794" s="39"/>
      <c r="V794" s="39"/>
      <c r="W794" s="39"/>
      <c r="X794" s="39"/>
      <c r="Y794" s="39"/>
      <c r="AF794" s="40"/>
      <c r="AG794" s="40"/>
      <c r="AH794" s="40"/>
      <c r="AI794" s="40"/>
      <c r="AJ794" s="41"/>
      <c r="AK794" s="41"/>
      <c r="AL794" s="42"/>
      <c r="AM794" s="42"/>
      <c r="AN794" s="42"/>
      <c r="AO794" s="42"/>
      <c r="AP794" s="42"/>
      <c r="AQ794" s="42"/>
      <c r="AR794" s="42"/>
      <c r="AS794" s="42"/>
      <c r="AT794" s="42"/>
      <c r="AU794" s="42"/>
      <c r="AV794" s="42"/>
      <c r="AW794" s="42"/>
      <c r="AX794" s="42"/>
      <c r="AY794" s="42"/>
      <c r="AZ794" s="42"/>
      <c r="BA794" s="42"/>
      <c r="BB794" s="42"/>
      <c r="BC794" s="42"/>
      <c r="BD794" s="42"/>
      <c r="BE794" s="42"/>
      <c r="BF794" s="42"/>
      <c r="BG794" s="42"/>
    </row>
    <row r="795" spans="5:59" ht="15.75" customHeight="1" x14ac:dyDescent="0.25">
      <c r="E795" s="37"/>
      <c r="J795" s="36"/>
      <c r="K795" s="36"/>
      <c r="L795" s="38"/>
      <c r="M795" s="39"/>
      <c r="N795" s="39"/>
      <c r="O795" s="39"/>
      <c r="P795" s="39"/>
      <c r="Q795" s="39"/>
      <c r="R795" s="39"/>
      <c r="S795" s="39"/>
      <c r="U795" s="39"/>
      <c r="V795" s="39"/>
      <c r="W795" s="39"/>
      <c r="X795" s="39"/>
      <c r="Y795" s="39"/>
      <c r="AF795" s="40"/>
      <c r="AG795" s="40"/>
      <c r="AH795" s="40"/>
      <c r="AI795" s="40"/>
      <c r="AJ795" s="41"/>
      <c r="AK795" s="41"/>
      <c r="AL795" s="42"/>
      <c r="AM795" s="42"/>
      <c r="AN795" s="42"/>
      <c r="AO795" s="42"/>
      <c r="AP795" s="42"/>
      <c r="AQ795" s="42"/>
      <c r="AR795" s="42"/>
      <c r="AS795" s="42"/>
      <c r="AT795" s="42"/>
      <c r="AU795" s="42"/>
      <c r="AV795" s="42"/>
      <c r="AW795" s="42"/>
      <c r="AX795" s="42"/>
      <c r="AY795" s="42"/>
      <c r="AZ795" s="42"/>
      <c r="BA795" s="42"/>
      <c r="BB795" s="42"/>
      <c r="BC795" s="42"/>
      <c r="BD795" s="42"/>
      <c r="BE795" s="42"/>
      <c r="BF795" s="42"/>
      <c r="BG795" s="42"/>
    </row>
    <row r="796" spans="5:59" ht="15.75" customHeight="1" x14ac:dyDescent="0.25">
      <c r="E796" s="37"/>
      <c r="J796" s="36"/>
      <c r="K796" s="36"/>
      <c r="L796" s="38"/>
      <c r="M796" s="39"/>
      <c r="N796" s="39"/>
      <c r="O796" s="39"/>
      <c r="P796" s="39"/>
      <c r="Q796" s="39"/>
      <c r="R796" s="39"/>
      <c r="S796" s="39"/>
      <c r="U796" s="39"/>
      <c r="V796" s="39"/>
      <c r="W796" s="39"/>
      <c r="X796" s="39"/>
      <c r="Y796" s="39"/>
      <c r="AF796" s="40"/>
      <c r="AG796" s="40"/>
      <c r="AH796" s="40"/>
      <c r="AI796" s="40"/>
      <c r="AJ796" s="41"/>
      <c r="AK796" s="41"/>
      <c r="AL796" s="42"/>
      <c r="AM796" s="42"/>
      <c r="AN796" s="42"/>
      <c r="AO796" s="42"/>
      <c r="AP796" s="42"/>
      <c r="AQ796" s="42"/>
      <c r="AR796" s="42"/>
      <c r="AS796" s="42"/>
      <c r="AT796" s="42"/>
      <c r="AU796" s="42"/>
      <c r="AV796" s="42"/>
      <c r="AW796" s="42"/>
      <c r="AX796" s="42"/>
      <c r="AY796" s="42"/>
      <c r="AZ796" s="42"/>
      <c r="BA796" s="42"/>
      <c r="BB796" s="42"/>
      <c r="BC796" s="42"/>
      <c r="BD796" s="42"/>
      <c r="BE796" s="42"/>
      <c r="BF796" s="42"/>
      <c r="BG796" s="42"/>
    </row>
    <row r="797" spans="5:59" ht="15.75" customHeight="1" x14ac:dyDescent="0.25">
      <c r="E797" s="37"/>
      <c r="J797" s="36"/>
      <c r="K797" s="36"/>
      <c r="L797" s="38"/>
      <c r="M797" s="39"/>
      <c r="N797" s="39"/>
      <c r="O797" s="39"/>
      <c r="P797" s="39"/>
      <c r="Q797" s="39"/>
      <c r="R797" s="39"/>
      <c r="S797" s="39"/>
      <c r="U797" s="39"/>
      <c r="V797" s="39"/>
      <c r="W797" s="39"/>
      <c r="X797" s="39"/>
      <c r="Y797" s="39"/>
      <c r="AF797" s="40"/>
      <c r="AG797" s="40"/>
      <c r="AH797" s="40"/>
      <c r="AI797" s="40"/>
      <c r="AJ797" s="41"/>
      <c r="AK797" s="41"/>
      <c r="AL797" s="42"/>
      <c r="AM797" s="42"/>
      <c r="AN797" s="42"/>
      <c r="AO797" s="42"/>
      <c r="AP797" s="42"/>
      <c r="AQ797" s="42"/>
      <c r="AR797" s="42"/>
      <c r="AS797" s="42"/>
      <c r="AT797" s="42"/>
      <c r="AU797" s="42"/>
      <c r="AV797" s="42"/>
      <c r="AW797" s="42"/>
      <c r="AX797" s="42"/>
      <c r="AY797" s="42"/>
      <c r="AZ797" s="42"/>
      <c r="BA797" s="42"/>
      <c r="BB797" s="42"/>
      <c r="BC797" s="42"/>
      <c r="BD797" s="42"/>
      <c r="BE797" s="42"/>
      <c r="BF797" s="42"/>
      <c r="BG797" s="42"/>
    </row>
    <row r="798" spans="5:59" ht="15.75" customHeight="1" x14ac:dyDescent="0.25">
      <c r="E798" s="37"/>
      <c r="J798" s="36"/>
      <c r="K798" s="36"/>
      <c r="L798" s="38"/>
      <c r="M798" s="39"/>
      <c r="N798" s="39"/>
      <c r="O798" s="39"/>
      <c r="P798" s="39"/>
      <c r="Q798" s="39"/>
      <c r="R798" s="39"/>
      <c r="S798" s="39"/>
      <c r="U798" s="39"/>
      <c r="V798" s="39"/>
      <c r="W798" s="39"/>
      <c r="X798" s="39"/>
      <c r="Y798" s="39"/>
      <c r="AF798" s="40"/>
      <c r="AG798" s="40"/>
      <c r="AH798" s="40"/>
      <c r="AI798" s="40"/>
      <c r="AJ798" s="41"/>
      <c r="AK798" s="41"/>
      <c r="AL798" s="42"/>
      <c r="AM798" s="42"/>
      <c r="AN798" s="42"/>
      <c r="AO798" s="42"/>
      <c r="AP798" s="42"/>
      <c r="AQ798" s="42"/>
      <c r="AR798" s="42"/>
      <c r="AS798" s="42"/>
      <c r="AT798" s="42"/>
      <c r="AU798" s="42"/>
      <c r="AV798" s="42"/>
      <c r="AW798" s="42"/>
      <c r="AX798" s="42"/>
      <c r="AY798" s="42"/>
      <c r="AZ798" s="42"/>
      <c r="BA798" s="42"/>
      <c r="BB798" s="42"/>
      <c r="BC798" s="42"/>
      <c r="BD798" s="42"/>
      <c r="BE798" s="42"/>
      <c r="BF798" s="42"/>
      <c r="BG798" s="42"/>
    </row>
    <row r="799" spans="5:59" ht="15.75" customHeight="1" x14ac:dyDescent="0.25">
      <c r="E799" s="37"/>
      <c r="J799" s="36"/>
      <c r="K799" s="36"/>
      <c r="L799" s="38"/>
      <c r="M799" s="39"/>
      <c r="N799" s="39"/>
      <c r="O799" s="39"/>
      <c r="P799" s="39"/>
      <c r="Q799" s="39"/>
      <c r="R799" s="39"/>
      <c r="S799" s="39"/>
      <c r="U799" s="39"/>
      <c r="V799" s="39"/>
      <c r="W799" s="39"/>
      <c r="X799" s="39"/>
      <c r="Y799" s="39"/>
      <c r="AF799" s="40"/>
      <c r="AG799" s="40"/>
      <c r="AH799" s="40"/>
      <c r="AI799" s="40"/>
      <c r="AJ799" s="41"/>
      <c r="AK799" s="41"/>
      <c r="AL799" s="42"/>
      <c r="AM799" s="42"/>
      <c r="AN799" s="42"/>
      <c r="AO799" s="42"/>
      <c r="AP799" s="42"/>
      <c r="AQ799" s="42"/>
      <c r="AR799" s="42"/>
      <c r="AS799" s="42"/>
      <c r="AT799" s="42"/>
      <c r="AU799" s="42"/>
      <c r="AV799" s="42"/>
      <c r="AW799" s="42"/>
      <c r="AX799" s="42"/>
      <c r="AY799" s="42"/>
      <c r="AZ799" s="42"/>
      <c r="BA799" s="42"/>
      <c r="BB799" s="42"/>
      <c r="BC799" s="42"/>
      <c r="BD799" s="42"/>
      <c r="BE799" s="42"/>
      <c r="BF799" s="42"/>
      <c r="BG799" s="42"/>
    </row>
    <row r="800" spans="5:59" ht="15.75" customHeight="1" x14ac:dyDescent="0.25">
      <c r="E800" s="37"/>
      <c r="J800" s="36"/>
      <c r="K800" s="36"/>
      <c r="L800" s="38"/>
      <c r="M800" s="39"/>
      <c r="N800" s="39"/>
      <c r="O800" s="39"/>
      <c r="P800" s="39"/>
      <c r="Q800" s="39"/>
      <c r="R800" s="39"/>
      <c r="S800" s="39"/>
      <c r="U800" s="39"/>
      <c r="V800" s="39"/>
      <c r="W800" s="39"/>
      <c r="X800" s="39"/>
      <c r="Y800" s="39"/>
      <c r="AF800" s="40"/>
      <c r="AG800" s="40"/>
      <c r="AH800" s="40"/>
      <c r="AI800" s="40"/>
      <c r="AJ800" s="41"/>
      <c r="AK800" s="41"/>
      <c r="AL800" s="42"/>
      <c r="AM800" s="42"/>
      <c r="AN800" s="42"/>
      <c r="AO800" s="42"/>
      <c r="AP800" s="42"/>
      <c r="AQ800" s="42"/>
      <c r="AR800" s="42"/>
      <c r="AS800" s="42"/>
      <c r="AT800" s="42"/>
      <c r="AU800" s="42"/>
      <c r="AV800" s="42"/>
      <c r="AW800" s="42"/>
      <c r="AX800" s="42"/>
      <c r="AY800" s="42"/>
      <c r="AZ800" s="42"/>
      <c r="BA800" s="42"/>
      <c r="BB800" s="42"/>
      <c r="BC800" s="42"/>
      <c r="BD800" s="42"/>
      <c r="BE800" s="42"/>
      <c r="BF800" s="42"/>
      <c r="BG800" s="42"/>
    </row>
    <row r="801" spans="5:59" ht="15.75" customHeight="1" x14ac:dyDescent="0.25">
      <c r="E801" s="37"/>
      <c r="J801" s="36"/>
      <c r="K801" s="36"/>
      <c r="L801" s="38"/>
      <c r="M801" s="39"/>
      <c r="N801" s="39"/>
      <c r="O801" s="39"/>
      <c r="P801" s="39"/>
      <c r="Q801" s="39"/>
      <c r="R801" s="39"/>
      <c r="S801" s="39"/>
      <c r="U801" s="39"/>
      <c r="V801" s="39"/>
      <c r="W801" s="39"/>
      <c r="X801" s="39"/>
      <c r="Y801" s="39"/>
      <c r="AF801" s="40"/>
      <c r="AG801" s="40"/>
      <c r="AH801" s="40"/>
      <c r="AI801" s="40"/>
      <c r="AJ801" s="41"/>
      <c r="AK801" s="41"/>
      <c r="AL801" s="42"/>
      <c r="AM801" s="42"/>
      <c r="AN801" s="42"/>
      <c r="AO801" s="42"/>
      <c r="AP801" s="42"/>
      <c r="AQ801" s="42"/>
      <c r="AR801" s="42"/>
      <c r="AS801" s="42"/>
      <c r="AT801" s="42"/>
      <c r="AU801" s="42"/>
      <c r="AV801" s="42"/>
      <c r="AW801" s="42"/>
      <c r="AX801" s="42"/>
      <c r="AY801" s="42"/>
      <c r="AZ801" s="42"/>
      <c r="BA801" s="42"/>
      <c r="BB801" s="42"/>
      <c r="BC801" s="42"/>
      <c r="BD801" s="42"/>
      <c r="BE801" s="42"/>
      <c r="BF801" s="42"/>
      <c r="BG801" s="42"/>
    </row>
    <row r="802" spans="5:59" ht="15.75" customHeight="1" x14ac:dyDescent="0.25">
      <c r="E802" s="37"/>
      <c r="J802" s="36"/>
      <c r="K802" s="36"/>
      <c r="L802" s="38"/>
      <c r="M802" s="39"/>
      <c r="N802" s="39"/>
      <c r="O802" s="39"/>
      <c r="P802" s="39"/>
      <c r="Q802" s="39"/>
      <c r="R802" s="39"/>
      <c r="S802" s="39"/>
      <c r="U802" s="39"/>
      <c r="V802" s="39"/>
      <c r="W802" s="39"/>
      <c r="X802" s="39"/>
      <c r="Y802" s="39"/>
      <c r="AF802" s="40"/>
      <c r="AG802" s="40"/>
      <c r="AH802" s="40"/>
      <c r="AI802" s="40"/>
      <c r="AJ802" s="41"/>
      <c r="AK802" s="41"/>
      <c r="AL802" s="42"/>
      <c r="AM802" s="42"/>
      <c r="AN802" s="42"/>
      <c r="AO802" s="42"/>
      <c r="AP802" s="42"/>
      <c r="AQ802" s="42"/>
      <c r="AR802" s="42"/>
      <c r="AS802" s="42"/>
      <c r="AT802" s="42"/>
      <c r="AU802" s="42"/>
      <c r="AV802" s="42"/>
      <c r="AW802" s="42"/>
      <c r="AX802" s="42"/>
      <c r="AY802" s="42"/>
      <c r="AZ802" s="42"/>
      <c r="BA802" s="42"/>
      <c r="BB802" s="42"/>
      <c r="BC802" s="42"/>
      <c r="BD802" s="42"/>
      <c r="BE802" s="42"/>
      <c r="BF802" s="42"/>
      <c r="BG802" s="42"/>
    </row>
    <row r="803" spans="5:59" ht="15.75" customHeight="1" x14ac:dyDescent="0.25">
      <c r="E803" s="37"/>
      <c r="J803" s="36"/>
      <c r="K803" s="36"/>
      <c r="L803" s="38"/>
      <c r="M803" s="39"/>
      <c r="N803" s="39"/>
      <c r="O803" s="39"/>
      <c r="P803" s="39"/>
      <c r="Q803" s="39"/>
      <c r="R803" s="39"/>
      <c r="S803" s="39"/>
      <c r="U803" s="39"/>
      <c r="V803" s="39"/>
      <c r="W803" s="39"/>
      <c r="X803" s="39"/>
      <c r="Y803" s="39"/>
      <c r="AF803" s="40"/>
      <c r="AG803" s="40"/>
      <c r="AH803" s="40"/>
      <c r="AI803" s="40"/>
      <c r="AJ803" s="41"/>
      <c r="AK803" s="41"/>
      <c r="AL803" s="42"/>
      <c r="AM803" s="42"/>
      <c r="AN803" s="42"/>
      <c r="AO803" s="42"/>
      <c r="AP803" s="42"/>
      <c r="AQ803" s="42"/>
      <c r="AR803" s="42"/>
      <c r="AS803" s="42"/>
      <c r="AT803" s="42"/>
      <c r="AU803" s="42"/>
      <c r="AV803" s="42"/>
      <c r="AW803" s="42"/>
      <c r="AX803" s="42"/>
      <c r="AY803" s="42"/>
      <c r="AZ803" s="42"/>
      <c r="BA803" s="42"/>
      <c r="BB803" s="42"/>
      <c r="BC803" s="42"/>
      <c r="BD803" s="42"/>
      <c r="BE803" s="42"/>
      <c r="BF803" s="42"/>
      <c r="BG803" s="42"/>
    </row>
    <row r="804" spans="5:59" ht="15.75" customHeight="1" x14ac:dyDescent="0.25">
      <c r="E804" s="37"/>
      <c r="J804" s="36"/>
      <c r="K804" s="36"/>
      <c r="L804" s="38"/>
      <c r="M804" s="39"/>
      <c r="N804" s="39"/>
      <c r="O804" s="39"/>
      <c r="P804" s="39"/>
      <c r="Q804" s="39"/>
      <c r="R804" s="39"/>
      <c r="S804" s="39"/>
      <c r="U804" s="39"/>
      <c r="V804" s="39"/>
      <c r="W804" s="39"/>
      <c r="X804" s="39"/>
      <c r="Y804" s="39"/>
      <c r="AF804" s="40"/>
      <c r="AG804" s="40"/>
      <c r="AH804" s="40"/>
      <c r="AI804" s="40"/>
      <c r="AJ804" s="41"/>
      <c r="AK804" s="41"/>
      <c r="AL804" s="42"/>
      <c r="AM804" s="42"/>
      <c r="AN804" s="42"/>
      <c r="AO804" s="42"/>
      <c r="AP804" s="42"/>
      <c r="AQ804" s="42"/>
      <c r="AR804" s="42"/>
      <c r="AS804" s="42"/>
      <c r="AT804" s="42"/>
      <c r="AU804" s="42"/>
      <c r="AV804" s="42"/>
      <c r="AW804" s="42"/>
      <c r="AX804" s="42"/>
      <c r="AY804" s="42"/>
      <c r="AZ804" s="42"/>
      <c r="BA804" s="42"/>
      <c r="BB804" s="42"/>
      <c r="BC804" s="42"/>
      <c r="BD804" s="42"/>
      <c r="BE804" s="42"/>
      <c r="BF804" s="42"/>
      <c r="BG804" s="42"/>
    </row>
    <row r="805" spans="5:59" ht="15.75" customHeight="1" x14ac:dyDescent="0.25">
      <c r="E805" s="37"/>
      <c r="J805" s="36"/>
      <c r="K805" s="36"/>
      <c r="L805" s="38"/>
      <c r="M805" s="39"/>
      <c r="N805" s="39"/>
      <c r="O805" s="39"/>
      <c r="P805" s="39"/>
      <c r="Q805" s="39"/>
      <c r="R805" s="39"/>
      <c r="S805" s="39"/>
      <c r="U805" s="39"/>
      <c r="V805" s="39"/>
      <c r="W805" s="39"/>
      <c r="X805" s="39"/>
      <c r="Y805" s="39"/>
      <c r="AF805" s="40"/>
      <c r="AG805" s="40"/>
      <c r="AH805" s="40"/>
      <c r="AI805" s="40"/>
      <c r="AJ805" s="41"/>
      <c r="AK805" s="41"/>
      <c r="AL805" s="42"/>
      <c r="AM805" s="42"/>
      <c r="AN805" s="42"/>
      <c r="AO805" s="42"/>
      <c r="AP805" s="42"/>
      <c r="AQ805" s="42"/>
      <c r="AR805" s="42"/>
      <c r="AS805" s="42"/>
      <c r="AT805" s="42"/>
      <c r="AU805" s="42"/>
      <c r="AV805" s="42"/>
      <c r="AW805" s="42"/>
      <c r="AX805" s="42"/>
      <c r="AY805" s="42"/>
      <c r="AZ805" s="42"/>
      <c r="BA805" s="42"/>
      <c r="BB805" s="42"/>
      <c r="BC805" s="42"/>
      <c r="BD805" s="42"/>
      <c r="BE805" s="42"/>
      <c r="BF805" s="42"/>
      <c r="BG805" s="42"/>
    </row>
    <row r="806" spans="5:59" ht="15.75" customHeight="1" x14ac:dyDescent="0.25">
      <c r="E806" s="37"/>
      <c r="J806" s="36"/>
      <c r="K806" s="36"/>
      <c r="L806" s="38"/>
      <c r="M806" s="39"/>
      <c r="N806" s="39"/>
      <c r="O806" s="39"/>
      <c r="P806" s="39"/>
      <c r="Q806" s="39"/>
      <c r="R806" s="39"/>
      <c r="S806" s="39"/>
      <c r="U806" s="39"/>
      <c r="V806" s="39"/>
      <c r="W806" s="39"/>
      <c r="X806" s="39"/>
      <c r="Y806" s="39"/>
      <c r="AF806" s="40"/>
      <c r="AG806" s="40"/>
      <c r="AH806" s="40"/>
      <c r="AI806" s="40"/>
      <c r="AJ806" s="41"/>
      <c r="AK806" s="41"/>
      <c r="AL806" s="42"/>
      <c r="AM806" s="42"/>
      <c r="AN806" s="42"/>
      <c r="AO806" s="42"/>
      <c r="AP806" s="42"/>
      <c r="AQ806" s="42"/>
      <c r="AR806" s="42"/>
      <c r="AS806" s="42"/>
      <c r="AT806" s="42"/>
      <c r="AU806" s="42"/>
      <c r="AV806" s="42"/>
      <c r="AW806" s="42"/>
      <c r="AX806" s="42"/>
      <c r="AY806" s="42"/>
      <c r="AZ806" s="42"/>
      <c r="BA806" s="42"/>
      <c r="BB806" s="42"/>
      <c r="BC806" s="42"/>
      <c r="BD806" s="42"/>
      <c r="BE806" s="42"/>
      <c r="BF806" s="42"/>
      <c r="BG806" s="42"/>
    </row>
    <row r="807" spans="5:59" ht="15.75" customHeight="1" x14ac:dyDescent="0.25">
      <c r="E807" s="37"/>
      <c r="J807" s="36"/>
      <c r="K807" s="36"/>
      <c r="L807" s="38"/>
      <c r="M807" s="39"/>
      <c r="N807" s="39"/>
      <c r="O807" s="39"/>
      <c r="P807" s="39"/>
      <c r="Q807" s="39"/>
      <c r="R807" s="39"/>
      <c r="S807" s="39"/>
      <c r="U807" s="39"/>
      <c r="V807" s="39"/>
      <c r="W807" s="39"/>
      <c r="X807" s="39"/>
      <c r="Y807" s="39"/>
      <c r="AF807" s="40"/>
      <c r="AG807" s="40"/>
      <c r="AH807" s="40"/>
      <c r="AI807" s="40"/>
      <c r="AJ807" s="41"/>
      <c r="AK807" s="41"/>
      <c r="AL807" s="42"/>
      <c r="AM807" s="42"/>
      <c r="AN807" s="42"/>
      <c r="AO807" s="42"/>
      <c r="AP807" s="42"/>
      <c r="AQ807" s="42"/>
      <c r="AR807" s="42"/>
      <c r="AS807" s="42"/>
      <c r="AT807" s="42"/>
      <c r="AU807" s="42"/>
      <c r="AV807" s="42"/>
      <c r="AW807" s="42"/>
      <c r="AX807" s="42"/>
      <c r="AY807" s="42"/>
      <c r="AZ807" s="42"/>
      <c r="BA807" s="42"/>
      <c r="BB807" s="42"/>
      <c r="BC807" s="42"/>
      <c r="BD807" s="42"/>
      <c r="BE807" s="42"/>
      <c r="BF807" s="42"/>
      <c r="BG807" s="42"/>
    </row>
    <row r="808" spans="5:59" ht="15.75" customHeight="1" x14ac:dyDescent="0.25">
      <c r="E808" s="37"/>
      <c r="J808" s="36"/>
      <c r="K808" s="36"/>
      <c r="L808" s="38"/>
      <c r="M808" s="39"/>
      <c r="N808" s="39"/>
      <c r="O808" s="39"/>
      <c r="P808" s="39"/>
      <c r="Q808" s="39"/>
      <c r="R808" s="39"/>
      <c r="S808" s="39"/>
      <c r="U808" s="39"/>
      <c r="V808" s="39"/>
      <c r="W808" s="39"/>
      <c r="X808" s="39"/>
      <c r="Y808" s="39"/>
      <c r="AF808" s="40"/>
      <c r="AG808" s="40"/>
      <c r="AH808" s="40"/>
      <c r="AI808" s="40"/>
      <c r="AJ808" s="41"/>
      <c r="AK808" s="41"/>
      <c r="AL808" s="42"/>
      <c r="AM808" s="42"/>
      <c r="AN808" s="42"/>
      <c r="AO808" s="42"/>
      <c r="AP808" s="42"/>
      <c r="AQ808" s="42"/>
      <c r="AR808" s="42"/>
      <c r="AS808" s="42"/>
      <c r="AT808" s="42"/>
      <c r="AU808" s="42"/>
      <c r="AV808" s="42"/>
      <c r="AW808" s="42"/>
      <c r="AX808" s="42"/>
      <c r="AY808" s="42"/>
      <c r="AZ808" s="42"/>
      <c r="BA808" s="42"/>
      <c r="BB808" s="42"/>
      <c r="BC808" s="42"/>
      <c r="BD808" s="42"/>
      <c r="BE808" s="42"/>
      <c r="BF808" s="42"/>
      <c r="BG808" s="42"/>
    </row>
    <row r="809" spans="5:59" ht="15.75" customHeight="1" x14ac:dyDescent="0.25">
      <c r="E809" s="37"/>
      <c r="J809" s="36"/>
      <c r="K809" s="36"/>
      <c r="L809" s="38"/>
      <c r="M809" s="39"/>
      <c r="N809" s="39"/>
      <c r="O809" s="39"/>
      <c r="P809" s="39"/>
      <c r="Q809" s="39"/>
      <c r="R809" s="39"/>
      <c r="S809" s="39"/>
      <c r="U809" s="39"/>
      <c r="V809" s="39"/>
      <c r="W809" s="39"/>
      <c r="X809" s="39"/>
      <c r="Y809" s="39"/>
      <c r="AF809" s="40"/>
      <c r="AG809" s="40"/>
      <c r="AH809" s="40"/>
      <c r="AI809" s="40"/>
      <c r="AJ809" s="41"/>
      <c r="AK809" s="41"/>
      <c r="AL809" s="42"/>
      <c r="AM809" s="42"/>
      <c r="AN809" s="42"/>
      <c r="AO809" s="42"/>
      <c r="AP809" s="42"/>
      <c r="AQ809" s="42"/>
      <c r="AR809" s="42"/>
      <c r="AS809" s="42"/>
      <c r="AT809" s="42"/>
      <c r="AU809" s="42"/>
      <c r="AV809" s="42"/>
      <c r="AW809" s="42"/>
      <c r="AX809" s="42"/>
      <c r="AY809" s="42"/>
      <c r="AZ809" s="42"/>
      <c r="BA809" s="42"/>
      <c r="BB809" s="42"/>
      <c r="BC809" s="42"/>
      <c r="BD809" s="42"/>
      <c r="BE809" s="42"/>
      <c r="BF809" s="42"/>
      <c r="BG809" s="42"/>
    </row>
    <row r="810" spans="5:59" ht="15.75" customHeight="1" x14ac:dyDescent="0.25">
      <c r="E810" s="37"/>
      <c r="J810" s="36"/>
      <c r="K810" s="36"/>
      <c r="L810" s="38"/>
      <c r="M810" s="39"/>
      <c r="N810" s="39"/>
      <c r="O810" s="39"/>
      <c r="P810" s="39"/>
      <c r="Q810" s="39"/>
      <c r="R810" s="39"/>
      <c r="S810" s="39"/>
      <c r="U810" s="39"/>
      <c r="V810" s="39"/>
      <c r="W810" s="39"/>
      <c r="X810" s="39"/>
      <c r="Y810" s="39"/>
      <c r="AF810" s="40"/>
      <c r="AG810" s="40"/>
      <c r="AH810" s="40"/>
      <c r="AI810" s="40"/>
      <c r="AJ810" s="41"/>
      <c r="AK810" s="41"/>
      <c r="AL810" s="42"/>
      <c r="AM810" s="42"/>
      <c r="AN810" s="42"/>
      <c r="AO810" s="42"/>
      <c r="AP810" s="42"/>
      <c r="AQ810" s="42"/>
      <c r="AR810" s="42"/>
      <c r="AS810" s="42"/>
      <c r="AT810" s="42"/>
      <c r="AU810" s="42"/>
      <c r="AV810" s="42"/>
      <c r="AW810" s="42"/>
      <c r="AX810" s="42"/>
      <c r="AY810" s="42"/>
      <c r="AZ810" s="42"/>
      <c r="BA810" s="42"/>
      <c r="BB810" s="42"/>
      <c r="BC810" s="42"/>
      <c r="BD810" s="42"/>
      <c r="BE810" s="42"/>
      <c r="BF810" s="42"/>
      <c r="BG810" s="42"/>
    </row>
    <row r="811" spans="5:59" ht="15.75" customHeight="1" x14ac:dyDescent="0.25">
      <c r="E811" s="37"/>
      <c r="J811" s="36"/>
      <c r="K811" s="36"/>
      <c r="L811" s="38"/>
      <c r="M811" s="39"/>
      <c r="N811" s="39"/>
      <c r="O811" s="39"/>
      <c r="P811" s="39"/>
      <c r="Q811" s="39"/>
      <c r="R811" s="39"/>
      <c r="S811" s="39"/>
      <c r="U811" s="39"/>
      <c r="V811" s="39"/>
      <c r="W811" s="39"/>
      <c r="X811" s="39"/>
      <c r="Y811" s="39"/>
      <c r="AF811" s="40"/>
      <c r="AG811" s="40"/>
      <c r="AH811" s="40"/>
      <c r="AI811" s="40"/>
      <c r="AJ811" s="41"/>
      <c r="AK811" s="41"/>
      <c r="AL811" s="42"/>
      <c r="AM811" s="42"/>
      <c r="AN811" s="42"/>
      <c r="AO811" s="42"/>
      <c r="AP811" s="42"/>
      <c r="AQ811" s="42"/>
      <c r="AR811" s="42"/>
      <c r="AS811" s="42"/>
      <c r="AT811" s="42"/>
      <c r="AU811" s="42"/>
      <c r="AV811" s="42"/>
      <c r="AW811" s="42"/>
      <c r="AX811" s="42"/>
      <c r="AY811" s="42"/>
      <c r="AZ811" s="42"/>
      <c r="BA811" s="42"/>
      <c r="BB811" s="42"/>
      <c r="BC811" s="42"/>
      <c r="BD811" s="42"/>
      <c r="BE811" s="42"/>
      <c r="BF811" s="42"/>
      <c r="BG811" s="42"/>
    </row>
    <row r="812" spans="5:59" ht="15.75" customHeight="1" x14ac:dyDescent="0.25">
      <c r="E812" s="37"/>
      <c r="J812" s="36"/>
      <c r="K812" s="36"/>
      <c r="L812" s="38"/>
      <c r="M812" s="39"/>
      <c r="N812" s="39"/>
      <c r="O812" s="39"/>
      <c r="P812" s="39"/>
      <c r="Q812" s="39"/>
      <c r="R812" s="39"/>
      <c r="S812" s="39"/>
      <c r="U812" s="39"/>
      <c r="V812" s="39"/>
      <c r="W812" s="39"/>
      <c r="X812" s="39"/>
      <c r="Y812" s="39"/>
      <c r="AF812" s="40"/>
      <c r="AG812" s="40"/>
      <c r="AH812" s="40"/>
      <c r="AI812" s="40"/>
      <c r="AJ812" s="41"/>
      <c r="AK812" s="41"/>
      <c r="AL812" s="42"/>
      <c r="AM812" s="42"/>
      <c r="AN812" s="42"/>
      <c r="AO812" s="42"/>
      <c r="AP812" s="42"/>
      <c r="AQ812" s="42"/>
      <c r="AR812" s="42"/>
      <c r="AS812" s="42"/>
      <c r="AT812" s="42"/>
      <c r="AU812" s="42"/>
      <c r="AV812" s="42"/>
      <c r="AW812" s="42"/>
      <c r="AX812" s="42"/>
      <c r="AY812" s="42"/>
      <c r="AZ812" s="42"/>
      <c r="BA812" s="42"/>
      <c r="BB812" s="42"/>
      <c r="BC812" s="42"/>
      <c r="BD812" s="42"/>
      <c r="BE812" s="42"/>
      <c r="BF812" s="42"/>
      <c r="BG812" s="42"/>
    </row>
    <row r="813" spans="5:59" ht="15.75" customHeight="1" x14ac:dyDescent="0.25">
      <c r="E813" s="37"/>
      <c r="J813" s="36"/>
      <c r="K813" s="36"/>
      <c r="L813" s="38"/>
      <c r="M813" s="39"/>
      <c r="N813" s="39"/>
      <c r="O813" s="39"/>
      <c r="P813" s="39"/>
      <c r="Q813" s="39"/>
      <c r="R813" s="39"/>
      <c r="S813" s="39"/>
      <c r="U813" s="39"/>
      <c r="V813" s="39"/>
      <c r="W813" s="39"/>
      <c r="X813" s="39"/>
      <c r="Y813" s="39"/>
      <c r="AF813" s="40"/>
      <c r="AG813" s="40"/>
      <c r="AH813" s="40"/>
      <c r="AI813" s="40"/>
      <c r="AJ813" s="41"/>
      <c r="AK813" s="41"/>
      <c r="AL813" s="42"/>
      <c r="AM813" s="42"/>
      <c r="AN813" s="42"/>
      <c r="AO813" s="42"/>
      <c r="AP813" s="42"/>
      <c r="AQ813" s="42"/>
      <c r="AR813" s="42"/>
      <c r="AS813" s="42"/>
      <c r="AT813" s="42"/>
      <c r="AU813" s="42"/>
      <c r="AV813" s="42"/>
      <c r="AW813" s="42"/>
      <c r="AX813" s="42"/>
      <c r="AY813" s="42"/>
      <c r="AZ813" s="42"/>
      <c r="BA813" s="42"/>
      <c r="BB813" s="42"/>
      <c r="BC813" s="42"/>
      <c r="BD813" s="42"/>
      <c r="BE813" s="42"/>
      <c r="BF813" s="42"/>
      <c r="BG813" s="42"/>
    </row>
    <row r="814" spans="5:59" ht="15.75" customHeight="1" x14ac:dyDescent="0.25">
      <c r="E814" s="37"/>
      <c r="J814" s="36"/>
      <c r="K814" s="36"/>
      <c r="L814" s="38"/>
      <c r="M814" s="39"/>
      <c r="N814" s="39"/>
      <c r="O814" s="39"/>
      <c r="P814" s="39"/>
      <c r="Q814" s="39"/>
      <c r="R814" s="39"/>
      <c r="S814" s="39"/>
      <c r="U814" s="39"/>
      <c r="V814" s="39"/>
      <c r="W814" s="39"/>
      <c r="X814" s="39"/>
      <c r="Y814" s="39"/>
      <c r="AF814" s="40"/>
      <c r="AG814" s="40"/>
      <c r="AH814" s="40"/>
      <c r="AI814" s="40"/>
      <c r="AJ814" s="41"/>
      <c r="AK814" s="41"/>
      <c r="AL814" s="42"/>
      <c r="AM814" s="42"/>
      <c r="AN814" s="42"/>
      <c r="AO814" s="42"/>
      <c r="AP814" s="42"/>
      <c r="AQ814" s="42"/>
      <c r="AR814" s="42"/>
      <c r="AS814" s="42"/>
      <c r="AT814" s="42"/>
      <c r="AU814" s="42"/>
      <c r="AV814" s="42"/>
      <c r="AW814" s="42"/>
      <c r="AX814" s="42"/>
      <c r="AY814" s="42"/>
      <c r="AZ814" s="42"/>
      <c r="BA814" s="42"/>
      <c r="BB814" s="42"/>
      <c r="BC814" s="42"/>
      <c r="BD814" s="42"/>
      <c r="BE814" s="42"/>
      <c r="BF814" s="42"/>
      <c r="BG814" s="42"/>
    </row>
    <row r="815" spans="5:59" ht="15.75" customHeight="1" x14ac:dyDescent="0.25">
      <c r="E815" s="37"/>
      <c r="J815" s="36"/>
      <c r="K815" s="36"/>
      <c r="L815" s="38"/>
      <c r="M815" s="39"/>
      <c r="N815" s="39"/>
      <c r="O815" s="39"/>
      <c r="P815" s="39"/>
      <c r="Q815" s="39"/>
      <c r="R815" s="39"/>
      <c r="S815" s="39"/>
      <c r="U815" s="39"/>
      <c r="V815" s="39"/>
      <c r="W815" s="39"/>
      <c r="X815" s="39"/>
      <c r="Y815" s="39"/>
      <c r="AF815" s="40"/>
      <c r="AG815" s="40"/>
      <c r="AH815" s="40"/>
      <c r="AI815" s="40"/>
      <c r="AJ815" s="41"/>
      <c r="AK815" s="41"/>
      <c r="AL815" s="42"/>
      <c r="AM815" s="42"/>
      <c r="AN815" s="42"/>
      <c r="AO815" s="42"/>
      <c r="AP815" s="42"/>
      <c r="AQ815" s="42"/>
      <c r="AR815" s="42"/>
      <c r="AS815" s="42"/>
      <c r="AT815" s="42"/>
      <c r="AU815" s="42"/>
      <c r="AV815" s="42"/>
      <c r="AW815" s="42"/>
      <c r="AX815" s="42"/>
      <c r="AY815" s="42"/>
      <c r="AZ815" s="42"/>
      <c r="BA815" s="42"/>
      <c r="BB815" s="42"/>
      <c r="BC815" s="42"/>
      <c r="BD815" s="42"/>
      <c r="BE815" s="42"/>
      <c r="BF815" s="42"/>
      <c r="BG815" s="42"/>
    </row>
    <row r="816" spans="5:59" ht="15.75" customHeight="1" x14ac:dyDescent="0.25">
      <c r="E816" s="37"/>
      <c r="J816" s="36"/>
      <c r="K816" s="36"/>
      <c r="L816" s="38"/>
      <c r="M816" s="39"/>
      <c r="N816" s="39"/>
      <c r="O816" s="39"/>
      <c r="P816" s="39"/>
      <c r="Q816" s="39"/>
      <c r="R816" s="39"/>
      <c r="S816" s="39"/>
      <c r="U816" s="39"/>
      <c r="V816" s="39"/>
      <c r="W816" s="39"/>
      <c r="X816" s="39"/>
      <c r="Y816" s="39"/>
      <c r="AF816" s="40"/>
      <c r="AG816" s="40"/>
      <c r="AH816" s="40"/>
      <c r="AI816" s="40"/>
      <c r="AJ816" s="41"/>
      <c r="AK816" s="41"/>
      <c r="AL816" s="42"/>
      <c r="AM816" s="42"/>
      <c r="AN816" s="42"/>
      <c r="AO816" s="42"/>
      <c r="AP816" s="42"/>
      <c r="AQ816" s="42"/>
      <c r="AR816" s="42"/>
      <c r="AS816" s="42"/>
      <c r="AT816" s="42"/>
      <c r="AU816" s="42"/>
      <c r="AV816" s="42"/>
      <c r="AW816" s="42"/>
      <c r="AX816" s="42"/>
      <c r="AY816" s="42"/>
      <c r="AZ816" s="42"/>
      <c r="BA816" s="42"/>
      <c r="BB816" s="42"/>
      <c r="BC816" s="42"/>
      <c r="BD816" s="42"/>
      <c r="BE816" s="42"/>
      <c r="BF816" s="42"/>
      <c r="BG816" s="42"/>
    </row>
    <row r="817" spans="5:59" ht="15.75" customHeight="1" x14ac:dyDescent="0.25">
      <c r="E817" s="37"/>
      <c r="J817" s="36"/>
      <c r="K817" s="36"/>
      <c r="L817" s="38"/>
      <c r="M817" s="39"/>
      <c r="N817" s="39"/>
      <c r="O817" s="39"/>
      <c r="P817" s="39"/>
      <c r="Q817" s="39"/>
      <c r="R817" s="39"/>
      <c r="S817" s="39"/>
      <c r="U817" s="39"/>
      <c r="V817" s="39"/>
      <c r="W817" s="39"/>
      <c r="X817" s="39"/>
      <c r="Y817" s="39"/>
      <c r="AF817" s="40"/>
      <c r="AG817" s="40"/>
      <c r="AH817" s="40"/>
      <c r="AI817" s="40"/>
      <c r="AJ817" s="41"/>
      <c r="AK817" s="41"/>
      <c r="AL817" s="42"/>
      <c r="AM817" s="42"/>
      <c r="AN817" s="42"/>
      <c r="AO817" s="42"/>
      <c r="AP817" s="42"/>
      <c r="AQ817" s="42"/>
      <c r="AR817" s="42"/>
      <c r="AS817" s="42"/>
      <c r="AT817" s="42"/>
      <c r="AU817" s="42"/>
      <c r="AV817" s="42"/>
      <c r="AW817" s="42"/>
      <c r="AX817" s="42"/>
      <c r="AY817" s="42"/>
      <c r="AZ817" s="42"/>
      <c r="BA817" s="42"/>
      <c r="BB817" s="42"/>
      <c r="BC817" s="42"/>
      <c r="BD817" s="42"/>
      <c r="BE817" s="42"/>
      <c r="BF817" s="42"/>
      <c r="BG817" s="42"/>
    </row>
    <row r="818" spans="5:59" ht="15.75" customHeight="1" x14ac:dyDescent="0.25">
      <c r="E818" s="37"/>
      <c r="J818" s="36"/>
      <c r="K818" s="36"/>
      <c r="L818" s="38"/>
      <c r="M818" s="39"/>
      <c r="N818" s="39"/>
      <c r="O818" s="39"/>
      <c r="P818" s="39"/>
      <c r="Q818" s="39"/>
      <c r="R818" s="39"/>
      <c r="S818" s="39"/>
      <c r="U818" s="39"/>
      <c r="V818" s="39"/>
      <c r="W818" s="39"/>
      <c r="X818" s="39"/>
      <c r="Y818" s="39"/>
      <c r="AF818" s="40"/>
      <c r="AG818" s="40"/>
      <c r="AH818" s="40"/>
      <c r="AI818" s="40"/>
      <c r="AJ818" s="41"/>
      <c r="AK818" s="41"/>
      <c r="AL818" s="42"/>
      <c r="AM818" s="42"/>
      <c r="AN818" s="42"/>
      <c r="AO818" s="42"/>
      <c r="AP818" s="42"/>
      <c r="AQ818" s="42"/>
      <c r="AR818" s="42"/>
      <c r="AS818" s="42"/>
      <c r="AT818" s="42"/>
      <c r="AU818" s="42"/>
      <c r="AV818" s="42"/>
      <c r="AW818" s="42"/>
      <c r="AX818" s="42"/>
      <c r="AY818" s="42"/>
      <c r="AZ818" s="42"/>
      <c r="BA818" s="42"/>
      <c r="BB818" s="42"/>
      <c r="BC818" s="42"/>
      <c r="BD818" s="42"/>
      <c r="BE818" s="42"/>
      <c r="BF818" s="42"/>
      <c r="BG818" s="42"/>
    </row>
    <row r="819" spans="5:59" ht="15.75" customHeight="1" x14ac:dyDescent="0.25">
      <c r="E819" s="37"/>
      <c r="J819" s="36"/>
      <c r="K819" s="36"/>
      <c r="L819" s="38"/>
      <c r="M819" s="39"/>
      <c r="N819" s="39"/>
      <c r="O819" s="39"/>
      <c r="P819" s="39"/>
      <c r="Q819" s="39"/>
      <c r="R819" s="39"/>
      <c r="S819" s="39"/>
      <c r="U819" s="39"/>
      <c r="V819" s="39"/>
      <c r="W819" s="39"/>
      <c r="X819" s="39"/>
      <c r="Y819" s="39"/>
      <c r="AF819" s="40"/>
      <c r="AG819" s="40"/>
      <c r="AH819" s="40"/>
      <c r="AI819" s="40"/>
      <c r="AJ819" s="41"/>
      <c r="AK819" s="41"/>
      <c r="AL819" s="42"/>
      <c r="AM819" s="42"/>
      <c r="AN819" s="42"/>
      <c r="AO819" s="42"/>
      <c r="AP819" s="42"/>
      <c r="AQ819" s="42"/>
      <c r="AR819" s="42"/>
      <c r="AS819" s="42"/>
      <c r="AT819" s="42"/>
      <c r="AU819" s="42"/>
      <c r="AV819" s="42"/>
      <c r="AW819" s="42"/>
      <c r="AX819" s="42"/>
      <c r="AY819" s="42"/>
      <c r="AZ819" s="42"/>
      <c r="BA819" s="42"/>
      <c r="BB819" s="42"/>
      <c r="BC819" s="42"/>
      <c r="BD819" s="42"/>
      <c r="BE819" s="42"/>
      <c r="BF819" s="42"/>
      <c r="BG819" s="42"/>
    </row>
    <row r="820" spans="5:59" ht="15.75" customHeight="1" x14ac:dyDescent="0.25">
      <c r="E820" s="37"/>
      <c r="J820" s="36"/>
      <c r="K820" s="36"/>
      <c r="L820" s="38"/>
      <c r="M820" s="39"/>
      <c r="N820" s="39"/>
      <c r="O820" s="39"/>
      <c r="P820" s="39"/>
      <c r="Q820" s="39"/>
      <c r="R820" s="39"/>
      <c r="S820" s="39"/>
      <c r="U820" s="39"/>
      <c r="V820" s="39"/>
      <c r="W820" s="39"/>
      <c r="X820" s="39"/>
      <c r="Y820" s="39"/>
      <c r="AF820" s="40"/>
      <c r="AG820" s="40"/>
      <c r="AH820" s="40"/>
      <c r="AI820" s="40"/>
      <c r="AJ820" s="41"/>
      <c r="AK820" s="41"/>
      <c r="AL820" s="42"/>
      <c r="AM820" s="42"/>
      <c r="AN820" s="42"/>
      <c r="AO820" s="42"/>
      <c r="AP820" s="42"/>
      <c r="AQ820" s="42"/>
      <c r="AR820" s="42"/>
      <c r="AS820" s="42"/>
      <c r="AT820" s="42"/>
      <c r="AU820" s="42"/>
      <c r="AV820" s="42"/>
      <c r="AW820" s="42"/>
      <c r="AX820" s="42"/>
      <c r="AY820" s="42"/>
      <c r="AZ820" s="42"/>
      <c r="BA820" s="42"/>
      <c r="BB820" s="42"/>
      <c r="BC820" s="42"/>
      <c r="BD820" s="42"/>
      <c r="BE820" s="42"/>
      <c r="BF820" s="42"/>
      <c r="BG820" s="42"/>
    </row>
    <row r="821" spans="5:59" ht="15.75" customHeight="1" x14ac:dyDescent="0.25">
      <c r="E821" s="37"/>
      <c r="J821" s="36"/>
      <c r="K821" s="36"/>
      <c r="L821" s="38"/>
      <c r="M821" s="39"/>
      <c r="N821" s="39"/>
      <c r="O821" s="39"/>
      <c r="P821" s="39"/>
      <c r="Q821" s="39"/>
      <c r="R821" s="39"/>
      <c r="S821" s="39"/>
      <c r="U821" s="39"/>
      <c r="V821" s="39"/>
      <c r="W821" s="39"/>
      <c r="X821" s="39"/>
      <c r="Y821" s="39"/>
      <c r="AF821" s="40"/>
      <c r="AG821" s="40"/>
      <c r="AH821" s="40"/>
      <c r="AI821" s="40"/>
      <c r="AJ821" s="41"/>
      <c r="AK821" s="41"/>
      <c r="AL821" s="42"/>
      <c r="AM821" s="42"/>
      <c r="AN821" s="42"/>
      <c r="AO821" s="42"/>
      <c r="AP821" s="42"/>
      <c r="AQ821" s="42"/>
      <c r="AR821" s="42"/>
      <c r="AS821" s="42"/>
      <c r="AT821" s="42"/>
      <c r="AU821" s="42"/>
      <c r="AV821" s="42"/>
      <c r="AW821" s="42"/>
      <c r="AX821" s="42"/>
      <c r="AY821" s="42"/>
      <c r="AZ821" s="42"/>
      <c r="BA821" s="42"/>
      <c r="BB821" s="42"/>
      <c r="BC821" s="42"/>
      <c r="BD821" s="42"/>
      <c r="BE821" s="42"/>
      <c r="BF821" s="42"/>
      <c r="BG821" s="42"/>
    </row>
    <row r="822" spans="5:59" ht="15.75" customHeight="1" x14ac:dyDescent="0.25">
      <c r="E822" s="37"/>
      <c r="J822" s="36"/>
      <c r="K822" s="36"/>
      <c r="L822" s="38"/>
      <c r="M822" s="39"/>
      <c r="N822" s="39"/>
      <c r="O822" s="39"/>
      <c r="P822" s="39"/>
      <c r="Q822" s="39"/>
      <c r="R822" s="39"/>
      <c r="S822" s="39"/>
      <c r="U822" s="39"/>
      <c r="V822" s="39"/>
      <c r="W822" s="39"/>
      <c r="X822" s="39"/>
      <c r="Y822" s="39"/>
      <c r="AF822" s="40"/>
      <c r="AG822" s="40"/>
      <c r="AH822" s="40"/>
      <c r="AI822" s="40"/>
      <c r="AJ822" s="41"/>
      <c r="AK822" s="41"/>
      <c r="AL822" s="42"/>
      <c r="AM822" s="42"/>
      <c r="AN822" s="42"/>
      <c r="AO822" s="42"/>
      <c r="AP822" s="42"/>
      <c r="AQ822" s="42"/>
      <c r="AR822" s="42"/>
      <c r="AS822" s="42"/>
      <c r="AT822" s="42"/>
      <c r="AU822" s="42"/>
      <c r="AV822" s="42"/>
      <c r="AW822" s="42"/>
      <c r="AX822" s="42"/>
      <c r="AY822" s="42"/>
      <c r="AZ822" s="42"/>
      <c r="BA822" s="42"/>
      <c r="BB822" s="42"/>
      <c r="BC822" s="42"/>
      <c r="BD822" s="42"/>
      <c r="BE822" s="42"/>
      <c r="BF822" s="42"/>
      <c r="BG822" s="42"/>
    </row>
    <row r="823" spans="5:59" ht="15.75" customHeight="1" x14ac:dyDescent="0.25">
      <c r="E823" s="37"/>
      <c r="J823" s="36"/>
      <c r="K823" s="36"/>
      <c r="L823" s="38"/>
      <c r="M823" s="39"/>
      <c r="N823" s="39"/>
      <c r="O823" s="39"/>
      <c r="P823" s="39"/>
      <c r="Q823" s="39"/>
      <c r="R823" s="39"/>
      <c r="S823" s="39"/>
      <c r="U823" s="39"/>
      <c r="V823" s="39"/>
      <c r="W823" s="39"/>
      <c r="X823" s="39"/>
      <c r="Y823" s="39"/>
      <c r="AF823" s="40"/>
      <c r="AG823" s="40"/>
      <c r="AH823" s="40"/>
      <c r="AI823" s="40"/>
      <c r="AJ823" s="41"/>
      <c r="AK823" s="41"/>
      <c r="AL823" s="42"/>
      <c r="AM823" s="42"/>
      <c r="AN823" s="42"/>
      <c r="AO823" s="42"/>
      <c r="AP823" s="42"/>
      <c r="AQ823" s="42"/>
      <c r="AR823" s="42"/>
      <c r="AS823" s="42"/>
      <c r="AT823" s="42"/>
      <c r="AU823" s="42"/>
      <c r="AV823" s="42"/>
      <c r="AW823" s="42"/>
      <c r="AX823" s="42"/>
      <c r="AY823" s="42"/>
      <c r="AZ823" s="42"/>
      <c r="BA823" s="42"/>
      <c r="BB823" s="42"/>
      <c r="BC823" s="42"/>
      <c r="BD823" s="42"/>
      <c r="BE823" s="42"/>
      <c r="BF823" s="42"/>
      <c r="BG823" s="42"/>
    </row>
    <row r="824" spans="5:59" ht="15.75" customHeight="1" x14ac:dyDescent="0.25">
      <c r="E824" s="37"/>
      <c r="J824" s="36"/>
      <c r="K824" s="36"/>
      <c r="L824" s="38"/>
      <c r="M824" s="39"/>
      <c r="N824" s="39"/>
      <c r="O824" s="39"/>
      <c r="P824" s="39"/>
      <c r="Q824" s="39"/>
      <c r="R824" s="39"/>
      <c r="S824" s="39"/>
      <c r="U824" s="39"/>
      <c r="V824" s="39"/>
      <c r="W824" s="39"/>
      <c r="X824" s="39"/>
      <c r="Y824" s="39"/>
      <c r="AF824" s="40"/>
      <c r="AG824" s="40"/>
      <c r="AH824" s="40"/>
      <c r="AI824" s="40"/>
      <c r="AJ824" s="41"/>
      <c r="AK824" s="41"/>
      <c r="AL824" s="42"/>
      <c r="AM824" s="42"/>
      <c r="AN824" s="42"/>
      <c r="AO824" s="42"/>
      <c r="AP824" s="42"/>
      <c r="AQ824" s="42"/>
      <c r="AR824" s="42"/>
      <c r="AS824" s="42"/>
      <c r="AT824" s="42"/>
      <c r="AU824" s="42"/>
      <c r="AV824" s="42"/>
      <c r="AW824" s="42"/>
      <c r="AX824" s="42"/>
      <c r="AY824" s="42"/>
      <c r="AZ824" s="42"/>
      <c r="BA824" s="42"/>
      <c r="BB824" s="42"/>
      <c r="BC824" s="42"/>
      <c r="BD824" s="42"/>
      <c r="BE824" s="42"/>
      <c r="BF824" s="42"/>
      <c r="BG824" s="42"/>
    </row>
    <row r="825" spans="5:59" ht="15.75" customHeight="1" x14ac:dyDescent="0.25">
      <c r="E825" s="37"/>
      <c r="J825" s="36"/>
      <c r="K825" s="36"/>
      <c r="L825" s="38"/>
      <c r="M825" s="39"/>
      <c r="N825" s="39"/>
      <c r="O825" s="39"/>
      <c r="P825" s="39"/>
      <c r="Q825" s="39"/>
      <c r="R825" s="39"/>
      <c r="S825" s="39"/>
      <c r="U825" s="39"/>
      <c r="V825" s="39"/>
      <c r="W825" s="39"/>
      <c r="X825" s="39"/>
      <c r="Y825" s="39"/>
      <c r="AF825" s="40"/>
      <c r="AG825" s="40"/>
      <c r="AH825" s="40"/>
      <c r="AI825" s="40"/>
      <c r="AJ825" s="41"/>
      <c r="AK825" s="41"/>
      <c r="AL825" s="42"/>
      <c r="AM825" s="42"/>
      <c r="AN825" s="42"/>
      <c r="AO825" s="42"/>
      <c r="AP825" s="42"/>
      <c r="AQ825" s="42"/>
      <c r="AR825" s="42"/>
      <c r="AS825" s="42"/>
      <c r="AT825" s="42"/>
      <c r="AU825" s="42"/>
      <c r="AV825" s="42"/>
      <c r="AW825" s="42"/>
      <c r="AX825" s="42"/>
      <c r="AY825" s="42"/>
      <c r="AZ825" s="42"/>
      <c r="BA825" s="42"/>
      <c r="BB825" s="42"/>
      <c r="BC825" s="42"/>
      <c r="BD825" s="42"/>
      <c r="BE825" s="42"/>
      <c r="BF825" s="42"/>
      <c r="BG825" s="42"/>
    </row>
    <row r="826" spans="5:59" ht="15.75" customHeight="1" x14ac:dyDescent="0.25">
      <c r="E826" s="37"/>
      <c r="J826" s="36"/>
      <c r="K826" s="36"/>
      <c r="L826" s="38"/>
      <c r="M826" s="39"/>
      <c r="N826" s="39"/>
      <c r="O826" s="39"/>
      <c r="P826" s="39"/>
      <c r="Q826" s="39"/>
      <c r="R826" s="39"/>
      <c r="S826" s="39"/>
      <c r="U826" s="39"/>
      <c r="V826" s="39"/>
      <c r="W826" s="39"/>
      <c r="X826" s="39"/>
      <c r="Y826" s="39"/>
      <c r="AF826" s="40"/>
      <c r="AG826" s="40"/>
      <c r="AH826" s="40"/>
      <c r="AI826" s="40"/>
      <c r="AJ826" s="41"/>
      <c r="AK826" s="41"/>
      <c r="AL826" s="42"/>
      <c r="AM826" s="42"/>
      <c r="AN826" s="42"/>
      <c r="AO826" s="42"/>
      <c r="AP826" s="42"/>
      <c r="AQ826" s="42"/>
      <c r="AR826" s="42"/>
      <c r="AS826" s="42"/>
      <c r="AT826" s="42"/>
      <c r="AU826" s="42"/>
      <c r="AV826" s="42"/>
      <c r="AW826" s="42"/>
      <c r="AX826" s="42"/>
      <c r="AY826" s="42"/>
      <c r="AZ826" s="42"/>
      <c r="BA826" s="42"/>
      <c r="BB826" s="42"/>
      <c r="BC826" s="42"/>
      <c r="BD826" s="42"/>
      <c r="BE826" s="42"/>
      <c r="BF826" s="42"/>
      <c r="BG826" s="42"/>
    </row>
    <row r="827" spans="5:59" ht="15.75" customHeight="1" x14ac:dyDescent="0.25">
      <c r="E827" s="37"/>
      <c r="J827" s="36"/>
      <c r="K827" s="36"/>
      <c r="L827" s="38"/>
      <c r="M827" s="39"/>
      <c r="N827" s="39"/>
      <c r="O827" s="39"/>
      <c r="P827" s="39"/>
      <c r="Q827" s="39"/>
      <c r="R827" s="39"/>
      <c r="S827" s="39"/>
      <c r="U827" s="39"/>
      <c r="V827" s="39"/>
      <c r="W827" s="39"/>
      <c r="X827" s="39"/>
      <c r="Y827" s="39"/>
      <c r="AF827" s="40"/>
      <c r="AG827" s="40"/>
      <c r="AH827" s="40"/>
      <c r="AI827" s="40"/>
      <c r="AJ827" s="41"/>
      <c r="AK827" s="41"/>
      <c r="AL827" s="42"/>
      <c r="AM827" s="42"/>
      <c r="AN827" s="42"/>
      <c r="AO827" s="42"/>
      <c r="AP827" s="42"/>
      <c r="AQ827" s="42"/>
      <c r="AR827" s="42"/>
      <c r="AS827" s="42"/>
      <c r="AT827" s="42"/>
      <c r="AU827" s="42"/>
      <c r="AV827" s="42"/>
      <c r="AW827" s="42"/>
      <c r="AX827" s="42"/>
      <c r="AY827" s="42"/>
      <c r="AZ827" s="42"/>
      <c r="BA827" s="42"/>
      <c r="BB827" s="42"/>
      <c r="BC827" s="42"/>
      <c r="BD827" s="42"/>
      <c r="BE827" s="42"/>
      <c r="BF827" s="42"/>
      <c r="BG827" s="42"/>
    </row>
    <row r="828" spans="5:59" ht="15.75" customHeight="1" x14ac:dyDescent="0.25">
      <c r="E828" s="37"/>
      <c r="J828" s="36"/>
      <c r="K828" s="36"/>
      <c r="L828" s="38"/>
      <c r="M828" s="39"/>
      <c r="N828" s="39"/>
      <c r="O828" s="39"/>
      <c r="P828" s="39"/>
      <c r="Q828" s="39"/>
      <c r="R828" s="39"/>
      <c r="S828" s="39"/>
      <c r="U828" s="39"/>
      <c r="V828" s="39"/>
      <c r="W828" s="39"/>
      <c r="X828" s="39"/>
      <c r="Y828" s="39"/>
      <c r="AF828" s="40"/>
      <c r="AG828" s="40"/>
      <c r="AH828" s="40"/>
      <c r="AI828" s="40"/>
      <c r="AJ828" s="41"/>
      <c r="AK828" s="41"/>
      <c r="AL828" s="42"/>
      <c r="AM828" s="42"/>
      <c r="AN828" s="42"/>
      <c r="AO828" s="42"/>
      <c r="AP828" s="42"/>
      <c r="AQ828" s="42"/>
      <c r="AR828" s="42"/>
      <c r="AS828" s="42"/>
      <c r="AT828" s="42"/>
      <c r="AU828" s="42"/>
      <c r="AV828" s="42"/>
      <c r="AW828" s="42"/>
      <c r="AX828" s="42"/>
      <c r="AY828" s="42"/>
      <c r="AZ828" s="42"/>
      <c r="BA828" s="42"/>
      <c r="BB828" s="42"/>
      <c r="BC828" s="42"/>
      <c r="BD828" s="42"/>
      <c r="BE828" s="42"/>
      <c r="BF828" s="42"/>
      <c r="BG828" s="42"/>
    </row>
    <row r="829" spans="5:59" ht="15.75" customHeight="1" x14ac:dyDescent="0.25">
      <c r="E829" s="37"/>
      <c r="J829" s="36"/>
      <c r="K829" s="36"/>
      <c r="L829" s="38"/>
      <c r="M829" s="39"/>
      <c r="N829" s="39"/>
      <c r="O829" s="39"/>
      <c r="P829" s="39"/>
      <c r="Q829" s="39"/>
      <c r="R829" s="39"/>
      <c r="S829" s="39"/>
      <c r="U829" s="39"/>
      <c r="V829" s="39"/>
      <c r="W829" s="39"/>
      <c r="X829" s="39"/>
      <c r="Y829" s="39"/>
      <c r="AF829" s="40"/>
      <c r="AG829" s="40"/>
      <c r="AH829" s="40"/>
      <c r="AI829" s="40"/>
      <c r="AJ829" s="41"/>
      <c r="AK829" s="41"/>
      <c r="AL829" s="42"/>
      <c r="AM829" s="42"/>
      <c r="AN829" s="42"/>
      <c r="AO829" s="42"/>
      <c r="AP829" s="42"/>
      <c r="AQ829" s="42"/>
      <c r="AR829" s="42"/>
      <c r="AS829" s="42"/>
      <c r="AT829" s="42"/>
      <c r="AU829" s="42"/>
      <c r="AV829" s="42"/>
      <c r="AW829" s="42"/>
      <c r="AX829" s="42"/>
      <c r="AY829" s="42"/>
      <c r="AZ829" s="42"/>
      <c r="BA829" s="42"/>
      <c r="BB829" s="42"/>
      <c r="BC829" s="42"/>
      <c r="BD829" s="42"/>
      <c r="BE829" s="42"/>
      <c r="BF829" s="42"/>
      <c r="BG829" s="42"/>
    </row>
    <row r="830" spans="5:59" ht="15.75" customHeight="1" x14ac:dyDescent="0.25">
      <c r="E830" s="37"/>
      <c r="J830" s="36"/>
      <c r="K830" s="36"/>
      <c r="L830" s="38"/>
      <c r="M830" s="39"/>
      <c r="N830" s="39"/>
      <c r="O830" s="39"/>
      <c r="P830" s="39"/>
      <c r="Q830" s="39"/>
      <c r="R830" s="39"/>
      <c r="S830" s="39"/>
      <c r="U830" s="39"/>
      <c r="V830" s="39"/>
      <c r="W830" s="39"/>
      <c r="X830" s="39"/>
      <c r="Y830" s="39"/>
      <c r="AF830" s="40"/>
      <c r="AG830" s="40"/>
      <c r="AH830" s="40"/>
      <c r="AI830" s="40"/>
      <c r="AJ830" s="41"/>
      <c r="AK830" s="41"/>
      <c r="AL830" s="42"/>
      <c r="AM830" s="42"/>
      <c r="AN830" s="42"/>
      <c r="AO830" s="42"/>
      <c r="AP830" s="42"/>
      <c r="AQ830" s="42"/>
      <c r="AR830" s="42"/>
      <c r="AS830" s="42"/>
      <c r="AT830" s="42"/>
      <c r="AU830" s="42"/>
      <c r="AV830" s="42"/>
      <c r="AW830" s="42"/>
      <c r="AX830" s="42"/>
      <c r="AY830" s="42"/>
      <c r="AZ830" s="42"/>
      <c r="BA830" s="42"/>
      <c r="BB830" s="42"/>
      <c r="BC830" s="42"/>
      <c r="BD830" s="42"/>
      <c r="BE830" s="42"/>
      <c r="BF830" s="42"/>
      <c r="BG830" s="42"/>
    </row>
    <row r="831" spans="5:59" ht="15.75" customHeight="1" x14ac:dyDescent="0.25">
      <c r="E831" s="37"/>
      <c r="J831" s="36"/>
      <c r="K831" s="36"/>
      <c r="L831" s="38"/>
      <c r="M831" s="39"/>
      <c r="N831" s="39"/>
      <c r="O831" s="39"/>
      <c r="P831" s="39"/>
      <c r="Q831" s="39"/>
      <c r="R831" s="39"/>
      <c r="S831" s="39"/>
      <c r="U831" s="39"/>
      <c r="V831" s="39"/>
      <c r="W831" s="39"/>
      <c r="X831" s="39"/>
      <c r="Y831" s="39"/>
      <c r="AF831" s="40"/>
      <c r="AG831" s="40"/>
      <c r="AH831" s="40"/>
      <c r="AI831" s="40"/>
      <c r="AJ831" s="41"/>
      <c r="AK831" s="41"/>
      <c r="AL831" s="42"/>
      <c r="AM831" s="42"/>
      <c r="AN831" s="42"/>
      <c r="AO831" s="42"/>
      <c r="AP831" s="42"/>
      <c r="AQ831" s="42"/>
      <c r="AR831" s="42"/>
      <c r="AS831" s="42"/>
      <c r="AT831" s="42"/>
      <c r="AU831" s="42"/>
      <c r="AV831" s="42"/>
      <c r="AW831" s="42"/>
      <c r="AX831" s="42"/>
      <c r="AY831" s="42"/>
      <c r="AZ831" s="42"/>
      <c r="BA831" s="42"/>
      <c r="BB831" s="42"/>
      <c r="BC831" s="42"/>
      <c r="BD831" s="42"/>
      <c r="BE831" s="42"/>
      <c r="BF831" s="42"/>
      <c r="BG831" s="42"/>
    </row>
    <row r="832" spans="5:59" ht="15.75" customHeight="1" x14ac:dyDescent="0.25">
      <c r="E832" s="37"/>
      <c r="J832" s="36"/>
      <c r="K832" s="36"/>
      <c r="L832" s="38"/>
      <c r="M832" s="39"/>
      <c r="N832" s="39"/>
      <c r="O832" s="39"/>
      <c r="P832" s="39"/>
      <c r="Q832" s="39"/>
      <c r="R832" s="39"/>
      <c r="S832" s="39"/>
      <c r="U832" s="39"/>
      <c r="V832" s="39"/>
      <c r="W832" s="39"/>
      <c r="X832" s="39"/>
      <c r="Y832" s="39"/>
      <c r="AF832" s="40"/>
      <c r="AG832" s="40"/>
      <c r="AH832" s="40"/>
      <c r="AI832" s="40"/>
      <c r="AJ832" s="41"/>
      <c r="AK832" s="41"/>
      <c r="AL832" s="42"/>
      <c r="AM832" s="42"/>
      <c r="AN832" s="42"/>
      <c r="AO832" s="42"/>
      <c r="AP832" s="42"/>
      <c r="AQ832" s="42"/>
      <c r="AR832" s="42"/>
      <c r="AS832" s="42"/>
      <c r="AT832" s="42"/>
      <c r="AU832" s="42"/>
      <c r="AV832" s="42"/>
      <c r="AW832" s="42"/>
      <c r="AX832" s="42"/>
      <c r="AY832" s="42"/>
      <c r="AZ832" s="42"/>
      <c r="BA832" s="42"/>
      <c r="BB832" s="42"/>
      <c r="BC832" s="42"/>
      <c r="BD832" s="42"/>
      <c r="BE832" s="42"/>
      <c r="BF832" s="42"/>
      <c r="BG832" s="42"/>
    </row>
    <row r="833" spans="5:59" ht="15.75" customHeight="1" x14ac:dyDescent="0.25">
      <c r="E833" s="37"/>
      <c r="J833" s="36"/>
      <c r="K833" s="36"/>
      <c r="L833" s="38"/>
      <c r="M833" s="39"/>
      <c r="N833" s="39"/>
      <c r="O833" s="39"/>
      <c r="P833" s="39"/>
      <c r="Q833" s="39"/>
      <c r="R833" s="39"/>
      <c r="S833" s="39"/>
      <c r="U833" s="39"/>
      <c r="V833" s="39"/>
      <c r="W833" s="39"/>
      <c r="X833" s="39"/>
      <c r="Y833" s="39"/>
      <c r="AF833" s="40"/>
      <c r="AG833" s="40"/>
      <c r="AH833" s="40"/>
      <c r="AI833" s="40"/>
      <c r="AJ833" s="41"/>
      <c r="AK833" s="41"/>
      <c r="AL833" s="42"/>
      <c r="AM833" s="42"/>
      <c r="AN833" s="42"/>
      <c r="AO833" s="42"/>
      <c r="AP833" s="42"/>
      <c r="AQ833" s="42"/>
      <c r="AR833" s="42"/>
      <c r="AS833" s="42"/>
      <c r="AT833" s="42"/>
      <c r="AU833" s="42"/>
      <c r="AV833" s="42"/>
      <c r="AW833" s="42"/>
      <c r="AX833" s="42"/>
      <c r="AY833" s="42"/>
      <c r="AZ833" s="42"/>
      <c r="BA833" s="42"/>
      <c r="BB833" s="42"/>
      <c r="BC833" s="42"/>
      <c r="BD833" s="42"/>
      <c r="BE833" s="42"/>
      <c r="BF833" s="42"/>
      <c r="BG833" s="42"/>
    </row>
    <row r="834" spans="5:59" ht="15.75" customHeight="1" x14ac:dyDescent="0.25">
      <c r="E834" s="37"/>
      <c r="J834" s="36"/>
      <c r="K834" s="36"/>
      <c r="L834" s="38"/>
      <c r="M834" s="39"/>
      <c r="N834" s="39"/>
      <c r="O834" s="39"/>
      <c r="P834" s="39"/>
      <c r="Q834" s="39"/>
      <c r="R834" s="39"/>
      <c r="S834" s="39"/>
      <c r="U834" s="39"/>
      <c r="V834" s="39"/>
      <c r="W834" s="39"/>
      <c r="X834" s="39"/>
      <c r="Y834" s="39"/>
      <c r="AF834" s="40"/>
      <c r="AG834" s="40"/>
      <c r="AH834" s="40"/>
      <c r="AI834" s="40"/>
      <c r="AJ834" s="41"/>
      <c r="AK834" s="41"/>
      <c r="AL834" s="42"/>
      <c r="AM834" s="42"/>
      <c r="AN834" s="42"/>
      <c r="AO834" s="42"/>
      <c r="AP834" s="42"/>
      <c r="AQ834" s="42"/>
      <c r="AR834" s="42"/>
      <c r="AS834" s="42"/>
      <c r="AT834" s="42"/>
      <c r="AU834" s="42"/>
      <c r="AV834" s="42"/>
      <c r="AW834" s="42"/>
      <c r="AX834" s="42"/>
      <c r="AY834" s="42"/>
      <c r="AZ834" s="42"/>
      <c r="BA834" s="42"/>
      <c r="BB834" s="42"/>
      <c r="BC834" s="42"/>
      <c r="BD834" s="42"/>
      <c r="BE834" s="42"/>
      <c r="BF834" s="42"/>
      <c r="BG834" s="42"/>
    </row>
    <row r="835" spans="5:59" ht="15.75" customHeight="1" x14ac:dyDescent="0.25">
      <c r="E835" s="37"/>
      <c r="J835" s="36"/>
      <c r="K835" s="36"/>
      <c r="L835" s="38"/>
      <c r="M835" s="39"/>
      <c r="N835" s="39"/>
      <c r="O835" s="39"/>
      <c r="P835" s="39"/>
      <c r="Q835" s="39"/>
      <c r="R835" s="39"/>
      <c r="S835" s="39"/>
      <c r="U835" s="39"/>
      <c r="V835" s="39"/>
      <c r="W835" s="39"/>
      <c r="X835" s="39"/>
      <c r="Y835" s="39"/>
      <c r="AF835" s="40"/>
      <c r="AG835" s="40"/>
      <c r="AH835" s="40"/>
      <c r="AI835" s="40"/>
      <c r="AJ835" s="41"/>
      <c r="AK835" s="41"/>
      <c r="AL835" s="42"/>
      <c r="AM835" s="42"/>
      <c r="AN835" s="42"/>
      <c r="AO835" s="42"/>
      <c r="AP835" s="42"/>
      <c r="AQ835" s="42"/>
      <c r="AR835" s="42"/>
      <c r="AS835" s="42"/>
      <c r="AT835" s="42"/>
      <c r="AU835" s="42"/>
      <c r="AV835" s="42"/>
      <c r="AW835" s="42"/>
      <c r="AX835" s="42"/>
      <c r="AY835" s="42"/>
      <c r="AZ835" s="42"/>
      <c r="BA835" s="42"/>
      <c r="BB835" s="42"/>
      <c r="BC835" s="42"/>
      <c r="BD835" s="42"/>
      <c r="BE835" s="42"/>
      <c r="BF835" s="42"/>
      <c r="BG835" s="42"/>
    </row>
    <row r="836" spans="5:59" ht="15.75" customHeight="1" x14ac:dyDescent="0.25">
      <c r="E836" s="37"/>
      <c r="J836" s="36"/>
      <c r="K836" s="36"/>
      <c r="L836" s="38"/>
      <c r="M836" s="39"/>
      <c r="N836" s="39"/>
      <c r="O836" s="39"/>
      <c r="P836" s="39"/>
      <c r="Q836" s="39"/>
      <c r="R836" s="39"/>
      <c r="S836" s="39"/>
      <c r="U836" s="39"/>
      <c r="V836" s="39"/>
      <c r="W836" s="39"/>
      <c r="X836" s="39"/>
      <c r="Y836" s="39"/>
      <c r="AF836" s="40"/>
      <c r="AG836" s="40"/>
      <c r="AH836" s="40"/>
      <c r="AI836" s="40"/>
      <c r="AJ836" s="41"/>
      <c r="AK836" s="41"/>
      <c r="AL836" s="42"/>
      <c r="AM836" s="42"/>
      <c r="AN836" s="42"/>
      <c r="AO836" s="42"/>
      <c r="AP836" s="42"/>
      <c r="AQ836" s="42"/>
      <c r="AR836" s="42"/>
      <c r="AS836" s="42"/>
      <c r="AT836" s="42"/>
      <c r="AU836" s="42"/>
      <c r="AV836" s="42"/>
      <c r="AW836" s="42"/>
      <c r="AX836" s="42"/>
      <c r="AY836" s="42"/>
      <c r="AZ836" s="42"/>
      <c r="BA836" s="42"/>
      <c r="BB836" s="42"/>
      <c r="BC836" s="42"/>
      <c r="BD836" s="42"/>
      <c r="BE836" s="42"/>
      <c r="BF836" s="42"/>
      <c r="BG836" s="42"/>
    </row>
    <row r="837" spans="5:59" ht="15.75" customHeight="1" x14ac:dyDescent="0.25">
      <c r="E837" s="37"/>
      <c r="J837" s="36"/>
      <c r="K837" s="36"/>
      <c r="L837" s="38"/>
      <c r="M837" s="39"/>
      <c r="N837" s="39"/>
      <c r="O837" s="39"/>
      <c r="P837" s="39"/>
      <c r="Q837" s="39"/>
      <c r="R837" s="39"/>
      <c r="S837" s="39"/>
      <c r="U837" s="39"/>
      <c r="V837" s="39"/>
      <c r="W837" s="39"/>
      <c r="X837" s="39"/>
      <c r="Y837" s="39"/>
      <c r="AF837" s="40"/>
      <c r="AG837" s="40"/>
      <c r="AH837" s="40"/>
      <c r="AI837" s="40"/>
      <c r="AJ837" s="41"/>
      <c r="AK837" s="41"/>
      <c r="AL837" s="42"/>
      <c r="AM837" s="42"/>
      <c r="AN837" s="42"/>
      <c r="AO837" s="42"/>
      <c r="AP837" s="42"/>
      <c r="AQ837" s="42"/>
      <c r="AR837" s="42"/>
      <c r="AS837" s="42"/>
      <c r="AT837" s="42"/>
      <c r="AU837" s="42"/>
      <c r="AV837" s="42"/>
      <c r="AW837" s="42"/>
      <c r="AX837" s="42"/>
      <c r="AY837" s="42"/>
      <c r="AZ837" s="42"/>
      <c r="BA837" s="42"/>
      <c r="BB837" s="42"/>
      <c r="BC837" s="42"/>
      <c r="BD837" s="42"/>
      <c r="BE837" s="42"/>
      <c r="BF837" s="42"/>
      <c r="BG837" s="42"/>
    </row>
    <row r="838" spans="5:59" ht="15.75" customHeight="1" x14ac:dyDescent="0.25">
      <c r="E838" s="37"/>
      <c r="J838" s="36"/>
      <c r="K838" s="36"/>
      <c r="L838" s="38"/>
      <c r="M838" s="39"/>
      <c r="N838" s="39"/>
      <c r="O838" s="39"/>
      <c r="P838" s="39"/>
      <c r="Q838" s="39"/>
      <c r="R838" s="39"/>
      <c r="S838" s="39"/>
      <c r="U838" s="39"/>
      <c r="V838" s="39"/>
      <c r="W838" s="39"/>
      <c r="X838" s="39"/>
      <c r="Y838" s="39"/>
      <c r="AF838" s="40"/>
      <c r="AG838" s="40"/>
      <c r="AH838" s="40"/>
      <c r="AI838" s="40"/>
      <c r="AJ838" s="41"/>
      <c r="AK838" s="41"/>
      <c r="AL838" s="42"/>
      <c r="AM838" s="42"/>
      <c r="AN838" s="42"/>
      <c r="AO838" s="42"/>
      <c r="AP838" s="42"/>
      <c r="AQ838" s="42"/>
      <c r="AR838" s="42"/>
      <c r="AS838" s="42"/>
      <c r="AT838" s="42"/>
      <c r="AU838" s="42"/>
      <c r="AV838" s="42"/>
      <c r="AW838" s="42"/>
      <c r="AX838" s="42"/>
      <c r="AY838" s="42"/>
      <c r="AZ838" s="42"/>
      <c r="BA838" s="42"/>
      <c r="BB838" s="42"/>
      <c r="BC838" s="42"/>
      <c r="BD838" s="42"/>
      <c r="BE838" s="42"/>
      <c r="BF838" s="42"/>
      <c r="BG838" s="42"/>
    </row>
    <row r="839" spans="5:59" ht="15.75" customHeight="1" x14ac:dyDescent="0.25">
      <c r="E839" s="37"/>
      <c r="J839" s="36"/>
      <c r="K839" s="36"/>
      <c r="L839" s="38"/>
      <c r="M839" s="39"/>
      <c r="N839" s="39"/>
      <c r="O839" s="39"/>
      <c r="P839" s="39"/>
      <c r="Q839" s="39"/>
      <c r="R839" s="39"/>
      <c r="S839" s="39"/>
      <c r="U839" s="39"/>
      <c r="V839" s="39"/>
      <c r="W839" s="39"/>
      <c r="X839" s="39"/>
      <c r="Y839" s="39"/>
      <c r="AF839" s="40"/>
      <c r="AG839" s="40"/>
      <c r="AH839" s="40"/>
      <c r="AI839" s="40"/>
      <c r="AJ839" s="41"/>
      <c r="AK839" s="41"/>
      <c r="AL839" s="42"/>
      <c r="AM839" s="42"/>
      <c r="AN839" s="42"/>
      <c r="AO839" s="42"/>
      <c r="AP839" s="42"/>
      <c r="AQ839" s="42"/>
      <c r="AR839" s="42"/>
      <c r="AS839" s="42"/>
      <c r="AT839" s="42"/>
      <c r="AU839" s="42"/>
      <c r="AV839" s="42"/>
      <c r="AW839" s="42"/>
      <c r="AX839" s="42"/>
      <c r="AY839" s="42"/>
      <c r="AZ839" s="42"/>
      <c r="BA839" s="42"/>
      <c r="BB839" s="42"/>
      <c r="BC839" s="42"/>
      <c r="BD839" s="42"/>
      <c r="BE839" s="42"/>
      <c r="BF839" s="42"/>
      <c r="BG839" s="42"/>
    </row>
    <row r="840" spans="5:59" ht="15.75" customHeight="1" x14ac:dyDescent="0.25">
      <c r="E840" s="37"/>
      <c r="J840" s="36"/>
      <c r="K840" s="36"/>
      <c r="L840" s="38"/>
      <c r="M840" s="39"/>
      <c r="N840" s="39"/>
      <c r="O840" s="39"/>
      <c r="P840" s="39"/>
      <c r="Q840" s="39"/>
      <c r="R840" s="39"/>
      <c r="S840" s="39"/>
      <c r="U840" s="39"/>
      <c r="V840" s="39"/>
      <c r="W840" s="39"/>
      <c r="X840" s="39"/>
      <c r="Y840" s="39"/>
      <c r="AF840" s="40"/>
      <c r="AG840" s="40"/>
      <c r="AH840" s="40"/>
      <c r="AI840" s="40"/>
      <c r="AJ840" s="41"/>
      <c r="AK840" s="41"/>
      <c r="AL840" s="42"/>
      <c r="AM840" s="42"/>
      <c r="AN840" s="42"/>
      <c r="AO840" s="42"/>
      <c r="AP840" s="42"/>
      <c r="AQ840" s="42"/>
      <c r="AR840" s="42"/>
      <c r="AS840" s="42"/>
      <c r="AT840" s="42"/>
      <c r="AU840" s="42"/>
      <c r="AV840" s="42"/>
      <c r="AW840" s="42"/>
      <c r="AX840" s="42"/>
      <c r="AY840" s="42"/>
      <c r="AZ840" s="42"/>
      <c r="BA840" s="42"/>
      <c r="BB840" s="42"/>
      <c r="BC840" s="42"/>
      <c r="BD840" s="42"/>
      <c r="BE840" s="42"/>
      <c r="BF840" s="42"/>
      <c r="BG840" s="42"/>
    </row>
    <row r="841" spans="5:59" ht="15.75" customHeight="1" x14ac:dyDescent="0.25">
      <c r="E841" s="37"/>
      <c r="J841" s="36"/>
      <c r="K841" s="36"/>
      <c r="L841" s="38"/>
      <c r="M841" s="39"/>
      <c r="N841" s="39"/>
      <c r="O841" s="39"/>
      <c r="P841" s="39"/>
      <c r="Q841" s="39"/>
      <c r="R841" s="39"/>
      <c r="S841" s="39"/>
      <c r="U841" s="39"/>
      <c r="V841" s="39"/>
      <c r="W841" s="39"/>
      <c r="X841" s="39"/>
      <c r="Y841" s="39"/>
      <c r="AF841" s="40"/>
      <c r="AG841" s="40"/>
      <c r="AH841" s="40"/>
      <c r="AI841" s="40"/>
      <c r="AJ841" s="41"/>
      <c r="AK841" s="41"/>
      <c r="AL841" s="42"/>
      <c r="AM841" s="42"/>
      <c r="AN841" s="42"/>
      <c r="AO841" s="42"/>
      <c r="AP841" s="42"/>
      <c r="AQ841" s="42"/>
      <c r="AR841" s="42"/>
      <c r="AS841" s="42"/>
      <c r="AT841" s="42"/>
      <c r="AU841" s="42"/>
      <c r="AV841" s="42"/>
      <c r="AW841" s="42"/>
      <c r="AX841" s="42"/>
      <c r="AY841" s="42"/>
      <c r="AZ841" s="42"/>
      <c r="BA841" s="42"/>
      <c r="BB841" s="42"/>
      <c r="BC841" s="42"/>
      <c r="BD841" s="42"/>
      <c r="BE841" s="42"/>
      <c r="BF841" s="42"/>
      <c r="BG841" s="42"/>
    </row>
    <row r="842" spans="5:59" ht="15.75" customHeight="1" x14ac:dyDescent="0.25">
      <c r="E842" s="37"/>
      <c r="J842" s="36"/>
      <c r="K842" s="36"/>
      <c r="L842" s="38"/>
      <c r="M842" s="39"/>
      <c r="N842" s="39"/>
      <c r="O842" s="39"/>
      <c r="P842" s="39"/>
      <c r="Q842" s="39"/>
      <c r="R842" s="39"/>
      <c r="S842" s="39"/>
      <c r="U842" s="39"/>
      <c r="V842" s="39"/>
      <c r="W842" s="39"/>
      <c r="X842" s="39"/>
      <c r="Y842" s="39"/>
      <c r="AF842" s="40"/>
      <c r="AG842" s="40"/>
      <c r="AH842" s="40"/>
      <c r="AI842" s="40"/>
      <c r="AJ842" s="41"/>
      <c r="AK842" s="41"/>
      <c r="AL842" s="42"/>
      <c r="AM842" s="42"/>
      <c r="AN842" s="42"/>
      <c r="AO842" s="42"/>
      <c r="AP842" s="42"/>
      <c r="AQ842" s="42"/>
      <c r="AR842" s="42"/>
      <c r="AS842" s="42"/>
      <c r="AT842" s="42"/>
      <c r="AU842" s="42"/>
      <c r="AV842" s="42"/>
      <c r="AW842" s="42"/>
      <c r="AX842" s="42"/>
      <c r="AY842" s="42"/>
      <c r="AZ842" s="42"/>
      <c r="BA842" s="42"/>
      <c r="BB842" s="42"/>
      <c r="BC842" s="42"/>
      <c r="BD842" s="42"/>
      <c r="BE842" s="42"/>
      <c r="BF842" s="42"/>
      <c r="BG842" s="42"/>
    </row>
    <row r="843" spans="5:59" ht="15.75" customHeight="1" x14ac:dyDescent="0.25">
      <c r="E843" s="37"/>
      <c r="J843" s="36"/>
      <c r="K843" s="36"/>
      <c r="L843" s="38"/>
      <c r="M843" s="39"/>
      <c r="N843" s="39"/>
      <c r="O843" s="39"/>
      <c r="P843" s="39"/>
      <c r="Q843" s="39"/>
      <c r="R843" s="39"/>
      <c r="S843" s="39"/>
      <c r="U843" s="39"/>
      <c r="V843" s="39"/>
      <c r="W843" s="39"/>
      <c r="X843" s="39"/>
      <c r="Y843" s="39"/>
      <c r="AF843" s="40"/>
      <c r="AG843" s="40"/>
      <c r="AH843" s="40"/>
      <c r="AI843" s="40"/>
      <c r="AJ843" s="41"/>
      <c r="AK843" s="41"/>
      <c r="AL843" s="42"/>
      <c r="AM843" s="42"/>
      <c r="AN843" s="42"/>
      <c r="AO843" s="42"/>
      <c r="AP843" s="42"/>
      <c r="AQ843" s="42"/>
      <c r="AR843" s="42"/>
      <c r="AS843" s="42"/>
      <c r="AT843" s="42"/>
      <c r="AU843" s="42"/>
      <c r="AV843" s="42"/>
      <c r="AW843" s="42"/>
      <c r="AX843" s="42"/>
      <c r="AY843" s="42"/>
      <c r="AZ843" s="42"/>
      <c r="BA843" s="42"/>
      <c r="BB843" s="42"/>
      <c r="BC843" s="42"/>
      <c r="BD843" s="42"/>
      <c r="BE843" s="42"/>
      <c r="BF843" s="42"/>
      <c r="BG843" s="42"/>
    </row>
    <row r="844" spans="5:59" ht="15.75" customHeight="1" x14ac:dyDescent="0.25">
      <c r="E844" s="37"/>
      <c r="J844" s="36"/>
      <c r="K844" s="36"/>
      <c r="L844" s="38"/>
      <c r="M844" s="39"/>
      <c r="N844" s="39"/>
      <c r="O844" s="39"/>
      <c r="P844" s="39"/>
      <c r="Q844" s="39"/>
      <c r="R844" s="39"/>
      <c r="S844" s="39"/>
      <c r="U844" s="39"/>
      <c r="V844" s="39"/>
      <c r="W844" s="39"/>
      <c r="X844" s="39"/>
      <c r="Y844" s="39"/>
      <c r="AF844" s="40"/>
      <c r="AG844" s="40"/>
      <c r="AH844" s="40"/>
      <c r="AI844" s="40"/>
      <c r="AJ844" s="41"/>
      <c r="AK844" s="41"/>
      <c r="AL844" s="42"/>
      <c r="AM844" s="42"/>
      <c r="AN844" s="42"/>
      <c r="AO844" s="42"/>
      <c r="AP844" s="42"/>
      <c r="AQ844" s="42"/>
      <c r="AR844" s="42"/>
      <c r="AS844" s="42"/>
      <c r="AT844" s="42"/>
      <c r="AU844" s="42"/>
      <c r="AV844" s="42"/>
      <c r="AW844" s="42"/>
      <c r="AX844" s="42"/>
      <c r="AY844" s="42"/>
      <c r="AZ844" s="42"/>
      <c r="BA844" s="42"/>
      <c r="BB844" s="42"/>
      <c r="BC844" s="42"/>
      <c r="BD844" s="42"/>
      <c r="BE844" s="42"/>
      <c r="BF844" s="42"/>
      <c r="BG844" s="42"/>
    </row>
    <row r="845" spans="5:59" ht="15.75" customHeight="1" x14ac:dyDescent="0.25">
      <c r="E845" s="37"/>
      <c r="J845" s="36"/>
      <c r="K845" s="36"/>
      <c r="L845" s="38"/>
      <c r="M845" s="39"/>
      <c r="N845" s="39"/>
      <c r="O845" s="39"/>
      <c r="P845" s="39"/>
      <c r="Q845" s="39"/>
      <c r="R845" s="39"/>
      <c r="S845" s="39"/>
      <c r="U845" s="39"/>
      <c r="V845" s="39"/>
      <c r="W845" s="39"/>
      <c r="X845" s="39"/>
      <c r="Y845" s="39"/>
      <c r="AF845" s="40"/>
      <c r="AG845" s="40"/>
      <c r="AH845" s="40"/>
      <c r="AI845" s="40"/>
      <c r="AJ845" s="41"/>
      <c r="AK845" s="41"/>
      <c r="AL845" s="42"/>
      <c r="AM845" s="42"/>
      <c r="AN845" s="42"/>
      <c r="AO845" s="42"/>
      <c r="AP845" s="42"/>
      <c r="AQ845" s="42"/>
      <c r="AR845" s="42"/>
      <c r="AS845" s="42"/>
      <c r="AT845" s="42"/>
      <c r="AU845" s="42"/>
      <c r="AV845" s="42"/>
      <c r="AW845" s="42"/>
      <c r="AX845" s="42"/>
      <c r="AY845" s="42"/>
      <c r="AZ845" s="42"/>
      <c r="BA845" s="42"/>
      <c r="BB845" s="42"/>
      <c r="BC845" s="42"/>
      <c r="BD845" s="42"/>
      <c r="BE845" s="42"/>
      <c r="BF845" s="42"/>
      <c r="BG845" s="42"/>
    </row>
    <row r="846" spans="5:59" ht="15.75" customHeight="1" x14ac:dyDescent="0.25">
      <c r="E846" s="37"/>
      <c r="J846" s="36"/>
      <c r="K846" s="36"/>
      <c r="L846" s="38"/>
      <c r="M846" s="39"/>
      <c r="N846" s="39"/>
      <c r="O846" s="39"/>
      <c r="P846" s="39"/>
      <c r="Q846" s="39"/>
      <c r="R846" s="39"/>
      <c r="S846" s="39"/>
      <c r="U846" s="39"/>
      <c r="V846" s="39"/>
      <c r="W846" s="39"/>
      <c r="X846" s="39"/>
      <c r="Y846" s="39"/>
      <c r="AF846" s="40"/>
      <c r="AG846" s="40"/>
      <c r="AH846" s="40"/>
      <c r="AI846" s="40"/>
      <c r="AJ846" s="41"/>
      <c r="AK846" s="41"/>
      <c r="AL846" s="42"/>
      <c r="AM846" s="42"/>
      <c r="AN846" s="42"/>
      <c r="AO846" s="42"/>
      <c r="AP846" s="42"/>
      <c r="AQ846" s="42"/>
      <c r="AR846" s="42"/>
      <c r="AS846" s="42"/>
      <c r="AT846" s="42"/>
      <c r="AU846" s="42"/>
      <c r="AV846" s="42"/>
      <c r="AW846" s="42"/>
      <c r="AX846" s="42"/>
      <c r="AY846" s="42"/>
      <c r="AZ846" s="42"/>
      <c r="BA846" s="42"/>
      <c r="BB846" s="42"/>
      <c r="BC846" s="42"/>
      <c r="BD846" s="42"/>
      <c r="BE846" s="42"/>
      <c r="BF846" s="42"/>
      <c r="BG846" s="42"/>
    </row>
    <row r="847" spans="5:59" ht="15.75" customHeight="1" x14ac:dyDescent="0.25">
      <c r="E847" s="37"/>
      <c r="J847" s="36"/>
      <c r="K847" s="36"/>
      <c r="L847" s="38"/>
      <c r="M847" s="39"/>
      <c r="N847" s="39"/>
      <c r="O847" s="39"/>
      <c r="P847" s="39"/>
      <c r="Q847" s="39"/>
      <c r="R847" s="39"/>
      <c r="S847" s="39"/>
      <c r="U847" s="39"/>
      <c r="V847" s="39"/>
      <c r="W847" s="39"/>
      <c r="X847" s="39"/>
      <c r="Y847" s="39"/>
      <c r="AF847" s="40"/>
      <c r="AG847" s="40"/>
      <c r="AH847" s="40"/>
      <c r="AI847" s="40"/>
      <c r="AJ847" s="41"/>
      <c r="AK847" s="41"/>
      <c r="AL847" s="42"/>
      <c r="AM847" s="42"/>
      <c r="AN847" s="42"/>
      <c r="AO847" s="42"/>
      <c r="AP847" s="42"/>
      <c r="AQ847" s="42"/>
      <c r="AR847" s="42"/>
      <c r="AS847" s="42"/>
      <c r="AT847" s="42"/>
      <c r="AU847" s="42"/>
      <c r="AV847" s="42"/>
      <c r="AW847" s="42"/>
      <c r="AX847" s="42"/>
      <c r="AY847" s="42"/>
      <c r="AZ847" s="42"/>
      <c r="BA847" s="42"/>
      <c r="BB847" s="42"/>
      <c r="BC847" s="42"/>
      <c r="BD847" s="42"/>
      <c r="BE847" s="42"/>
      <c r="BF847" s="42"/>
      <c r="BG847" s="42"/>
    </row>
    <row r="848" spans="5:59" ht="15.75" customHeight="1" x14ac:dyDescent="0.25">
      <c r="E848" s="37"/>
      <c r="J848" s="36"/>
      <c r="K848" s="36"/>
      <c r="L848" s="38"/>
      <c r="M848" s="39"/>
      <c r="N848" s="39"/>
      <c r="O848" s="39"/>
      <c r="P848" s="39"/>
      <c r="Q848" s="39"/>
      <c r="R848" s="39"/>
      <c r="S848" s="39"/>
      <c r="U848" s="39"/>
      <c r="V848" s="39"/>
      <c r="W848" s="39"/>
      <c r="X848" s="39"/>
      <c r="Y848" s="39"/>
      <c r="AF848" s="40"/>
      <c r="AG848" s="40"/>
      <c r="AH848" s="40"/>
      <c r="AI848" s="40"/>
      <c r="AJ848" s="41"/>
      <c r="AK848" s="41"/>
      <c r="AL848" s="42"/>
      <c r="AM848" s="42"/>
      <c r="AN848" s="42"/>
      <c r="AO848" s="42"/>
      <c r="AP848" s="42"/>
      <c r="AQ848" s="42"/>
      <c r="AR848" s="42"/>
      <c r="AS848" s="42"/>
      <c r="AT848" s="42"/>
      <c r="AU848" s="42"/>
      <c r="AV848" s="42"/>
      <c r="AW848" s="42"/>
      <c r="AX848" s="42"/>
      <c r="AY848" s="42"/>
      <c r="AZ848" s="42"/>
      <c r="BA848" s="42"/>
      <c r="BB848" s="42"/>
      <c r="BC848" s="42"/>
      <c r="BD848" s="42"/>
      <c r="BE848" s="42"/>
      <c r="BF848" s="42"/>
      <c r="BG848" s="42"/>
    </row>
    <row r="849" spans="5:59" ht="15.75" customHeight="1" x14ac:dyDescent="0.25">
      <c r="E849" s="37"/>
      <c r="J849" s="36"/>
      <c r="K849" s="36"/>
      <c r="L849" s="38"/>
      <c r="M849" s="39"/>
      <c r="N849" s="39"/>
      <c r="O849" s="39"/>
      <c r="P849" s="39"/>
      <c r="Q849" s="39"/>
      <c r="R849" s="39"/>
      <c r="S849" s="39"/>
      <c r="U849" s="39"/>
      <c r="V849" s="39"/>
      <c r="W849" s="39"/>
      <c r="X849" s="39"/>
      <c r="Y849" s="39"/>
      <c r="AF849" s="40"/>
      <c r="AG849" s="40"/>
      <c r="AH849" s="40"/>
      <c r="AI849" s="40"/>
      <c r="AJ849" s="41"/>
      <c r="AK849" s="41"/>
      <c r="AL849" s="42"/>
      <c r="AM849" s="42"/>
      <c r="AN849" s="42"/>
      <c r="AO849" s="42"/>
      <c r="AP849" s="42"/>
      <c r="AQ849" s="42"/>
      <c r="AR849" s="42"/>
      <c r="AS849" s="42"/>
      <c r="AT849" s="42"/>
      <c r="AU849" s="42"/>
      <c r="AV849" s="42"/>
      <c r="AW849" s="42"/>
      <c r="AX849" s="42"/>
      <c r="AY849" s="42"/>
      <c r="AZ849" s="42"/>
      <c r="BA849" s="42"/>
      <c r="BB849" s="42"/>
      <c r="BC849" s="42"/>
      <c r="BD849" s="42"/>
      <c r="BE849" s="42"/>
      <c r="BF849" s="42"/>
      <c r="BG849" s="42"/>
    </row>
    <row r="850" spans="5:59" ht="15.75" customHeight="1" x14ac:dyDescent="0.25">
      <c r="E850" s="37"/>
      <c r="J850" s="36"/>
      <c r="K850" s="36"/>
      <c r="L850" s="38"/>
      <c r="M850" s="39"/>
      <c r="N850" s="39"/>
      <c r="O850" s="39"/>
      <c r="P850" s="39"/>
      <c r="Q850" s="39"/>
      <c r="R850" s="39"/>
      <c r="S850" s="39"/>
      <c r="U850" s="39"/>
      <c r="V850" s="39"/>
      <c r="W850" s="39"/>
      <c r="X850" s="39"/>
      <c r="Y850" s="39"/>
      <c r="AF850" s="40"/>
      <c r="AG850" s="40"/>
      <c r="AH850" s="40"/>
      <c r="AI850" s="40"/>
      <c r="AJ850" s="41"/>
      <c r="AK850" s="41"/>
      <c r="AL850" s="42"/>
      <c r="AM850" s="42"/>
      <c r="AN850" s="42"/>
      <c r="AO850" s="42"/>
      <c r="AP850" s="42"/>
      <c r="AQ850" s="42"/>
      <c r="AR850" s="42"/>
      <c r="AS850" s="42"/>
      <c r="AT850" s="42"/>
      <c r="AU850" s="42"/>
      <c r="AV850" s="42"/>
      <c r="AW850" s="42"/>
      <c r="AX850" s="42"/>
      <c r="AY850" s="42"/>
      <c r="AZ850" s="42"/>
      <c r="BA850" s="42"/>
      <c r="BB850" s="42"/>
      <c r="BC850" s="42"/>
      <c r="BD850" s="42"/>
      <c r="BE850" s="42"/>
      <c r="BF850" s="42"/>
      <c r="BG850" s="42"/>
    </row>
    <row r="851" spans="5:59" ht="15.75" customHeight="1" x14ac:dyDescent="0.25">
      <c r="E851" s="37"/>
      <c r="J851" s="36"/>
      <c r="K851" s="36"/>
      <c r="L851" s="38"/>
      <c r="M851" s="39"/>
      <c r="N851" s="39"/>
      <c r="O851" s="39"/>
      <c r="P851" s="39"/>
      <c r="Q851" s="39"/>
      <c r="R851" s="39"/>
      <c r="S851" s="39"/>
      <c r="U851" s="39"/>
      <c r="V851" s="39"/>
      <c r="W851" s="39"/>
      <c r="X851" s="39"/>
      <c r="Y851" s="39"/>
      <c r="AF851" s="40"/>
      <c r="AG851" s="40"/>
      <c r="AH851" s="40"/>
      <c r="AI851" s="40"/>
      <c r="AJ851" s="41"/>
      <c r="AK851" s="41"/>
      <c r="AL851" s="42"/>
      <c r="AM851" s="42"/>
      <c r="AN851" s="42"/>
      <c r="AO851" s="42"/>
      <c r="AP851" s="42"/>
      <c r="AQ851" s="42"/>
      <c r="AR851" s="42"/>
      <c r="AS851" s="42"/>
      <c r="AT851" s="42"/>
      <c r="AU851" s="42"/>
      <c r="AV851" s="42"/>
      <c r="AW851" s="42"/>
      <c r="AX851" s="42"/>
      <c r="AY851" s="42"/>
      <c r="AZ851" s="42"/>
      <c r="BA851" s="42"/>
      <c r="BB851" s="42"/>
      <c r="BC851" s="42"/>
      <c r="BD851" s="42"/>
      <c r="BE851" s="42"/>
      <c r="BF851" s="42"/>
      <c r="BG851" s="42"/>
    </row>
    <row r="852" spans="5:59" ht="15.75" customHeight="1" x14ac:dyDescent="0.25">
      <c r="E852" s="37"/>
      <c r="J852" s="36"/>
      <c r="K852" s="36"/>
      <c r="L852" s="38"/>
      <c r="M852" s="39"/>
      <c r="N852" s="39"/>
      <c r="O852" s="39"/>
      <c r="P852" s="39"/>
      <c r="Q852" s="39"/>
      <c r="R852" s="39"/>
      <c r="S852" s="39"/>
      <c r="U852" s="39"/>
      <c r="V852" s="39"/>
      <c r="W852" s="39"/>
      <c r="X852" s="39"/>
      <c r="Y852" s="39"/>
      <c r="AF852" s="40"/>
      <c r="AG852" s="40"/>
      <c r="AH852" s="40"/>
      <c r="AI852" s="40"/>
      <c r="AJ852" s="41"/>
      <c r="AK852" s="41"/>
      <c r="AL852" s="42"/>
      <c r="AM852" s="42"/>
      <c r="AN852" s="42"/>
      <c r="AO852" s="42"/>
      <c r="AP852" s="42"/>
      <c r="AQ852" s="42"/>
      <c r="AR852" s="42"/>
      <c r="AS852" s="42"/>
      <c r="AT852" s="42"/>
      <c r="AU852" s="42"/>
      <c r="AV852" s="42"/>
      <c r="AW852" s="42"/>
      <c r="AX852" s="42"/>
      <c r="AY852" s="42"/>
      <c r="AZ852" s="42"/>
      <c r="BA852" s="42"/>
      <c r="BB852" s="42"/>
      <c r="BC852" s="42"/>
      <c r="BD852" s="42"/>
      <c r="BE852" s="42"/>
      <c r="BF852" s="42"/>
      <c r="BG852" s="42"/>
    </row>
    <row r="853" spans="5:59" ht="15.75" customHeight="1" x14ac:dyDescent="0.25">
      <c r="E853" s="37"/>
      <c r="J853" s="36"/>
      <c r="K853" s="36"/>
      <c r="L853" s="38"/>
      <c r="M853" s="39"/>
      <c r="N853" s="39"/>
      <c r="O853" s="39"/>
      <c r="P853" s="39"/>
      <c r="Q853" s="39"/>
      <c r="R853" s="39"/>
      <c r="S853" s="39"/>
      <c r="U853" s="39"/>
      <c r="V853" s="39"/>
      <c r="W853" s="39"/>
      <c r="X853" s="39"/>
      <c r="Y853" s="39"/>
      <c r="AF853" s="40"/>
      <c r="AG853" s="40"/>
      <c r="AH853" s="40"/>
      <c r="AI853" s="40"/>
      <c r="AJ853" s="41"/>
      <c r="AK853" s="41"/>
      <c r="AL853" s="42"/>
      <c r="AM853" s="42"/>
      <c r="AN853" s="42"/>
      <c r="AO853" s="42"/>
      <c r="AP853" s="42"/>
      <c r="AQ853" s="42"/>
      <c r="AR853" s="42"/>
      <c r="AS853" s="42"/>
      <c r="AT853" s="42"/>
      <c r="AU853" s="42"/>
      <c r="AV853" s="42"/>
      <c r="AW853" s="42"/>
      <c r="AX853" s="42"/>
      <c r="AY853" s="42"/>
      <c r="AZ853" s="42"/>
      <c r="BA853" s="42"/>
      <c r="BB853" s="42"/>
      <c r="BC853" s="42"/>
      <c r="BD853" s="42"/>
      <c r="BE853" s="42"/>
      <c r="BF853" s="42"/>
      <c r="BG853" s="42"/>
    </row>
    <row r="854" spans="5:59" ht="15.75" customHeight="1" x14ac:dyDescent="0.25">
      <c r="E854" s="37"/>
      <c r="J854" s="36"/>
      <c r="K854" s="36"/>
      <c r="L854" s="38"/>
      <c r="M854" s="39"/>
      <c r="N854" s="39"/>
      <c r="O854" s="39"/>
      <c r="P854" s="39"/>
      <c r="Q854" s="39"/>
      <c r="R854" s="39"/>
      <c r="S854" s="39"/>
      <c r="U854" s="39"/>
      <c r="V854" s="39"/>
      <c r="W854" s="39"/>
      <c r="X854" s="39"/>
      <c r="Y854" s="39"/>
      <c r="AF854" s="40"/>
      <c r="AG854" s="40"/>
      <c r="AH854" s="40"/>
      <c r="AI854" s="40"/>
      <c r="AJ854" s="41"/>
      <c r="AK854" s="41"/>
      <c r="AL854" s="42"/>
      <c r="AM854" s="42"/>
      <c r="AN854" s="42"/>
      <c r="AO854" s="42"/>
      <c r="AP854" s="42"/>
      <c r="AQ854" s="42"/>
      <c r="AR854" s="42"/>
      <c r="AS854" s="42"/>
      <c r="AT854" s="42"/>
      <c r="AU854" s="42"/>
      <c r="AV854" s="42"/>
      <c r="AW854" s="42"/>
      <c r="AX854" s="42"/>
      <c r="AY854" s="42"/>
      <c r="AZ854" s="42"/>
      <c r="BA854" s="42"/>
      <c r="BB854" s="42"/>
      <c r="BC854" s="42"/>
      <c r="BD854" s="42"/>
      <c r="BE854" s="42"/>
      <c r="BF854" s="42"/>
      <c r="BG854" s="42"/>
    </row>
    <row r="855" spans="5:59" ht="15.75" customHeight="1" x14ac:dyDescent="0.25">
      <c r="E855" s="37"/>
      <c r="J855" s="36"/>
      <c r="K855" s="36"/>
      <c r="L855" s="38"/>
      <c r="M855" s="39"/>
      <c r="N855" s="39"/>
      <c r="O855" s="39"/>
      <c r="P855" s="39"/>
      <c r="Q855" s="39"/>
      <c r="R855" s="39"/>
      <c r="S855" s="39"/>
      <c r="U855" s="39"/>
      <c r="V855" s="39"/>
      <c r="W855" s="39"/>
      <c r="X855" s="39"/>
      <c r="Y855" s="39"/>
      <c r="AF855" s="40"/>
      <c r="AG855" s="40"/>
      <c r="AH855" s="40"/>
      <c r="AI855" s="40"/>
      <c r="AJ855" s="41"/>
      <c r="AK855" s="41"/>
      <c r="AL855" s="42"/>
      <c r="AM855" s="42"/>
      <c r="AN855" s="42"/>
      <c r="AO855" s="42"/>
      <c r="AP855" s="42"/>
      <c r="AQ855" s="42"/>
      <c r="AR855" s="42"/>
      <c r="AS855" s="42"/>
      <c r="AT855" s="42"/>
      <c r="AU855" s="42"/>
      <c r="AV855" s="42"/>
      <c r="AW855" s="42"/>
      <c r="AX855" s="42"/>
      <c r="AY855" s="42"/>
      <c r="AZ855" s="42"/>
      <c r="BA855" s="42"/>
      <c r="BB855" s="42"/>
      <c r="BC855" s="42"/>
      <c r="BD855" s="42"/>
      <c r="BE855" s="42"/>
      <c r="BF855" s="42"/>
      <c r="BG855" s="42"/>
    </row>
    <row r="856" spans="5:59" ht="15.75" customHeight="1" x14ac:dyDescent="0.25">
      <c r="E856" s="37"/>
      <c r="J856" s="36"/>
      <c r="K856" s="36"/>
      <c r="L856" s="38"/>
      <c r="M856" s="39"/>
      <c r="N856" s="39"/>
      <c r="O856" s="39"/>
      <c r="P856" s="39"/>
      <c r="Q856" s="39"/>
      <c r="R856" s="39"/>
      <c r="S856" s="39"/>
      <c r="U856" s="39"/>
      <c r="V856" s="39"/>
      <c r="W856" s="39"/>
      <c r="X856" s="39"/>
      <c r="Y856" s="39"/>
      <c r="AF856" s="40"/>
      <c r="AG856" s="40"/>
      <c r="AH856" s="40"/>
      <c r="AI856" s="40"/>
      <c r="AJ856" s="41"/>
      <c r="AK856" s="41"/>
      <c r="AL856" s="42"/>
      <c r="AM856" s="42"/>
      <c r="AN856" s="42"/>
      <c r="AO856" s="42"/>
      <c r="AP856" s="42"/>
      <c r="AQ856" s="42"/>
      <c r="AR856" s="42"/>
      <c r="AS856" s="42"/>
      <c r="AT856" s="42"/>
      <c r="AU856" s="42"/>
      <c r="AV856" s="42"/>
      <c r="AW856" s="42"/>
      <c r="AX856" s="42"/>
      <c r="AY856" s="42"/>
      <c r="AZ856" s="42"/>
      <c r="BA856" s="42"/>
      <c r="BB856" s="42"/>
      <c r="BC856" s="42"/>
      <c r="BD856" s="42"/>
      <c r="BE856" s="42"/>
      <c r="BF856" s="42"/>
      <c r="BG856" s="42"/>
    </row>
    <row r="857" spans="5:59" ht="15.75" customHeight="1" x14ac:dyDescent="0.25">
      <c r="E857" s="37"/>
      <c r="J857" s="36"/>
      <c r="K857" s="36"/>
      <c r="L857" s="38"/>
      <c r="M857" s="39"/>
      <c r="N857" s="39"/>
      <c r="O857" s="39"/>
      <c r="P857" s="39"/>
      <c r="Q857" s="39"/>
      <c r="R857" s="39"/>
      <c r="S857" s="39"/>
      <c r="U857" s="39"/>
      <c r="V857" s="39"/>
      <c r="W857" s="39"/>
      <c r="X857" s="39"/>
      <c r="Y857" s="39"/>
      <c r="AF857" s="40"/>
      <c r="AG857" s="40"/>
      <c r="AH857" s="40"/>
      <c r="AI857" s="40"/>
      <c r="AJ857" s="41"/>
      <c r="AK857" s="41"/>
      <c r="AL857" s="42"/>
      <c r="AM857" s="42"/>
      <c r="AN857" s="42"/>
      <c r="AO857" s="42"/>
      <c r="AP857" s="42"/>
      <c r="AQ857" s="42"/>
      <c r="AR857" s="42"/>
      <c r="AS857" s="42"/>
      <c r="AT857" s="42"/>
      <c r="AU857" s="42"/>
      <c r="AV857" s="42"/>
      <c r="AW857" s="42"/>
      <c r="AX857" s="42"/>
      <c r="AY857" s="42"/>
      <c r="AZ857" s="42"/>
      <c r="BA857" s="42"/>
      <c r="BB857" s="42"/>
      <c r="BC857" s="42"/>
      <c r="BD857" s="42"/>
      <c r="BE857" s="42"/>
      <c r="BF857" s="42"/>
      <c r="BG857" s="42"/>
    </row>
    <row r="858" spans="5:59" ht="15.75" customHeight="1" x14ac:dyDescent="0.25">
      <c r="E858" s="37"/>
      <c r="J858" s="36"/>
      <c r="K858" s="36"/>
      <c r="L858" s="38"/>
      <c r="M858" s="39"/>
      <c r="N858" s="39"/>
      <c r="O858" s="39"/>
      <c r="P858" s="39"/>
      <c r="Q858" s="39"/>
      <c r="R858" s="39"/>
      <c r="S858" s="39"/>
      <c r="U858" s="39"/>
      <c r="V858" s="39"/>
      <c r="W858" s="39"/>
      <c r="X858" s="39"/>
      <c r="Y858" s="39"/>
      <c r="AF858" s="40"/>
      <c r="AG858" s="40"/>
      <c r="AH858" s="40"/>
      <c r="AI858" s="40"/>
      <c r="AJ858" s="41"/>
      <c r="AK858" s="41"/>
      <c r="AL858" s="42"/>
      <c r="AM858" s="42"/>
      <c r="AN858" s="42"/>
      <c r="AO858" s="42"/>
      <c r="AP858" s="42"/>
      <c r="AQ858" s="42"/>
      <c r="AR858" s="42"/>
      <c r="AS858" s="42"/>
      <c r="AT858" s="42"/>
      <c r="AU858" s="42"/>
      <c r="AV858" s="42"/>
      <c r="AW858" s="42"/>
      <c r="AX858" s="42"/>
      <c r="AY858" s="42"/>
      <c r="AZ858" s="42"/>
      <c r="BA858" s="42"/>
      <c r="BB858" s="42"/>
      <c r="BC858" s="42"/>
      <c r="BD858" s="42"/>
      <c r="BE858" s="42"/>
      <c r="BF858" s="42"/>
      <c r="BG858" s="42"/>
    </row>
    <row r="859" spans="5:59" ht="15.75" customHeight="1" x14ac:dyDescent="0.25">
      <c r="E859" s="37"/>
      <c r="J859" s="36"/>
      <c r="K859" s="36"/>
      <c r="L859" s="38"/>
      <c r="M859" s="39"/>
      <c r="N859" s="39"/>
      <c r="O859" s="39"/>
      <c r="P859" s="39"/>
      <c r="Q859" s="39"/>
      <c r="R859" s="39"/>
      <c r="S859" s="39"/>
      <c r="U859" s="39"/>
      <c r="V859" s="39"/>
      <c r="W859" s="39"/>
      <c r="X859" s="39"/>
      <c r="Y859" s="39"/>
      <c r="AF859" s="40"/>
      <c r="AG859" s="40"/>
      <c r="AH859" s="40"/>
      <c r="AI859" s="40"/>
      <c r="AJ859" s="41"/>
      <c r="AK859" s="41"/>
      <c r="AL859" s="42"/>
      <c r="AM859" s="42"/>
      <c r="AN859" s="42"/>
      <c r="AO859" s="42"/>
      <c r="AP859" s="42"/>
      <c r="AQ859" s="42"/>
      <c r="AR859" s="42"/>
      <c r="AS859" s="42"/>
      <c r="AT859" s="42"/>
      <c r="AU859" s="42"/>
      <c r="AV859" s="42"/>
      <c r="AW859" s="42"/>
      <c r="AX859" s="42"/>
      <c r="AY859" s="42"/>
      <c r="AZ859" s="42"/>
      <c r="BA859" s="42"/>
      <c r="BB859" s="42"/>
      <c r="BC859" s="42"/>
      <c r="BD859" s="42"/>
      <c r="BE859" s="42"/>
      <c r="BF859" s="42"/>
      <c r="BG859" s="42"/>
    </row>
    <row r="860" spans="5:59" ht="15.75" customHeight="1" x14ac:dyDescent="0.25">
      <c r="E860" s="37"/>
      <c r="J860" s="36"/>
      <c r="K860" s="36"/>
      <c r="L860" s="38"/>
      <c r="M860" s="39"/>
      <c r="N860" s="39"/>
      <c r="O860" s="39"/>
      <c r="P860" s="39"/>
      <c r="Q860" s="39"/>
      <c r="R860" s="39"/>
      <c r="S860" s="39"/>
      <c r="U860" s="39"/>
      <c r="V860" s="39"/>
      <c r="W860" s="39"/>
      <c r="X860" s="39"/>
      <c r="Y860" s="39"/>
      <c r="AF860" s="40"/>
      <c r="AG860" s="40"/>
      <c r="AH860" s="40"/>
      <c r="AI860" s="40"/>
      <c r="AJ860" s="41"/>
      <c r="AK860" s="41"/>
      <c r="AL860" s="42"/>
      <c r="AM860" s="42"/>
      <c r="AN860" s="42"/>
      <c r="AO860" s="42"/>
      <c r="AP860" s="42"/>
      <c r="AQ860" s="42"/>
      <c r="AR860" s="42"/>
      <c r="AS860" s="42"/>
      <c r="AT860" s="42"/>
      <c r="AU860" s="42"/>
      <c r="AV860" s="42"/>
      <c r="AW860" s="42"/>
      <c r="AX860" s="42"/>
      <c r="AY860" s="42"/>
      <c r="AZ860" s="42"/>
      <c r="BA860" s="42"/>
      <c r="BB860" s="42"/>
      <c r="BC860" s="42"/>
      <c r="BD860" s="42"/>
      <c r="BE860" s="42"/>
      <c r="BF860" s="42"/>
      <c r="BG860" s="42"/>
    </row>
    <row r="861" spans="5:59" ht="15.75" customHeight="1" x14ac:dyDescent="0.25">
      <c r="E861" s="37"/>
      <c r="J861" s="36"/>
      <c r="K861" s="36"/>
      <c r="L861" s="38"/>
      <c r="M861" s="39"/>
      <c r="N861" s="39"/>
      <c r="O861" s="39"/>
      <c r="P861" s="39"/>
      <c r="Q861" s="39"/>
      <c r="R861" s="39"/>
      <c r="S861" s="39"/>
      <c r="U861" s="39"/>
      <c r="V861" s="39"/>
      <c r="W861" s="39"/>
      <c r="X861" s="39"/>
      <c r="Y861" s="39"/>
      <c r="AF861" s="40"/>
      <c r="AG861" s="40"/>
      <c r="AH861" s="40"/>
      <c r="AI861" s="40"/>
      <c r="AJ861" s="41"/>
      <c r="AK861" s="41"/>
      <c r="AL861" s="42"/>
      <c r="AM861" s="42"/>
      <c r="AN861" s="42"/>
      <c r="AO861" s="42"/>
      <c r="AP861" s="42"/>
      <c r="AQ861" s="42"/>
      <c r="AR861" s="42"/>
      <c r="AS861" s="42"/>
      <c r="AT861" s="42"/>
      <c r="AU861" s="42"/>
      <c r="AV861" s="42"/>
      <c r="AW861" s="42"/>
      <c r="AX861" s="42"/>
      <c r="AY861" s="42"/>
      <c r="AZ861" s="42"/>
      <c r="BA861" s="42"/>
      <c r="BB861" s="42"/>
      <c r="BC861" s="42"/>
      <c r="BD861" s="42"/>
      <c r="BE861" s="42"/>
      <c r="BF861" s="42"/>
      <c r="BG861" s="42"/>
    </row>
    <row r="862" spans="5:59" ht="15.75" customHeight="1" x14ac:dyDescent="0.25">
      <c r="E862" s="37"/>
      <c r="J862" s="36"/>
      <c r="K862" s="36"/>
      <c r="L862" s="38"/>
      <c r="M862" s="39"/>
      <c r="N862" s="39"/>
      <c r="O862" s="39"/>
      <c r="P862" s="39"/>
      <c r="Q862" s="39"/>
      <c r="R862" s="39"/>
      <c r="S862" s="39"/>
      <c r="U862" s="39"/>
      <c r="V862" s="39"/>
      <c r="W862" s="39"/>
      <c r="X862" s="39"/>
      <c r="Y862" s="39"/>
      <c r="AF862" s="40"/>
      <c r="AG862" s="40"/>
      <c r="AH862" s="40"/>
      <c r="AI862" s="40"/>
      <c r="AJ862" s="41"/>
      <c r="AK862" s="41"/>
      <c r="AL862" s="42"/>
      <c r="AM862" s="42"/>
      <c r="AN862" s="42"/>
      <c r="AO862" s="42"/>
      <c r="AP862" s="42"/>
      <c r="AQ862" s="42"/>
      <c r="AR862" s="42"/>
      <c r="AS862" s="42"/>
      <c r="AT862" s="42"/>
      <c r="AU862" s="42"/>
      <c r="AV862" s="42"/>
      <c r="AW862" s="42"/>
      <c r="AX862" s="42"/>
      <c r="AY862" s="42"/>
      <c r="AZ862" s="42"/>
      <c r="BA862" s="42"/>
      <c r="BB862" s="42"/>
      <c r="BC862" s="42"/>
      <c r="BD862" s="42"/>
      <c r="BE862" s="42"/>
      <c r="BF862" s="42"/>
      <c r="BG862" s="42"/>
    </row>
    <row r="863" spans="5:59" ht="15.75" customHeight="1" x14ac:dyDescent="0.25">
      <c r="E863" s="37"/>
      <c r="J863" s="36"/>
      <c r="K863" s="36"/>
      <c r="L863" s="38"/>
      <c r="M863" s="39"/>
      <c r="N863" s="39"/>
      <c r="O863" s="39"/>
      <c r="P863" s="39"/>
      <c r="Q863" s="39"/>
      <c r="R863" s="39"/>
      <c r="S863" s="39"/>
      <c r="U863" s="39"/>
      <c r="V863" s="39"/>
      <c r="W863" s="39"/>
      <c r="X863" s="39"/>
      <c r="Y863" s="39"/>
      <c r="AF863" s="40"/>
      <c r="AG863" s="40"/>
      <c r="AH863" s="40"/>
      <c r="AI863" s="40"/>
      <c r="AJ863" s="41"/>
      <c r="AK863" s="41"/>
      <c r="AL863" s="42"/>
      <c r="AM863" s="42"/>
      <c r="AN863" s="42"/>
      <c r="AO863" s="42"/>
      <c r="AP863" s="42"/>
      <c r="AQ863" s="42"/>
      <c r="AR863" s="42"/>
      <c r="AS863" s="42"/>
      <c r="AT863" s="42"/>
      <c r="AU863" s="42"/>
      <c r="AV863" s="42"/>
      <c r="AW863" s="42"/>
      <c r="AX863" s="42"/>
      <c r="AY863" s="42"/>
      <c r="AZ863" s="42"/>
      <c r="BA863" s="42"/>
      <c r="BB863" s="42"/>
      <c r="BC863" s="42"/>
      <c r="BD863" s="42"/>
      <c r="BE863" s="42"/>
      <c r="BF863" s="42"/>
      <c r="BG863" s="42"/>
    </row>
    <row r="864" spans="5:59" ht="15.75" customHeight="1" x14ac:dyDescent="0.25">
      <c r="E864" s="37"/>
      <c r="J864" s="36"/>
      <c r="K864" s="36"/>
      <c r="L864" s="38"/>
      <c r="M864" s="39"/>
      <c r="N864" s="39"/>
      <c r="O864" s="39"/>
      <c r="P864" s="39"/>
      <c r="Q864" s="39"/>
      <c r="R864" s="39"/>
      <c r="S864" s="39"/>
      <c r="U864" s="39"/>
      <c r="V864" s="39"/>
      <c r="W864" s="39"/>
      <c r="X864" s="39"/>
      <c r="Y864" s="39"/>
      <c r="AF864" s="40"/>
      <c r="AG864" s="40"/>
      <c r="AH864" s="40"/>
      <c r="AI864" s="40"/>
      <c r="AJ864" s="41"/>
      <c r="AK864" s="41"/>
      <c r="AL864" s="42"/>
      <c r="AM864" s="42"/>
      <c r="AN864" s="42"/>
      <c r="AO864" s="42"/>
      <c r="AP864" s="42"/>
      <c r="AQ864" s="42"/>
      <c r="AR864" s="42"/>
      <c r="AS864" s="42"/>
      <c r="AT864" s="42"/>
      <c r="AU864" s="42"/>
      <c r="AV864" s="42"/>
      <c r="AW864" s="42"/>
      <c r="AX864" s="42"/>
      <c r="AY864" s="42"/>
      <c r="AZ864" s="42"/>
      <c r="BA864" s="42"/>
      <c r="BB864" s="42"/>
      <c r="BC864" s="42"/>
      <c r="BD864" s="42"/>
      <c r="BE864" s="42"/>
      <c r="BF864" s="42"/>
      <c r="BG864" s="42"/>
    </row>
    <row r="865" spans="5:59" ht="15.75" customHeight="1" x14ac:dyDescent="0.25">
      <c r="E865" s="37"/>
      <c r="J865" s="36"/>
      <c r="K865" s="36"/>
      <c r="L865" s="38"/>
      <c r="M865" s="39"/>
      <c r="N865" s="39"/>
      <c r="O865" s="39"/>
      <c r="P865" s="39"/>
      <c r="Q865" s="39"/>
      <c r="R865" s="39"/>
      <c r="S865" s="39"/>
      <c r="U865" s="39"/>
      <c r="V865" s="39"/>
      <c r="W865" s="39"/>
      <c r="X865" s="39"/>
      <c r="Y865" s="39"/>
      <c r="AF865" s="40"/>
      <c r="AG865" s="40"/>
      <c r="AH865" s="40"/>
      <c r="AI865" s="40"/>
      <c r="AJ865" s="41"/>
      <c r="AK865" s="41"/>
      <c r="AL865" s="42"/>
      <c r="AM865" s="42"/>
      <c r="AN865" s="42"/>
      <c r="AO865" s="42"/>
      <c r="AP865" s="42"/>
      <c r="AQ865" s="42"/>
      <c r="AR865" s="42"/>
      <c r="AS865" s="42"/>
      <c r="AT865" s="42"/>
      <c r="AU865" s="42"/>
      <c r="AV865" s="42"/>
      <c r="AW865" s="42"/>
      <c r="AX865" s="42"/>
      <c r="AY865" s="42"/>
      <c r="AZ865" s="42"/>
      <c r="BA865" s="42"/>
      <c r="BB865" s="42"/>
      <c r="BC865" s="42"/>
      <c r="BD865" s="42"/>
      <c r="BE865" s="42"/>
      <c r="BF865" s="42"/>
      <c r="BG865" s="42"/>
    </row>
    <row r="866" spans="5:59" ht="15.75" customHeight="1" x14ac:dyDescent="0.25">
      <c r="E866" s="37"/>
      <c r="J866" s="36"/>
      <c r="K866" s="36"/>
      <c r="L866" s="38"/>
      <c r="M866" s="39"/>
      <c r="N866" s="39"/>
      <c r="O866" s="39"/>
      <c r="P866" s="39"/>
      <c r="Q866" s="39"/>
      <c r="R866" s="39"/>
      <c r="S866" s="39"/>
      <c r="U866" s="39"/>
      <c r="V866" s="39"/>
      <c r="W866" s="39"/>
      <c r="X866" s="39"/>
      <c r="Y866" s="39"/>
      <c r="AF866" s="40"/>
      <c r="AG866" s="40"/>
      <c r="AH866" s="40"/>
      <c r="AI866" s="40"/>
      <c r="AJ866" s="41"/>
      <c r="AK866" s="41"/>
      <c r="AL866" s="42"/>
      <c r="AM866" s="42"/>
      <c r="AN866" s="42"/>
      <c r="AO866" s="42"/>
      <c r="AP866" s="42"/>
      <c r="AQ866" s="42"/>
      <c r="AR866" s="42"/>
      <c r="AS866" s="42"/>
      <c r="AT866" s="42"/>
      <c r="AU866" s="42"/>
      <c r="AV866" s="42"/>
      <c r="AW866" s="42"/>
      <c r="AX866" s="42"/>
      <c r="AY866" s="42"/>
      <c r="AZ866" s="42"/>
      <c r="BA866" s="42"/>
      <c r="BB866" s="42"/>
      <c r="BC866" s="42"/>
      <c r="BD866" s="42"/>
      <c r="BE866" s="42"/>
      <c r="BF866" s="42"/>
      <c r="BG866" s="42"/>
    </row>
    <row r="867" spans="5:59" ht="15.75" customHeight="1" x14ac:dyDescent="0.25">
      <c r="E867" s="37"/>
      <c r="J867" s="36"/>
      <c r="K867" s="36"/>
      <c r="L867" s="38"/>
      <c r="M867" s="39"/>
      <c r="N867" s="39"/>
      <c r="O867" s="39"/>
      <c r="P867" s="39"/>
      <c r="Q867" s="39"/>
      <c r="R867" s="39"/>
      <c r="S867" s="39"/>
      <c r="U867" s="39"/>
      <c r="V867" s="39"/>
      <c r="W867" s="39"/>
      <c r="X867" s="39"/>
      <c r="Y867" s="39"/>
      <c r="AF867" s="40"/>
      <c r="AG867" s="40"/>
      <c r="AH867" s="40"/>
      <c r="AI867" s="40"/>
      <c r="AJ867" s="41"/>
      <c r="AK867" s="41"/>
      <c r="AL867" s="42"/>
      <c r="AM867" s="42"/>
      <c r="AN867" s="42"/>
      <c r="AO867" s="42"/>
      <c r="AP867" s="42"/>
      <c r="AQ867" s="42"/>
      <c r="AR867" s="42"/>
      <c r="AS867" s="42"/>
      <c r="AT867" s="42"/>
      <c r="AU867" s="42"/>
      <c r="AV867" s="42"/>
      <c r="AW867" s="42"/>
      <c r="AX867" s="42"/>
      <c r="AY867" s="42"/>
      <c r="AZ867" s="42"/>
      <c r="BA867" s="42"/>
      <c r="BB867" s="42"/>
      <c r="BC867" s="42"/>
      <c r="BD867" s="42"/>
      <c r="BE867" s="42"/>
      <c r="BF867" s="42"/>
      <c r="BG867" s="42"/>
    </row>
    <row r="868" spans="5:59" ht="15.75" customHeight="1" x14ac:dyDescent="0.25">
      <c r="E868" s="37"/>
      <c r="J868" s="36"/>
      <c r="K868" s="36"/>
      <c r="L868" s="38"/>
      <c r="M868" s="39"/>
      <c r="N868" s="39"/>
      <c r="O868" s="39"/>
      <c r="P868" s="39"/>
      <c r="Q868" s="39"/>
      <c r="R868" s="39"/>
      <c r="S868" s="39"/>
      <c r="U868" s="39"/>
      <c r="V868" s="39"/>
      <c r="W868" s="39"/>
      <c r="X868" s="39"/>
      <c r="Y868" s="39"/>
      <c r="AF868" s="40"/>
      <c r="AG868" s="40"/>
      <c r="AH868" s="40"/>
      <c r="AI868" s="40"/>
      <c r="AJ868" s="41"/>
      <c r="AK868" s="41"/>
      <c r="AL868" s="42"/>
      <c r="AM868" s="42"/>
      <c r="AN868" s="42"/>
      <c r="AO868" s="42"/>
      <c r="AP868" s="42"/>
      <c r="AQ868" s="42"/>
      <c r="AR868" s="42"/>
      <c r="AS868" s="42"/>
      <c r="AT868" s="42"/>
      <c r="AU868" s="42"/>
      <c r="AV868" s="42"/>
      <c r="AW868" s="42"/>
      <c r="AX868" s="42"/>
      <c r="AY868" s="42"/>
      <c r="AZ868" s="42"/>
      <c r="BA868" s="42"/>
      <c r="BB868" s="42"/>
      <c r="BC868" s="42"/>
      <c r="BD868" s="42"/>
      <c r="BE868" s="42"/>
      <c r="BF868" s="42"/>
      <c r="BG868" s="42"/>
    </row>
    <row r="869" spans="5:59" ht="15.75" customHeight="1" x14ac:dyDescent="0.25">
      <c r="E869" s="37"/>
      <c r="J869" s="36"/>
      <c r="K869" s="36"/>
      <c r="L869" s="38"/>
      <c r="M869" s="39"/>
      <c r="N869" s="39"/>
      <c r="O869" s="39"/>
      <c r="P869" s="39"/>
      <c r="Q869" s="39"/>
      <c r="R869" s="39"/>
      <c r="S869" s="39"/>
      <c r="U869" s="39"/>
      <c r="V869" s="39"/>
      <c r="W869" s="39"/>
      <c r="X869" s="39"/>
      <c r="Y869" s="39"/>
      <c r="AF869" s="40"/>
      <c r="AG869" s="40"/>
      <c r="AH869" s="40"/>
      <c r="AI869" s="40"/>
      <c r="AJ869" s="41"/>
      <c r="AK869" s="41"/>
      <c r="AL869" s="42"/>
      <c r="AM869" s="42"/>
      <c r="AN869" s="42"/>
      <c r="AO869" s="42"/>
      <c r="AP869" s="42"/>
      <c r="AQ869" s="42"/>
      <c r="AR869" s="42"/>
      <c r="AS869" s="42"/>
      <c r="AT869" s="42"/>
      <c r="AU869" s="42"/>
      <c r="AV869" s="42"/>
      <c r="AW869" s="42"/>
      <c r="AX869" s="42"/>
      <c r="AY869" s="42"/>
      <c r="AZ869" s="42"/>
      <c r="BA869" s="42"/>
      <c r="BB869" s="42"/>
      <c r="BC869" s="42"/>
      <c r="BD869" s="42"/>
      <c r="BE869" s="42"/>
      <c r="BF869" s="42"/>
      <c r="BG869" s="42"/>
    </row>
    <row r="870" spans="5:59" ht="15.75" customHeight="1" x14ac:dyDescent="0.25">
      <c r="E870" s="37"/>
      <c r="J870" s="36"/>
      <c r="K870" s="36"/>
      <c r="L870" s="38"/>
      <c r="M870" s="39"/>
      <c r="N870" s="39"/>
      <c r="O870" s="39"/>
      <c r="P870" s="39"/>
      <c r="Q870" s="39"/>
      <c r="R870" s="39"/>
      <c r="S870" s="39"/>
      <c r="U870" s="39"/>
      <c r="V870" s="39"/>
      <c r="W870" s="39"/>
      <c r="X870" s="39"/>
      <c r="Y870" s="39"/>
      <c r="AF870" s="40"/>
      <c r="AG870" s="40"/>
      <c r="AH870" s="40"/>
      <c r="AI870" s="40"/>
      <c r="AJ870" s="41"/>
      <c r="AK870" s="41"/>
      <c r="AL870" s="42"/>
      <c r="AM870" s="42"/>
      <c r="AN870" s="42"/>
      <c r="AO870" s="42"/>
      <c r="AP870" s="42"/>
      <c r="AQ870" s="42"/>
      <c r="AR870" s="42"/>
      <c r="AS870" s="42"/>
      <c r="AT870" s="42"/>
      <c r="AU870" s="42"/>
      <c r="AV870" s="42"/>
      <c r="AW870" s="42"/>
      <c r="AX870" s="42"/>
      <c r="AY870" s="42"/>
      <c r="AZ870" s="42"/>
      <c r="BA870" s="42"/>
      <c r="BB870" s="42"/>
      <c r="BC870" s="42"/>
      <c r="BD870" s="42"/>
      <c r="BE870" s="42"/>
      <c r="BF870" s="42"/>
      <c r="BG870" s="42"/>
    </row>
    <row r="871" spans="5:59" ht="15.75" customHeight="1" x14ac:dyDescent="0.25">
      <c r="E871" s="37"/>
      <c r="J871" s="36"/>
      <c r="K871" s="36"/>
      <c r="L871" s="38"/>
      <c r="M871" s="39"/>
      <c r="N871" s="39"/>
      <c r="O871" s="39"/>
      <c r="P871" s="39"/>
      <c r="Q871" s="39"/>
      <c r="R871" s="39"/>
      <c r="S871" s="39"/>
      <c r="U871" s="39"/>
      <c r="V871" s="39"/>
      <c r="W871" s="39"/>
      <c r="X871" s="39"/>
      <c r="Y871" s="39"/>
      <c r="AF871" s="40"/>
      <c r="AG871" s="40"/>
      <c r="AH871" s="40"/>
      <c r="AI871" s="40"/>
      <c r="AJ871" s="41"/>
      <c r="AK871" s="41"/>
      <c r="AL871" s="42"/>
      <c r="AM871" s="42"/>
      <c r="AN871" s="42"/>
      <c r="AO871" s="42"/>
      <c r="AP871" s="42"/>
      <c r="AQ871" s="42"/>
      <c r="AR871" s="42"/>
      <c r="AS871" s="42"/>
      <c r="AT871" s="42"/>
      <c r="AU871" s="42"/>
      <c r="AV871" s="42"/>
      <c r="AW871" s="42"/>
      <c r="AX871" s="42"/>
      <c r="AY871" s="42"/>
      <c r="AZ871" s="42"/>
      <c r="BA871" s="42"/>
      <c r="BB871" s="42"/>
      <c r="BC871" s="42"/>
      <c r="BD871" s="42"/>
      <c r="BE871" s="42"/>
      <c r="BF871" s="42"/>
      <c r="BG871" s="42"/>
    </row>
    <row r="872" spans="5:59" ht="15.75" customHeight="1" x14ac:dyDescent="0.25">
      <c r="E872" s="37"/>
      <c r="J872" s="36"/>
      <c r="K872" s="36"/>
      <c r="L872" s="38"/>
      <c r="M872" s="39"/>
      <c r="N872" s="39"/>
      <c r="O872" s="39"/>
      <c r="P872" s="39"/>
      <c r="Q872" s="39"/>
      <c r="R872" s="39"/>
      <c r="S872" s="39"/>
      <c r="U872" s="39"/>
      <c r="V872" s="39"/>
      <c r="W872" s="39"/>
      <c r="X872" s="39"/>
      <c r="Y872" s="39"/>
      <c r="AF872" s="40"/>
      <c r="AG872" s="40"/>
      <c r="AH872" s="40"/>
      <c r="AI872" s="40"/>
      <c r="AJ872" s="41"/>
      <c r="AK872" s="41"/>
      <c r="AL872" s="42"/>
      <c r="AM872" s="42"/>
      <c r="AN872" s="42"/>
      <c r="AO872" s="42"/>
      <c r="AP872" s="42"/>
      <c r="AQ872" s="42"/>
      <c r="AR872" s="42"/>
      <c r="AS872" s="42"/>
      <c r="AT872" s="42"/>
      <c r="AU872" s="42"/>
      <c r="AV872" s="42"/>
      <c r="AW872" s="42"/>
      <c r="AX872" s="42"/>
      <c r="AY872" s="42"/>
      <c r="AZ872" s="42"/>
      <c r="BA872" s="42"/>
      <c r="BB872" s="42"/>
      <c r="BC872" s="42"/>
      <c r="BD872" s="42"/>
      <c r="BE872" s="42"/>
      <c r="BF872" s="42"/>
      <c r="BG872" s="42"/>
    </row>
    <row r="873" spans="5:59" ht="15.75" customHeight="1" x14ac:dyDescent="0.25">
      <c r="E873" s="37"/>
      <c r="J873" s="36"/>
      <c r="K873" s="36"/>
      <c r="L873" s="38"/>
      <c r="M873" s="39"/>
      <c r="N873" s="39"/>
      <c r="O873" s="39"/>
      <c r="P873" s="39"/>
      <c r="Q873" s="39"/>
      <c r="R873" s="39"/>
      <c r="S873" s="39"/>
      <c r="U873" s="39"/>
      <c r="V873" s="39"/>
      <c r="W873" s="39"/>
      <c r="X873" s="39"/>
      <c r="Y873" s="39"/>
      <c r="AF873" s="40"/>
      <c r="AG873" s="40"/>
      <c r="AH873" s="40"/>
      <c r="AI873" s="40"/>
      <c r="AJ873" s="41"/>
      <c r="AK873" s="41"/>
      <c r="AL873" s="42"/>
      <c r="AM873" s="42"/>
      <c r="AN873" s="42"/>
      <c r="AO873" s="42"/>
      <c r="AP873" s="42"/>
      <c r="AQ873" s="42"/>
      <c r="AR873" s="42"/>
      <c r="AS873" s="42"/>
      <c r="AT873" s="42"/>
      <c r="AU873" s="42"/>
      <c r="AV873" s="42"/>
      <c r="AW873" s="42"/>
      <c r="AX873" s="42"/>
      <c r="AY873" s="42"/>
      <c r="AZ873" s="42"/>
      <c r="BA873" s="42"/>
      <c r="BB873" s="42"/>
      <c r="BC873" s="42"/>
      <c r="BD873" s="42"/>
      <c r="BE873" s="42"/>
      <c r="BF873" s="42"/>
      <c r="BG873" s="42"/>
    </row>
    <row r="874" spans="5:59" ht="15.75" customHeight="1" x14ac:dyDescent="0.25">
      <c r="E874" s="37"/>
      <c r="J874" s="36"/>
      <c r="K874" s="36"/>
      <c r="L874" s="38"/>
      <c r="M874" s="39"/>
      <c r="N874" s="39"/>
      <c r="O874" s="39"/>
      <c r="P874" s="39"/>
      <c r="Q874" s="39"/>
      <c r="R874" s="39"/>
      <c r="S874" s="39"/>
      <c r="U874" s="39"/>
      <c r="V874" s="39"/>
      <c r="W874" s="39"/>
      <c r="X874" s="39"/>
      <c r="Y874" s="39"/>
      <c r="AF874" s="40"/>
      <c r="AG874" s="40"/>
      <c r="AH874" s="40"/>
      <c r="AI874" s="40"/>
      <c r="AJ874" s="41"/>
      <c r="AK874" s="41"/>
      <c r="AL874" s="42"/>
      <c r="AM874" s="42"/>
      <c r="AN874" s="42"/>
      <c r="AO874" s="42"/>
      <c r="AP874" s="42"/>
      <c r="AQ874" s="42"/>
      <c r="AR874" s="42"/>
      <c r="AS874" s="42"/>
      <c r="AT874" s="42"/>
      <c r="AU874" s="42"/>
      <c r="AV874" s="42"/>
      <c r="AW874" s="42"/>
      <c r="AX874" s="42"/>
      <c r="AY874" s="42"/>
      <c r="AZ874" s="42"/>
      <c r="BA874" s="42"/>
      <c r="BB874" s="42"/>
      <c r="BC874" s="42"/>
      <c r="BD874" s="42"/>
      <c r="BE874" s="42"/>
      <c r="BF874" s="42"/>
      <c r="BG874" s="42"/>
    </row>
    <row r="875" spans="5:59" ht="15.75" customHeight="1" x14ac:dyDescent="0.25">
      <c r="E875" s="37"/>
      <c r="J875" s="36"/>
      <c r="K875" s="36"/>
      <c r="L875" s="38"/>
      <c r="M875" s="39"/>
      <c r="N875" s="39"/>
      <c r="O875" s="39"/>
      <c r="P875" s="39"/>
      <c r="Q875" s="39"/>
      <c r="R875" s="39"/>
      <c r="S875" s="39"/>
      <c r="U875" s="39"/>
      <c r="V875" s="39"/>
      <c r="W875" s="39"/>
      <c r="X875" s="39"/>
      <c r="Y875" s="39"/>
      <c r="AF875" s="40"/>
      <c r="AG875" s="40"/>
      <c r="AH875" s="40"/>
      <c r="AI875" s="40"/>
      <c r="AJ875" s="41"/>
      <c r="AK875" s="41"/>
      <c r="AL875" s="42"/>
      <c r="AM875" s="42"/>
      <c r="AN875" s="42"/>
      <c r="AO875" s="42"/>
      <c r="AP875" s="42"/>
      <c r="AQ875" s="42"/>
      <c r="AR875" s="42"/>
      <c r="AS875" s="42"/>
      <c r="AT875" s="42"/>
      <c r="AU875" s="42"/>
      <c r="AV875" s="42"/>
      <c r="AW875" s="42"/>
      <c r="AX875" s="42"/>
      <c r="AY875" s="42"/>
      <c r="AZ875" s="42"/>
      <c r="BA875" s="42"/>
      <c r="BB875" s="42"/>
      <c r="BC875" s="42"/>
      <c r="BD875" s="42"/>
      <c r="BE875" s="42"/>
      <c r="BF875" s="42"/>
      <c r="BG875" s="42"/>
    </row>
    <row r="876" spans="5:59" ht="15.75" customHeight="1" x14ac:dyDescent="0.25">
      <c r="E876" s="37"/>
      <c r="J876" s="36"/>
      <c r="K876" s="36"/>
      <c r="L876" s="38"/>
      <c r="M876" s="39"/>
      <c r="N876" s="39"/>
      <c r="O876" s="39"/>
      <c r="P876" s="39"/>
      <c r="Q876" s="39"/>
      <c r="R876" s="39"/>
      <c r="S876" s="39"/>
      <c r="U876" s="39"/>
      <c r="V876" s="39"/>
      <c r="W876" s="39"/>
      <c r="X876" s="39"/>
      <c r="Y876" s="39"/>
      <c r="AF876" s="40"/>
      <c r="AG876" s="40"/>
      <c r="AH876" s="40"/>
      <c r="AI876" s="40"/>
      <c r="AJ876" s="41"/>
      <c r="AK876" s="41"/>
      <c r="AL876" s="42"/>
      <c r="AM876" s="42"/>
      <c r="AN876" s="42"/>
      <c r="AO876" s="42"/>
      <c r="AP876" s="42"/>
      <c r="AQ876" s="42"/>
      <c r="AR876" s="42"/>
      <c r="AS876" s="42"/>
      <c r="AT876" s="42"/>
      <c r="AU876" s="42"/>
      <c r="AV876" s="42"/>
      <c r="AW876" s="42"/>
      <c r="AX876" s="42"/>
      <c r="AY876" s="42"/>
      <c r="AZ876" s="42"/>
      <c r="BA876" s="42"/>
      <c r="BB876" s="42"/>
      <c r="BC876" s="42"/>
      <c r="BD876" s="42"/>
      <c r="BE876" s="42"/>
      <c r="BF876" s="42"/>
      <c r="BG876" s="42"/>
    </row>
    <row r="877" spans="5:59" ht="15.75" customHeight="1" x14ac:dyDescent="0.25">
      <c r="E877" s="37"/>
      <c r="J877" s="36"/>
      <c r="K877" s="36"/>
      <c r="L877" s="38"/>
      <c r="M877" s="39"/>
      <c r="N877" s="39"/>
      <c r="O877" s="39"/>
      <c r="P877" s="39"/>
      <c r="Q877" s="39"/>
      <c r="R877" s="39"/>
      <c r="S877" s="39"/>
      <c r="U877" s="39"/>
      <c r="V877" s="39"/>
      <c r="W877" s="39"/>
      <c r="X877" s="39"/>
      <c r="Y877" s="39"/>
      <c r="AF877" s="40"/>
      <c r="AG877" s="40"/>
      <c r="AH877" s="40"/>
      <c r="AI877" s="40"/>
      <c r="AJ877" s="41"/>
      <c r="AK877" s="41"/>
      <c r="AL877" s="42"/>
      <c r="AM877" s="42"/>
      <c r="AN877" s="42"/>
      <c r="AO877" s="42"/>
      <c r="AP877" s="42"/>
      <c r="AQ877" s="42"/>
      <c r="AR877" s="42"/>
      <c r="AS877" s="42"/>
      <c r="AT877" s="42"/>
      <c r="AU877" s="42"/>
      <c r="AV877" s="42"/>
      <c r="AW877" s="42"/>
      <c r="AX877" s="42"/>
      <c r="AY877" s="42"/>
      <c r="AZ877" s="42"/>
      <c r="BA877" s="42"/>
      <c r="BB877" s="42"/>
      <c r="BC877" s="42"/>
      <c r="BD877" s="42"/>
      <c r="BE877" s="42"/>
      <c r="BF877" s="42"/>
      <c r="BG877" s="42"/>
    </row>
    <row r="878" spans="5:59" ht="15.75" customHeight="1" x14ac:dyDescent="0.25">
      <c r="E878" s="37"/>
      <c r="J878" s="36"/>
      <c r="K878" s="36"/>
      <c r="L878" s="38"/>
      <c r="M878" s="39"/>
      <c r="N878" s="39"/>
      <c r="O878" s="39"/>
      <c r="P878" s="39"/>
      <c r="Q878" s="39"/>
      <c r="R878" s="39"/>
      <c r="S878" s="39"/>
      <c r="U878" s="39"/>
      <c r="V878" s="39"/>
      <c r="W878" s="39"/>
      <c r="X878" s="39"/>
      <c r="Y878" s="39"/>
      <c r="AF878" s="40"/>
      <c r="AG878" s="40"/>
      <c r="AH878" s="40"/>
      <c r="AI878" s="40"/>
      <c r="AJ878" s="41"/>
      <c r="AK878" s="41"/>
      <c r="AL878" s="42"/>
      <c r="AM878" s="42"/>
      <c r="AN878" s="42"/>
      <c r="AO878" s="42"/>
      <c r="AP878" s="42"/>
      <c r="AQ878" s="42"/>
      <c r="AR878" s="42"/>
      <c r="AS878" s="42"/>
      <c r="AT878" s="42"/>
      <c r="AU878" s="42"/>
      <c r="AV878" s="42"/>
      <c r="AW878" s="42"/>
      <c r="AX878" s="42"/>
      <c r="AY878" s="42"/>
      <c r="AZ878" s="42"/>
      <c r="BA878" s="42"/>
      <c r="BB878" s="42"/>
      <c r="BC878" s="42"/>
      <c r="BD878" s="42"/>
      <c r="BE878" s="42"/>
      <c r="BF878" s="42"/>
      <c r="BG878" s="42"/>
    </row>
    <row r="879" spans="5:59" ht="15.75" customHeight="1" x14ac:dyDescent="0.25">
      <c r="E879" s="37"/>
      <c r="J879" s="36"/>
      <c r="K879" s="36"/>
      <c r="L879" s="38"/>
      <c r="M879" s="39"/>
      <c r="N879" s="39"/>
      <c r="O879" s="39"/>
      <c r="P879" s="39"/>
      <c r="Q879" s="39"/>
      <c r="R879" s="39"/>
      <c r="S879" s="39"/>
      <c r="U879" s="39"/>
      <c r="V879" s="39"/>
      <c r="W879" s="39"/>
      <c r="X879" s="39"/>
      <c r="Y879" s="39"/>
      <c r="AF879" s="40"/>
      <c r="AG879" s="40"/>
      <c r="AH879" s="40"/>
      <c r="AI879" s="40"/>
      <c r="AJ879" s="41"/>
      <c r="AK879" s="41"/>
      <c r="AL879" s="42"/>
      <c r="AM879" s="42"/>
      <c r="AN879" s="42"/>
      <c r="AO879" s="42"/>
      <c r="AP879" s="42"/>
      <c r="AQ879" s="42"/>
      <c r="AR879" s="42"/>
      <c r="AS879" s="42"/>
      <c r="AT879" s="42"/>
      <c r="AU879" s="42"/>
      <c r="AV879" s="42"/>
      <c r="AW879" s="42"/>
      <c r="AX879" s="42"/>
      <c r="AY879" s="42"/>
      <c r="AZ879" s="42"/>
      <c r="BA879" s="42"/>
      <c r="BB879" s="42"/>
      <c r="BC879" s="42"/>
      <c r="BD879" s="42"/>
      <c r="BE879" s="42"/>
      <c r="BF879" s="42"/>
      <c r="BG879" s="42"/>
    </row>
    <row r="880" spans="5:59" ht="15.75" customHeight="1" x14ac:dyDescent="0.25">
      <c r="E880" s="37"/>
      <c r="J880" s="36"/>
      <c r="K880" s="36"/>
      <c r="L880" s="38"/>
      <c r="M880" s="39"/>
      <c r="N880" s="39"/>
      <c r="O880" s="39"/>
      <c r="P880" s="39"/>
      <c r="Q880" s="39"/>
      <c r="R880" s="39"/>
      <c r="S880" s="39"/>
      <c r="U880" s="39"/>
      <c r="V880" s="39"/>
      <c r="W880" s="39"/>
      <c r="X880" s="39"/>
      <c r="Y880" s="39"/>
      <c r="AF880" s="40"/>
      <c r="AG880" s="40"/>
      <c r="AH880" s="40"/>
      <c r="AI880" s="40"/>
      <c r="AJ880" s="41"/>
      <c r="AK880" s="41"/>
      <c r="AL880" s="42"/>
      <c r="AM880" s="42"/>
      <c r="AN880" s="42"/>
      <c r="AO880" s="42"/>
      <c r="AP880" s="42"/>
      <c r="AQ880" s="42"/>
      <c r="AR880" s="42"/>
      <c r="AS880" s="42"/>
      <c r="AT880" s="42"/>
      <c r="AU880" s="42"/>
      <c r="AV880" s="42"/>
      <c r="AW880" s="42"/>
      <c r="AX880" s="42"/>
      <c r="AY880" s="42"/>
      <c r="AZ880" s="42"/>
      <c r="BA880" s="42"/>
      <c r="BB880" s="42"/>
      <c r="BC880" s="42"/>
      <c r="BD880" s="42"/>
      <c r="BE880" s="42"/>
      <c r="BF880" s="42"/>
      <c r="BG880" s="42"/>
    </row>
    <row r="881" spans="5:59" ht="15.75" customHeight="1" x14ac:dyDescent="0.25">
      <c r="E881" s="37"/>
      <c r="J881" s="36"/>
      <c r="K881" s="36"/>
      <c r="L881" s="38"/>
      <c r="M881" s="39"/>
      <c r="N881" s="39"/>
      <c r="O881" s="39"/>
      <c r="P881" s="39"/>
      <c r="Q881" s="39"/>
      <c r="R881" s="39"/>
      <c r="S881" s="39"/>
      <c r="U881" s="39"/>
      <c r="V881" s="39"/>
      <c r="W881" s="39"/>
      <c r="X881" s="39"/>
      <c r="Y881" s="39"/>
      <c r="AF881" s="40"/>
      <c r="AG881" s="40"/>
      <c r="AH881" s="40"/>
      <c r="AI881" s="40"/>
      <c r="AJ881" s="41"/>
      <c r="AK881" s="41"/>
      <c r="AL881" s="42"/>
      <c r="AM881" s="42"/>
      <c r="AN881" s="42"/>
      <c r="AO881" s="42"/>
      <c r="AP881" s="42"/>
      <c r="AQ881" s="42"/>
      <c r="AR881" s="42"/>
      <c r="AS881" s="42"/>
      <c r="AT881" s="42"/>
      <c r="AU881" s="42"/>
      <c r="AV881" s="42"/>
      <c r="AW881" s="42"/>
      <c r="AX881" s="42"/>
      <c r="AY881" s="42"/>
      <c r="AZ881" s="42"/>
      <c r="BA881" s="42"/>
      <c r="BB881" s="42"/>
      <c r="BC881" s="42"/>
      <c r="BD881" s="42"/>
      <c r="BE881" s="42"/>
      <c r="BF881" s="42"/>
      <c r="BG881" s="42"/>
    </row>
    <row r="882" spans="5:59" ht="15.75" customHeight="1" x14ac:dyDescent="0.25">
      <c r="E882" s="37"/>
      <c r="J882" s="36"/>
      <c r="K882" s="36"/>
      <c r="L882" s="38"/>
      <c r="M882" s="39"/>
      <c r="N882" s="39"/>
      <c r="O882" s="39"/>
      <c r="P882" s="39"/>
      <c r="Q882" s="39"/>
      <c r="R882" s="39"/>
      <c r="S882" s="39"/>
      <c r="U882" s="39"/>
      <c r="V882" s="39"/>
      <c r="W882" s="39"/>
      <c r="X882" s="39"/>
      <c r="Y882" s="39"/>
      <c r="AF882" s="40"/>
      <c r="AG882" s="40"/>
      <c r="AH882" s="40"/>
      <c r="AI882" s="40"/>
      <c r="AJ882" s="41"/>
      <c r="AK882" s="41"/>
      <c r="AL882" s="42"/>
      <c r="AM882" s="42"/>
      <c r="AN882" s="42"/>
      <c r="AO882" s="42"/>
      <c r="AP882" s="42"/>
      <c r="AQ882" s="42"/>
      <c r="AR882" s="42"/>
      <c r="AS882" s="42"/>
      <c r="AT882" s="42"/>
      <c r="AU882" s="42"/>
      <c r="AV882" s="42"/>
      <c r="AW882" s="42"/>
      <c r="AX882" s="42"/>
      <c r="AY882" s="42"/>
      <c r="AZ882" s="42"/>
      <c r="BA882" s="42"/>
      <c r="BB882" s="42"/>
      <c r="BC882" s="42"/>
      <c r="BD882" s="42"/>
      <c r="BE882" s="42"/>
      <c r="BF882" s="42"/>
      <c r="BG882" s="42"/>
    </row>
    <row r="883" spans="5:59" ht="15.75" customHeight="1" x14ac:dyDescent="0.25">
      <c r="E883" s="37"/>
      <c r="J883" s="36"/>
      <c r="K883" s="36"/>
      <c r="L883" s="38"/>
      <c r="M883" s="39"/>
      <c r="N883" s="39"/>
      <c r="O883" s="39"/>
      <c r="P883" s="39"/>
      <c r="Q883" s="39"/>
      <c r="R883" s="39"/>
      <c r="S883" s="39"/>
      <c r="U883" s="39"/>
      <c r="V883" s="39"/>
      <c r="W883" s="39"/>
      <c r="X883" s="39"/>
      <c r="Y883" s="39"/>
      <c r="AF883" s="40"/>
      <c r="AG883" s="40"/>
      <c r="AH883" s="40"/>
      <c r="AI883" s="40"/>
      <c r="AJ883" s="41"/>
      <c r="AK883" s="41"/>
      <c r="AL883" s="42"/>
      <c r="AM883" s="42"/>
      <c r="AN883" s="42"/>
      <c r="AO883" s="42"/>
      <c r="AP883" s="42"/>
      <c r="AQ883" s="42"/>
      <c r="AR883" s="42"/>
      <c r="AS883" s="42"/>
      <c r="AT883" s="42"/>
      <c r="AU883" s="42"/>
      <c r="AV883" s="42"/>
      <c r="AW883" s="42"/>
      <c r="AX883" s="42"/>
      <c r="AY883" s="42"/>
      <c r="AZ883" s="42"/>
      <c r="BA883" s="42"/>
      <c r="BB883" s="42"/>
      <c r="BC883" s="42"/>
      <c r="BD883" s="42"/>
      <c r="BE883" s="42"/>
      <c r="BF883" s="42"/>
      <c r="BG883" s="42"/>
    </row>
    <row r="884" spans="5:59" ht="15.75" customHeight="1" x14ac:dyDescent="0.25">
      <c r="E884" s="37"/>
      <c r="J884" s="36"/>
      <c r="K884" s="36"/>
      <c r="L884" s="38"/>
      <c r="M884" s="39"/>
      <c r="N884" s="39"/>
      <c r="O884" s="39"/>
      <c r="P884" s="39"/>
      <c r="Q884" s="39"/>
      <c r="R884" s="39"/>
      <c r="S884" s="39"/>
      <c r="U884" s="39"/>
      <c r="V884" s="39"/>
      <c r="W884" s="39"/>
      <c r="X884" s="39"/>
      <c r="Y884" s="39"/>
      <c r="AF884" s="40"/>
      <c r="AG884" s="40"/>
      <c r="AH884" s="40"/>
      <c r="AI884" s="40"/>
      <c r="AJ884" s="41"/>
      <c r="AK884" s="41"/>
      <c r="AL884" s="42"/>
      <c r="AM884" s="42"/>
      <c r="AN884" s="42"/>
      <c r="AO884" s="42"/>
      <c r="AP884" s="42"/>
      <c r="AQ884" s="42"/>
      <c r="AR884" s="42"/>
      <c r="AS884" s="42"/>
      <c r="AT884" s="42"/>
      <c r="AU884" s="42"/>
      <c r="AV884" s="42"/>
      <c r="AW884" s="42"/>
      <c r="AX884" s="42"/>
      <c r="AY884" s="42"/>
      <c r="AZ884" s="42"/>
      <c r="BA884" s="42"/>
      <c r="BB884" s="42"/>
      <c r="BC884" s="42"/>
      <c r="BD884" s="42"/>
      <c r="BE884" s="42"/>
      <c r="BF884" s="42"/>
      <c r="BG884" s="42"/>
    </row>
    <row r="885" spans="5:59" ht="15.75" customHeight="1" x14ac:dyDescent="0.25">
      <c r="E885" s="37"/>
      <c r="J885" s="36"/>
      <c r="K885" s="36"/>
      <c r="L885" s="38"/>
      <c r="M885" s="39"/>
      <c r="N885" s="39"/>
      <c r="O885" s="39"/>
      <c r="P885" s="39"/>
      <c r="Q885" s="39"/>
      <c r="R885" s="39"/>
      <c r="S885" s="39"/>
      <c r="U885" s="39"/>
      <c r="V885" s="39"/>
      <c r="W885" s="39"/>
      <c r="X885" s="39"/>
      <c r="Y885" s="39"/>
      <c r="AF885" s="40"/>
      <c r="AG885" s="40"/>
      <c r="AH885" s="40"/>
      <c r="AI885" s="40"/>
      <c r="AJ885" s="41"/>
      <c r="AK885" s="41"/>
      <c r="AL885" s="42"/>
      <c r="AM885" s="42"/>
      <c r="AN885" s="42"/>
      <c r="AO885" s="42"/>
      <c r="AP885" s="42"/>
      <c r="AQ885" s="42"/>
      <c r="AR885" s="42"/>
      <c r="AS885" s="42"/>
      <c r="AT885" s="42"/>
      <c r="AU885" s="42"/>
      <c r="AV885" s="42"/>
      <c r="AW885" s="42"/>
      <c r="AX885" s="42"/>
      <c r="AY885" s="42"/>
      <c r="AZ885" s="42"/>
      <c r="BA885" s="42"/>
      <c r="BB885" s="42"/>
      <c r="BC885" s="42"/>
      <c r="BD885" s="42"/>
      <c r="BE885" s="42"/>
      <c r="BF885" s="42"/>
      <c r="BG885" s="42"/>
    </row>
    <row r="886" spans="5:59" ht="15.75" customHeight="1" x14ac:dyDescent="0.25">
      <c r="E886" s="37"/>
      <c r="J886" s="36"/>
      <c r="K886" s="36"/>
      <c r="L886" s="38"/>
      <c r="M886" s="39"/>
      <c r="N886" s="39"/>
      <c r="O886" s="39"/>
      <c r="P886" s="39"/>
      <c r="Q886" s="39"/>
      <c r="R886" s="39"/>
      <c r="S886" s="39"/>
      <c r="U886" s="39"/>
      <c r="V886" s="39"/>
      <c r="W886" s="39"/>
      <c r="X886" s="39"/>
      <c r="Y886" s="39"/>
      <c r="AF886" s="40"/>
      <c r="AG886" s="40"/>
      <c r="AH886" s="40"/>
      <c r="AI886" s="40"/>
      <c r="AJ886" s="41"/>
      <c r="AK886" s="41"/>
      <c r="AL886" s="42"/>
      <c r="AM886" s="42"/>
      <c r="AN886" s="42"/>
      <c r="AO886" s="42"/>
      <c r="AP886" s="42"/>
      <c r="AQ886" s="42"/>
      <c r="AR886" s="42"/>
      <c r="AS886" s="42"/>
      <c r="AT886" s="42"/>
      <c r="AU886" s="42"/>
      <c r="AV886" s="42"/>
      <c r="AW886" s="42"/>
      <c r="AX886" s="42"/>
      <c r="AY886" s="42"/>
      <c r="AZ886" s="42"/>
      <c r="BA886" s="42"/>
      <c r="BB886" s="42"/>
      <c r="BC886" s="42"/>
      <c r="BD886" s="42"/>
      <c r="BE886" s="42"/>
      <c r="BF886" s="42"/>
      <c r="BG886" s="42"/>
    </row>
    <row r="887" spans="5:59" ht="15.75" customHeight="1" x14ac:dyDescent="0.25">
      <c r="E887" s="37"/>
      <c r="J887" s="36"/>
      <c r="K887" s="36"/>
      <c r="L887" s="38"/>
      <c r="M887" s="39"/>
      <c r="N887" s="39"/>
      <c r="O887" s="39"/>
      <c r="P887" s="39"/>
      <c r="Q887" s="39"/>
      <c r="R887" s="39"/>
      <c r="S887" s="39"/>
      <c r="U887" s="39"/>
      <c r="V887" s="39"/>
      <c r="W887" s="39"/>
      <c r="X887" s="39"/>
      <c r="Y887" s="39"/>
      <c r="AF887" s="40"/>
      <c r="AG887" s="40"/>
      <c r="AH887" s="40"/>
      <c r="AI887" s="40"/>
      <c r="AJ887" s="41"/>
      <c r="AK887" s="41"/>
      <c r="AL887" s="42"/>
      <c r="AM887" s="42"/>
      <c r="AN887" s="42"/>
      <c r="AO887" s="42"/>
      <c r="AP887" s="42"/>
      <c r="AQ887" s="42"/>
      <c r="AR887" s="42"/>
      <c r="AS887" s="42"/>
      <c r="AT887" s="42"/>
      <c r="AU887" s="42"/>
      <c r="AV887" s="42"/>
      <c r="AW887" s="42"/>
      <c r="AX887" s="42"/>
      <c r="AY887" s="42"/>
      <c r="AZ887" s="42"/>
      <c r="BA887" s="42"/>
      <c r="BB887" s="42"/>
      <c r="BC887" s="42"/>
      <c r="BD887" s="42"/>
      <c r="BE887" s="42"/>
      <c r="BF887" s="42"/>
      <c r="BG887" s="42"/>
    </row>
    <row r="888" spans="5:59" ht="15.75" customHeight="1" x14ac:dyDescent="0.25">
      <c r="E888" s="37"/>
      <c r="J888" s="36"/>
      <c r="K888" s="36"/>
      <c r="L888" s="38"/>
      <c r="M888" s="39"/>
      <c r="N888" s="39"/>
      <c r="O888" s="39"/>
      <c r="P888" s="39"/>
      <c r="Q888" s="39"/>
      <c r="R888" s="39"/>
      <c r="S888" s="39"/>
      <c r="U888" s="39"/>
      <c r="V888" s="39"/>
      <c r="W888" s="39"/>
      <c r="X888" s="39"/>
      <c r="Y888" s="39"/>
      <c r="AF888" s="40"/>
      <c r="AG888" s="40"/>
      <c r="AH888" s="40"/>
      <c r="AI888" s="40"/>
      <c r="AJ888" s="41"/>
      <c r="AK888" s="41"/>
      <c r="AL888" s="42"/>
      <c r="AM888" s="42"/>
      <c r="AN888" s="42"/>
      <c r="AO888" s="42"/>
      <c r="AP888" s="42"/>
      <c r="AQ888" s="42"/>
      <c r="AR888" s="42"/>
      <c r="AS888" s="42"/>
      <c r="AT888" s="42"/>
      <c r="AU888" s="42"/>
      <c r="AV888" s="42"/>
      <c r="AW888" s="42"/>
      <c r="AX888" s="42"/>
      <c r="AY888" s="42"/>
      <c r="AZ888" s="42"/>
      <c r="BA888" s="42"/>
      <c r="BB888" s="42"/>
      <c r="BC888" s="42"/>
      <c r="BD888" s="42"/>
      <c r="BE888" s="42"/>
      <c r="BF888" s="42"/>
      <c r="BG888" s="42"/>
    </row>
    <row r="889" spans="5:59" ht="15.75" customHeight="1" x14ac:dyDescent="0.25">
      <c r="E889" s="37"/>
      <c r="J889" s="36"/>
      <c r="K889" s="36"/>
      <c r="L889" s="38"/>
      <c r="M889" s="39"/>
      <c r="N889" s="39"/>
      <c r="O889" s="39"/>
      <c r="P889" s="39"/>
      <c r="Q889" s="39"/>
      <c r="R889" s="39"/>
      <c r="S889" s="39"/>
      <c r="U889" s="39"/>
      <c r="V889" s="39"/>
      <c r="W889" s="39"/>
      <c r="X889" s="39"/>
      <c r="Y889" s="39"/>
      <c r="AF889" s="40"/>
      <c r="AG889" s="40"/>
      <c r="AH889" s="40"/>
      <c r="AI889" s="40"/>
      <c r="AJ889" s="41"/>
      <c r="AK889" s="41"/>
      <c r="AL889" s="42"/>
      <c r="AM889" s="42"/>
      <c r="AN889" s="42"/>
      <c r="AO889" s="42"/>
      <c r="AP889" s="42"/>
      <c r="AQ889" s="42"/>
      <c r="AR889" s="42"/>
      <c r="AS889" s="42"/>
      <c r="AT889" s="42"/>
      <c r="AU889" s="42"/>
      <c r="AV889" s="42"/>
      <c r="AW889" s="42"/>
      <c r="AX889" s="42"/>
      <c r="AY889" s="42"/>
      <c r="AZ889" s="42"/>
      <c r="BA889" s="42"/>
      <c r="BB889" s="42"/>
      <c r="BC889" s="42"/>
      <c r="BD889" s="42"/>
      <c r="BE889" s="42"/>
      <c r="BF889" s="42"/>
      <c r="BG889" s="42"/>
    </row>
    <row r="890" spans="5:59" ht="15.75" customHeight="1" x14ac:dyDescent="0.25">
      <c r="E890" s="37"/>
      <c r="J890" s="36"/>
      <c r="K890" s="36"/>
      <c r="L890" s="38"/>
      <c r="M890" s="39"/>
      <c r="N890" s="39"/>
      <c r="O890" s="39"/>
      <c r="P890" s="39"/>
      <c r="Q890" s="39"/>
      <c r="R890" s="39"/>
      <c r="S890" s="39"/>
      <c r="U890" s="39"/>
      <c r="V890" s="39"/>
      <c r="W890" s="39"/>
      <c r="X890" s="39"/>
      <c r="Y890" s="39"/>
      <c r="AF890" s="40"/>
      <c r="AG890" s="40"/>
      <c r="AH890" s="40"/>
      <c r="AI890" s="40"/>
      <c r="AJ890" s="41"/>
      <c r="AK890" s="41"/>
      <c r="AL890" s="42"/>
      <c r="AM890" s="42"/>
      <c r="AN890" s="42"/>
      <c r="AO890" s="42"/>
      <c r="AP890" s="42"/>
      <c r="AQ890" s="42"/>
      <c r="AR890" s="42"/>
      <c r="AS890" s="42"/>
      <c r="AT890" s="42"/>
      <c r="AU890" s="42"/>
      <c r="AV890" s="42"/>
      <c r="AW890" s="42"/>
      <c r="AX890" s="42"/>
      <c r="AY890" s="42"/>
      <c r="AZ890" s="42"/>
      <c r="BA890" s="42"/>
      <c r="BB890" s="42"/>
      <c r="BC890" s="42"/>
      <c r="BD890" s="42"/>
      <c r="BE890" s="42"/>
      <c r="BF890" s="42"/>
      <c r="BG890" s="42"/>
    </row>
    <row r="891" spans="5:59" ht="15.75" customHeight="1" x14ac:dyDescent="0.25">
      <c r="E891" s="37"/>
      <c r="J891" s="36"/>
      <c r="K891" s="36"/>
      <c r="L891" s="38"/>
      <c r="M891" s="39"/>
      <c r="N891" s="39"/>
      <c r="O891" s="39"/>
      <c r="P891" s="39"/>
      <c r="Q891" s="39"/>
      <c r="R891" s="39"/>
      <c r="S891" s="39"/>
      <c r="U891" s="39"/>
      <c r="V891" s="39"/>
      <c r="W891" s="39"/>
      <c r="X891" s="39"/>
      <c r="Y891" s="39"/>
      <c r="AF891" s="40"/>
      <c r="AG891" s="40"/>
      <c r="AH891" s="40"/>
      <c r="AI891" s="40"/>
      <c r="AJ891" s="41"/>
      <c r="AK891" s="41"/>
      <c r="AL891" s="42"/>
      <c r="AM891" s="42"/>
      <c r="AN891" s="42"/>
      <c r="AO891" s="42"/>
      <c r="AP891" s="42"/>
      <c r="AQ891" s="42"/>
      <c r="AR891" s="42"/>
      <c r="AS891" s="42"/>
      <c r="AT891" s="42"/>
      <c r="AU891" s="42"/>
      <c r="AV891" s="42"/>
      <c r="AW891" s="42"/>
      <c r="AX891" s="42"/>
      <c r="AY891" s="42"/>
      <c r="AZ891" s="42"/>
      <c r="BA891" s="42"/>
      <c r="BB891" s="42"/>
      <c r="BC891" s="42"/>
      <c r="BD891" s="42"/>
      <c r="BE891" s="42"/>
      <c r="BF891" s="42"/>
      <c r="BG891" s="42"/>
    </row>
    <row r="892" spans="5:59" ht="15.75" customHeight="1" x14ac:dyDescent="0.25">
      <c r="E892" s="37"/>
      <c r="J892" s="36"/>
      <c r="K892" s="36"/>
      <c r="L892" s="38"/>
      <c r="M892" s="39"/>
      <c r="N892" s="39"/>
      <c r="O892" s="39"/>
      <c r="P892" s="39"/>
      <c r="Q892" s="39"/>
      <c r="R892" s="39"/>
      <c r="S892" s="39"/>
      <c r="U892" s="39"/>
      <c r="V892" s="39"/>
      <c r="W892" s="39"/>
      <c r="X892" s="39"/>
      <c r="Y892" s="39"/>
      <c r="AF892" s="40"/>
      <c r="AG892" s="40"/>
      <c r="AH892" s="40"/>
      <c r="AI892" s="40"/>
      <c r="AJ892" s="41"/>
      <c r="AK892" s="41"/>
      <c r="AL892" s="42"/>
      <c r="AM892" s="42"/>
      <c r="AN892" s="42"/>
      <c r="AO892" s="42"/>
      <c r="AP892" s="42"/>
      <c r="AQ892" s="42"/>
      <c r="AR892" s="42"/>
      <c r="AS892" s="42"/>
      <c r="AT892" s="42"/>
      <c r="AU892" s="42"/>
      <c r="AV892" s="42"/>
      <c r="AW892" s="42"/>
      <c r="AX892" s="42"/>
      <c r="AY892" s="42"/>
      <c r="AZ892" s="42"/>
      <c r="BA892" s="42"/>
      <c r="BB892" s="42"/>
      <c r="BC892" s="42"/>
      <c r="BD892" s="42"/>
      <c r="BE892" s="42"/>
      <c r="BF892" s="42"/>
      <c r="BG892" s="42"/>
    </row>
    <row r="893" spans="5:59" ht="15.75" customHeight="1" x14ac:dyDescent="0.25">
      <c r="E893" s="37"/>
      <c r="J893" s="36"/>
      <c r="K893" s="36"/>
      <c r="L893" s="38"/>
      <c r="M893" s="39"/>
      <c r="N893" s="39"/>
      <c r="O893" s="39"/>
      <c r="P893" s="39"/>
      <c r="Q893" s="39"/>
      <c r="R893" s="39"/>
      <c r="S893" s="39"/>
      <c r="U893" s="39"/>
      <c r="V893" s="39"/>
      <c r="W893" s="39"/>
      <c r="X893" s="39"/>
      <c r="Y893" s="39"/>
      <c r="AF893" s="40"/>
      <c r="AG893" s="40"/>
      <c r="AH893" s="40"/>
      <c r="AI893" s="40"/>
      <c r="AJ893" s="41"/>
      <c r="AK893" s="41"/>
      <c r="AL893" s="42"/>
      <c r="AM893" s="42"/>
      <c r="AN893" s="42"/>
      <c r="AO893" s="42"/>
      <c r="AP893" s="42"/>
      <c r="AQ893" s="42"/>
      <c r="AR893" s="42"/>
      <c r="AS893" s="42"/>
      <c r="AT893" s="42"/>
      <c r="AU893" s="42"/>
      <c r="AV893" s="42"/>
      <c r="AW893" s="42"/>
      <c r="AX893" s="42"/>
      <c r="AY893" s="42"/>
      <c r="AZ893" s="42"/>
      <c r="BA893" s="42"/>
      <c r="BB893" s="42"/>
      <c r="BC893" s="42"/>
      <c r="BD893" s="42"/>
      <c r="BE893" s="42"/>
      <c r="BF893" s="42"/>
      <c r="BG893" s="42"/>
    </row>
    <row r="894" spans="5:59" ht="15.75" customHeight="1" x14ac:dyDescent="0.25">
      <c r="E894" s="37"/>
      <c r="J894" s="36"/>
      <c r="K894" s="36"/>
      <c r="L894" s="38"/>
      <c r="M894" s="39"/>
      <c r="N894" s="39"/>
      <c r="O894" s="39"/>
      <c r="P894" s="39"/>
      <c r="Q894" s="39"/>
      <c r="R894" s="39"/>
      <c r="S894" s="39"/>
      <c r="U894" s="39"/>
      <c r="V894" s="39"/>
      <c r="W894" s="39"/>
      <c r="X894" s="39"/>
      <c r="Y894" s="39"/>
      <c r="AF894" s="40"/>
      <c r="AG894" s="40"/>
      <c r="AH894" s="40"/>
      <c r="AI894" s="40"/>
      <c r="AJ894" s="41"/>
      <c r="AK894" s="41"/>
      <c r="AL894" s="42"/>
      <c r="AM894" s="42"/>
      <c r="AN894" s="42"/>
      <c r="AO894" s="42"/>
      <c r="AP894" s="42"/>
      <c r="AQ894" s="42"/>
      <c r="AR894" s="42"/>
      <c r="AS894" s="42"/>
      <c r="AT894" s="42"/>
      <c r="AU894" s="42"/>
      <c r="AV894" s="42"/>
      <c r="AW894" s="42"/>
      <c r="AX894" s="42"/>
      <c r="AY894" s="42"/>
      <c r="AZ894" s="42"/>
      <c r="BA894" s="42"/>
      <c r="BB894" s="42"/>
      <c r="BC894" s="42"/>
      <c r="BD894" s="42"/>
      <c r="BE894" s="42"/>
      <c r="BF894" s="42"/>
      <c r="BG894" s="42"/>
    </row>
    <row r="895" spans="5:59" ht="15.75" customHeight="1" x14ac:dyDescent="0.25">
      <c r="E895" s="37"/>
      <c r="J895" s="36"/>
      <c r="K895" s="36"/>
      <c r="L895" s="38"/>
      <c r="M895" s="39"/>
      <c r="N895" s="39"/>
      <c r="O895" s="39"/>
      <c r="P895" s="39"/>
      <c r="Q895" s="39"/>
      <c r="R895" s="39"/>
      <c r="S895" s="39"/>
      <c r="U895" s="39"/>
      <c r="V895" s="39"/>
      <c r="W895" s="39"/>
      <c r="X895" s="39"/>
      <c r="Y895" s="39"/>
      <c r="AF895" s="40"/>
      <c r="AG895" s="40"/>
      <c r="AH895" s="40"/>
      <c r="AI895" s="40"/>
      <c r="AJ895" s="41"/>
      <c r="AK895" s="41"/>
      <c r="AL895" s="42"/>
      <c r="AM895" s="42"/>
      <c r="AN895" s="42"/>
      <c r="AO895" s="42"/>
      <c r="AP895" s="42"/>
      <c r="AQ895" s="42"/>
      <c r="AR895" s="42"/>
      <c r="AS895" s="42"/>
      <c r="AT895" s="42"/>
      <c r="AU895" s="42"/>
      <c r="AV895" s="42"/>
      <c r="AW895" s="42"/>
      <c r="AX895" s="42"/>
      <c r="AY895" s="42"/>
      <c r="AZ895" s="42"/>
      <c r="BA895" s="42"/>
      <c r="BB895" s="42"/>
      <c r="BC895" s="42"/>
      <c r="BD895" s="42"/>
      <c r="BE895" s="42"/>
      <c r="BF895" s="42"/>
      <c r="BG895" s="42"/>
    </row>
    <row r="896" spans="5:59" ht="15.75" customHeight="1" x14ac:dyDescent="0.25">
      <c r="E896" s="37"/>
      <c r="J896" s="36"/>
      <c r="K896" s="36"/>
      <c r="L896" s="38"/>
      <c r="M896" s="39"/>
      <c r="N896" s="39"/>
      <c r="O896" s="39"/>
      <c r="P896" s="39"/>
      <c r="Q896" s="39"/>
      <c r="R896" s="39"/>
      <c r="S896" s="39"/>
      <c r="U896" s="39"/>
      <c r="V896" s="39"/>
      <c r="W896" s="39"/>
      <c r="X896" s="39"/>
      <c r="Y896" s="39"/>
      <c r="AF896" s="40"/>
      <c r="AG896" s="40"/>
      <c r="AH896" s="40"/>
      <c r="AI896" s="40"/>
      <c r="AJ896" s="41"/>
      <c r="AK896" s="41"/>
      <c r="AL896" s="42"/>
      <c r="AM896" s="42"/>
      <c r="AN896" s="42"/>
      <c r="AO896" s="42"/>
      <c r="AP896" s="42"/>
      <c r="AQ896" s="42"/>
      <c r="AR896" s="42"/>
      <c r="AS896" s="42"/>
      <c r="AT896" s="42"/>
      <c r="AU896" s="42"/>
      <c r="AV896" s="42"/>
      <c r="AW896" s="42"/>
      <c r="AX896" s="42"/>
      <c r="AY896" s="42"/>
      <c r="AZ896" s="42"/>
      <c r="BA896" s="42"/>
      <c r="BB896" s="42"/>
      <c r="BC896" s="42"/>
      <c r="BD896" s="42"/>
      <c r="BE896" s="42"/>
      <c r="BF896" s="42"/>
      <c r="BG896" s="42"/>
    </row>
    <row r="897" spans="5:59" ht="15.75" customHeight="1" x14ac:dyDescent="0.25">
      <c r="E897" s="37"/>
      <c r="J897" s="36"/>
      <c r="K897" s="36"/>
      <c r="L897" s="38"/>
      <c r="M897" s="39"/>
      <c r="N897" s="39"/>
      <c r="O897" s="39"/>
      <c r="P897" s="39"/>
      <c r="Q897" s="39"/>
      <c r="R897" s="39"/>
      <c r="S897" s="39"/>
      <c r="U897" s="39"/>
      <c r="V897" s="39"/>
      <c r="W897" s="39"/>
      <c r="X897" s="39"/>
      <c r="Y897" s="39"/>
      <c r="AF897" s="40"/>
      <c r="AG897" s="40"/>
      <c r="AH897" s="40"/>
      <c r="AI897" s="40"/>
      <c r="AJ897" s="41"/>
      <c r="AK897" s="41"/>
      <c r="AL897" s="42"/>
      <c r="AM897" s="42"/>
      <c r="AN897" s="42"/>
      <c r="AO897" s="42"/>
      <c r="AP897" s="42"/>
      <c r="AQ897" s="42"/>
      <c r="AR897" s="42"/>
      <c r="AS897" s="42"/>
      <c r="AT897" s="42"/>
      <c r="AU897" s="42"/>
      <c r="AV897" s="42"/>
      <c r="AW897" s="42"/>
      <c r="AX897" s="42"/>
      <c r="AY897" s="42"/>
      <c r="AZ897" s="42"/>
      <c r="BA897" s="42"/>
      <c r="BB897" s="42"/>
      <c r="BC897" s="42"/>
      <c r="BD897" s="42"/>
      <c r="BE897" s="42"/>
      <c r="BF897" s="42"/>
      <c r="BG897" s="42"/>
    </row>
    <row r="898" spans="5:59" ht="15.75" customHeight="1" x14ac:dyDescent="0.25">
      <c r="E898" s="37"/>
      <c r="J898" s="36"/>
      <c r="K898" s="36"/>
      <c r="L898" s="38"/>
      <c r="M898" s="39"/>
      <c r="N898" s="39"/>
      <c r="O898" s="39"/>
      <c r="P898" s="39"/>
      <c r="Q898" s="39"/>
      <c r="R898" s="39"/>
      <c r="S898" s="39"/>
      <c r="U898" s="39"/>
      <c r="V898" s="39"/>
      <c r="W898" s="39"/>
      <c r="X898" s="39"/>
      <c r="Y898" s="39"/>
      <c r="AF898" s="40"/>
      <c r="AG898" s="40"/>
      <c r="AH898" s="40"/>
      <c r="AI898" s="40"/>
      <c r="AJ898" s="41"/>
      <c r="AK898" s="41"/>
      <c r="AL898" s="42"/>
      <c r="AM898" s="42"/>
      <c r="AN898" s="42"/>
      <c r="AO898" s="42"/>
      <c r="AP898" s="42"/>
      <c r="AQ898" s="42"/>
      <c r="AR898" s="42"/>
      <c r="AS898" s="42"/>
      <c r="AT898" s="42"/>
      <c r="AU898" s="42"/>
      <c r="AV898" s="42"/>
      <c r="AW898" s="42"/>
      <c r="AX898" s="42"/>
      <c r="AY898" s="42"/>
      <c r="AZ898" s="42"/>
      <c r="BA898" s="42"/>
      <c r="BB898" s="42"/>
      <c r="BC898" s="42"/>
      <c r="BD898" s="42"/>
      <c r="BE898" s="42"/>
      <c r="BF898" s="42"/>
      <c r="BG898" s="42"/>
    </row>
    <row r="899" spans="5:59" ht="15.75" customHeight="1" x14ac:dyDescent="0.25">
      <c r="E899" s="37"/>
      <c r="J899" s="36"/>
      <c r="K899" s="36"/>
      <c r="L899" s="38"/>
      <c r="M899" s="39"/>
      <c r="N899" s="39"/>
      <c r="O899" s="39"/>
      <c r="P899" s="39"/>
      <c r="Q899" s="39"/>
      <c r="R899" s="39"/>
      <c r="S899" s="39"/>
      <c r="U899" s="39"/>
      <c r="V899" s="39"/>
      <c r="W899" s="39"/>
      <c r="X899" s="39"/>
      <c r="Y899" s="39"/>
      <c r="AF899" s="40"/>
      <c r="AG899" s="40"/>
      <c r="AH899" s="40"/>
      <c r="AI899" s="40"/>
      <c r="AJ899" s="41"/>
      <c r="AK899" s="41"/>
      <c r="AL899" s="42"/>
      <c r="AM899" s="42"/>
      <c r="AN899" s="42"/>
      <c r="AO899" s="42"/>
      <c r="AP899" s="42"/>
      <c r="AQ899" s="42"/>
      <c r="AR899" s="42"/>
      <c r="AS899" s="42"/>
      <c r="AT899" s="42"/>
      <c r="AU899" s="42"/>
      <c r="AV899" s="42"/>
      <c r="AW899" s="42"/>
      <c r="AX899" s="42"/>
      <c r="AY899" s="42"/>
      <c r="AZ899" s="42"/>
      <c r="BA899" s="42"/>
      <c r="BB899" s="42"/>
      <c r="BC899" s="42"/>
      <c r="BD899" s="42"/>
      <c r="BE899" s="42"/>
      <c r="BF899" s="42"/>
      <c r="BG899" s="42"/>
    </row>
    <row r="900" spans="5:59" ht="15.75" customHeight="1" x14ac:dyDescent="0.25">
      <c r="E900" s="37"/>
      <c r="J900" s="36"/>
      <c r="K900" s="36"/>
      <c r="L900" s="38"/>
      <c r="M900" s="39"/>
      <c r="N900" s="39"/>
      <c r="O900" s="39"/>
      <c r="P900" s="39"/>
      <c r="Q900" s="39"/>
      <c r="R900" s="39"/>
      <c r="S900" s="39"/>
      <c r="U900" s="39"/>
      <c r="V900" s="39"/>
      <c r="W900" s="39"/>
      <c r="X900" s="39"/>
      <c r="Y900" s="39"/>
      <c r="AF900" s="40"/>
      <c r="AG900" s="40"/>
      <c r="AH900" s="40"/>
      <c r="AI900" s="40"/>
      <c r="AJ900" s="41"/>
      <c r="AK900" s="41"/>
      <c r="AL900" s="42"/>
      <c r="AM900" s="42"/>
      <c r="AN900" s="42"/>
      <c r="AO900" s="42"/>
      <c r="AP900" s="42"/>
      <c r="AQ900" s="42"/>
      <c r="AR900" s="42"/>
      <c r="AS900" s="42"/>
      <c r="AT900" s="42"/>
      <c r="AU900" s="42"/>
      <c r="AV900" s="42"/>
      <c r="AW900" s="42"/>
      <c r="AX900" s="42"/>
      <c r="AY900" s="42"/>
      <c r="AZ900" s="42"/>
      <c r="BA900" s="42"/>
      <c r="BB900" s="42"/>
      <c r="BC900" s="42"/>
      <c r="BD900" s="42"/>
      <c r="BE900" s="42"/>
      <c r="BF900" s="42"/>
      <c r="BG900" s="42"/>
    </row>
    <row r="901" spans="5:59" ht="15.75" customHeight="1" x14ac:dyDescent="0.25">
      <c r="E901" s="37"/>
      <c r="J901" s="36"/>
      <c r="K901" s="36"/>
      <c r="L901" s="38"/>
      <c r="M901" s="39"/>
      <c r="N901" s="39"/>
      <c r="O901" s="39"/>
      <c r="P901" s="39"/>
      <c r="Q901" s="39"/>
      <c r="R901" s="39"/>
      <c r="S901" s="39"/>
      <c r="U901" s="39"/>
      <c r="V901" s="39"/>
      <c r="W901" s="39"/>
      <c r="X901" s="39"/>
      <c r="Y901" s="39"/>
      <c r="AF901" s="40"/>
      <c r="AG901" s="40"/>
      <c r="AH901" s="40"/>
      <c r="AI901" s="40"/>
      <c r="AJ901" s="41"/>
      <c r="AK901" s="41"/>
      <c r="AL901" s="42"/>
      <c r="AM901" s="42"/>
      <c r="AN901" s="42"/>
      <c r="AO901" s="42"/>
      <c r="AP901" s="42"/>
      <c r="AQ901" s="42"/>
      <c r="AR901" s="42"/>
      <c r="AS901" s="42"/>
      <c r="AT901" s="42"/>
      <c r="AU901" s="42"/>
      <c r="AV901" s="42"/>
      <c r="AW901" s="42"/>
      <c r="AX901" s="42"/>
      <c r="AY901" s="42"/>
      <c r="AZ901" s="42"/>
      <c r="BA901" s="42"/>
      <c r="BB901" s="42"/>
      <c r="BC901" s="42"/>
      <c r="BD901" s="42"/>
      <c r="BE901" s="42"/>
      <c r="BF901" s="42"/>
      <c r="BG901" s="42"/>
    </row>
    <row r="902" spans="5:59" ht="15.75" customHeight="1" x14ac:dyDescent="0.25">
      <c r="E902" s="37"/>
      <c r="J902" s="36"/>
      <c r="K902" s="36"/>
      <c r="L902" s="38"/>
      <c r="M902" s="39"/>
      <c r="N902" s="39"/>
      <c r="O902" s="39"/>
      <c r="P902" s="39"/>
      <c r="Q902" s="39"/>
      <c r="R902" s="39"/>
      <c r="S902" s="39"/>
      <c r="U902" s="39"/>
      <c r="V902" s="39"/>
      <c r="W902" s="39"/>
      <c r="X902" s="39"/>
      <c r="Y902" s="39"/>
      <c r="AF902" s="40"/>
      <c r="AG902" s="40"/>
      <c r="AH902" s="40"/>
      <c r="AI902" s="40"/>
      <c r="AJ902" s="41"/>
      <c r="AK902" s="41"/>
      <c r="AL902" s="42"/>
      <c r="AM902" s="42"/>
      <c r="AN902" s="42"/>
      <c r="AO902" s="42"/>
      <c r="AP902" s="42"/>
      <c r="AQ902" s="42"/>
      <c r="AR902" s="42"/>
      <c r="AS902" s="42"/>
      <c r="AT902" s="42"/>
      <c r="AU902" s="42"/>
      <c r="AV902" s="42"/>
      <c r="AW902" s="42"/>
      <c r="AX902" s="42"/>
      <c r="AY902" s="42"/>
      <c r="AZ902" s="42"/>
      <c r="BA902" s="42"/>
      <c r="BB902" s="42"/>
      <c r="BC902" s="42"/>
      <c r="BD902" s="42"/>
      <c r="BE902" s="42"/>
      <c r="BF902" s="42"/>
      <c r="BG902" s="42"/>
    </row>
    <row r="903" spans="5:59" ht="15.75" customHeight="1" x14ac:dyDescent="0.25">
      <c r="E903" s="37"/>
      <c r="J903" s="36"/>
      <c r="K903" s="36"/>
      <c r="L903" s="38"/>
      <c r="M903" s="39"/>
      <c r="N903" s="39"/>
      <c r="O903" s="39"/>
      <c r="P903" s="39"/>
      <c r="Q903" s="39"/>
      <c r="R903" s="39"/>
      <c r="S903" s="39"/>
      <c r="U903" s="39"/>
      <c r="V903" s="39"/>
      <c r="W903" s="39"/>
      <c r="X903" s="39"/>
      <c r="Y903" s="39"/>
      <c r="AF903" s="40"/>
      <c r="AG903" s="40"/>
      <c r="AH903" s="40"/>
      <c r="AI903" s="40"/>
      <c r="AJ903" s="41"/>
      <c r="AK903" s="41"/>
      <c r="AL903" s="42"/>
      <c r="AM903" s="42"/>
      <c r="AN903" s="42"/>
      <c r="AO903" s="42"/>
      <c r="AP903" s="42"/>
      <c r="AQ903" s="42"/>
      <c r="AR903" s="42"/>
      <c r="AS903" s="42"/>
      <c r="AT903" s="42"/>
      <c r="AU903" s="42"/>
      <c r="AV903" s="42"/>
      <c r="AW903" s="42"/>
      <c r="AX903" s="42"/>
      <c r="AY903" s="42"/>
      <c r="AZ903" s="42"/>
      <c r="BA903" s="42"/>
      <c r="BB903" s="42"/>
      <c r="BC903" s="42"/>
      <c r="BD903" s="42"/>
      <c r="BE903" s="42"/>
      <c r="BF903" s="42"/>
      <c r="BG903" s="42"/>
    </row>
    <row r="904" spans="5:59" ht="15.75" customHeight="1" x14ac:dyDescent="0.25">
      <c r="E904" s="37"/>
      <c r="J904" s="36"/>
      <c r="K904" s="36"/>
      <c r="L904" s="38"/>
      <c r="M904" s="39"/>
      <c r="N904" s="39"/>
      <c r="O904" s="39"/>
      <c r="P904" s="39"/>
      <c r="Q904" s="39"/>
      <c r="R904" s="39"/>
      <c r="S904" s="39"/>
      <c r="U904" s="39"/>
      <c r="V904" s="39"/>
      <c r="W904" s="39"/>
      <c r="X904" s="39"/>
      <c r="Y904" s="39"/>
      <c r="AF904" s="40"/>
      <c r="AG904" s="40"/>
      <c r="AH904" s="40"/>
      <c r="AI904" s="40"/>
      <c r="AJ904" s="41"/>
      <c r="AK904" s="41"/>
      <c r="AL904" s="42"/>
      <c r="AM904" s="42"/>
      <c r="AN904" s="42"/>
      <c r="AO904" s="42"/>
      <c r="AP904" s="42"/>
      <c r="AQ904" s="42"/>
      <c r="AR904" s="42"/>
      <c r="AS904" s="42"/>
      <c r="AT904" s="42"/>
      <c r="AU904" s="42"/>
      <c r="AV904" s="42"/>
      <c r="AW904" s="42"/>
      <c r="AX904" s="42"/>
      <c r="AY904" s="42"/>
      <c r="AZ904" s="42"/>
      <c r="BA904" s="42"/>
      <c r="BB904" s="42"/>
      <c r="BC904" s="42"/>
      <c r="BD904" s="42"/>
      <c r="BE904" s="42"/>
      <c r="BF904" s="42"/>
      <c r="BG904" s="42"/>
    </row>
    <row r="905" spans="5:59" ht="15.75" customHeight="1" x14ac:dyDescent="0.25">
      <c r="E905" s="37"/>
      <c r="J905" s="36"/>
      <c r="K905" s="36"/>
      <c r="L905" s="38"/>
      <c r="M905" s="39"/>
      <c r="N905" s="39"/>
      <c r="O905" s="39"/>
      <c r="P905" s="39"/>
      <c r="Q905" s="39"/>
      <c r="R905" s="39"/>
      <c r="S905" s="39"/>
      <c r="U905" s="39"/>
      <c r="V905" s="39"/>
      <c r="W905" s="39"/>
      <c r="X905" s="39"/>
      <c r="Y905" s="39"/>
      <c r="AF905" s="40"/>
      <c r="AG905" s="40"/>
      <c r="AH905" s="40"/>
      <c r="AI905" s="40"/>
      <c r="AJ905" s="41"/>
      <c r="AK905" s="41"/>
      <c r="AL905" s="42"/>
      <c r="AM905" s="42"/>
      <c r="AN905" s="42"/>
      <c r="AO905" s="42"/>
      <c r="AP905" s="42"/>
      <c r="AQ905" s="42"/>
      <c r="AR905" s="42"/>
      <c r="AS905" s="42"/>
      <c r="AT905" s="42"/>
      <c r="AU905" s="42"/>
      <c r="AV905" s="42"/>
      <c r="AW905" s="42"/>
      <c r="AX905" s="42"/>
      <c r="AY905" s="42"/>
      <c r="AZ905" s="42"/>
      <c r="BA905" s="42"/>
      <c r="BB905" s="42"/>
      <c r="BC905" s="42"/>
      <c r="BD905" s="42"/>
      <c r="BE905" s="42"/>
      <c r="BF905" s="42"/>
      <c r="BG905" s="42"/>
    </row>
    <row r="906" spans="5:59" ht="15.75" customHeight="1" x14ac:dyDescent="0.25">
      <c r="E906" s="37"/>
      <c r="J906" s="36"/>
      <c r="K906" s="36"/>
      <c r="L906" s="38"/>
      <c r="M906" s="39"/>
      <c r="N906" s="39"/>
      <c r="O906" s="39"/>
      <c r="P906" s="39"/>
      <c r="Q906" s="39"/>
      <c r="R906" s="39"/>
      <c r="S906" s="39"/>
      <c r="U906" s="39"/>
      <c r="V906" s="39"/>
      <c r="W906" s="39"/>
      <c r="X906" s="39"/>
      <c r="Y906" s="39"/>
      <c r="AF906" s="40"/>
      <c r="AG906" s="40"/>
      <c r="AH906" s="40"/>
      <c r="AI906" s="40"/>
      <c r="AJ906" s="41"/>
      <c r="AK906" s="41"/>
      <c r="AL906" s="42"/>
      <c r="AM906" s="42"/>
      <c r="AN906" s="42"/>
      <c r="AO906" s="42"/>
      <c r="AP906" s="42"/>
      <c r="AQ906" s="42"/>
      <c r="AR906" s="42"/>
      <c r="AS906" s="42"/>
      <c r="AT906" s="42"/>
      <c r="AU906" s="42"/>
      <c r="AV906" s="42"/>
      <c r="AW906" s="42"/>
      <c r="AX906" s="42"/>
      <c r="AY906" s="42"/>
      <c r="AZ906" s="42"/>
      <c r="BA906" s="42"/>
      <c r="BB906" s="42"/>
      <c r="BC906" s="42"/>
      <c r="BD906" s="42"/>
      <c r="BE906" s="42"/>
      <c r="BF906" s="42"/>
      <c r="BG906" s="42"/>
    </row>
    <row r="907" spans="5:59" ht="15.75" customHeight="1" x14ac:dyDescent="0.25">
      <c r="E907" s="37"/>
      <c r="J907" s="36"/>
      <c r="K907" s="36"/>
      <c r="L907" s="38"/>
      <c r="M907" s="39"/>
      <c r="N907" s="39"/>
      <c r="O907" s="39"/>
      <c r="P907" s="39"/>
      <c r="Q907" s="39"/>
      <c r="R907" s="39"/>
      <c r="S907" s="39"/>
      <c r="U907" s="39"/>
      <c r="V907" s="39"/>
      <c r="W907" s="39"/>
      <c r="X907" s="39"/>
      <c r="Y907" s="39"/>
      <c r="AF907" s="40"/>
      <c r="AG907" s="40"/>
      <c r="AH907" s="40"/>
      <c r="AI907" s="40"/>
      <c r="AJ907" s="41"/>
      <c r="AK907" s="41"/>
      <c r="AL907" s="42"/>
      <c r="AM907" s="42"/>
      <c r="AN907" s="42"/>
      <c r="AO907" s="42"/>
      <c r="AP907" s="42"/>
      <c r="AQ907" s="42"/>
      <c r="AR907" s="42"/>
      <c r="AS907" s="42"/>
      <c r="AT907" s="42"/>
      <c r="AU907" s="42"/>
      <c r="AV907" s="42"/>
      <c r="AW907" s="42"/>
      <c r="AX907" s="42"/>
      <c r="AY907" s="42"/>
      <c r="AZ907" s="42"/>
      <c r="BA907" s="42"/>
      <c r="BB907" s="42"/>
      <c r="BC907" s="42"/>
      <c r="BD907" s="42"/>
      <c r="BE907" s="42"/>
      <c r="BF907" s="42"/>
      <c r="BG907" s="42"/>
    </row>
    <row r="908" spans="5:59" ht="15.75" customHeight="1" x14ac:dyDescent="0.25">
      <c r="E908" s="37"/>
      <c r="J908" s="36"/>
      <c r="K908" s="36"/>
      <c r="L908" s="38"/>
      <c r="M908" s="39"/>
      <c r="N908" s="39"/>
      <c r="O908" s="39"/>
      <c r="P908" s="39"/>
      <c r="Q908" s="39"/>
      <c r="R908" s="39"/>
      <c r="S908" s="39"/>
      <c r="U908" s="39"/>
      <c r="V908" s="39"/>
      <c r="W908" s="39"/>
      <c r="X908" s="39"/>
      <c r="Y908" s="39"/>
      <c r="AF908" s="40"/>
      <c r="AG908" s="40"/>
      <c r="AH908" s="40"/>
      <c r="AI908" s="40"/>
      <c r="AJ908" s="41"/>
      <c r="AK908" s="41"/>
      <c r="AL908" s="42"/>
      <c r="AM908" s="42"/>
      <c r="AN908" s="42"/>
      <c r="AO908" s="42"/>
      <c r="AP908" s="42"/>
      <c r="AQ908" s="42"/>
      <c r="AR908" s="42"/>
      <c r="AS908" s="42"/>
      <c r="AT908" s="42"/>
      <c r="AU908" s="42"/>
      <c r="AV908" s="42"/>
      <c r="AW908" s="42"/>
      <c r="AX908" s="42"/>
      <c r="AY908" s="42"/>
      <c r="AZ908" s="42"/>
      <c r="BA908" s="42"/>
      <c r="BB908" s="42"/>
      <c r="BC908" s="42"/>
      <c r="BD908" s="42"/>
      <c r="BE908" s="42"/>
      <c r="BF908" s="42"/>
      <c r="BG908" s="42"/>
    </row>
    <row r="909" spans="5:59" ht="15.75" customHeight="1" x14ac:dyDescent="0.25">
      <c r="E909" s="37"/>
      <c r="J909" s="36"/>
      <c r="K909" s="36"/>
      <c r="L909" s="38"/>
      <c r="M909" s="39"/>
      <c r="N909" s="39"/>
      <c r="O909" s="39"/>
      <c r="P909" s="39"/>
      <c r="Q909" s="39"/>
      <c r="R909" s="39"/>
      <c r="S909" s="39"/>
      <c r="U909" s="39"/>
      <c r="V909" s="39"/>
      <c r="W909" s="39"/>
      <c r="X909" s="39"/>
      <c r="Y909" s="39"/>
      <c r="AF909" s="40"/>
      <c r="AG909" s="40"/>
      <c r="AH909" s="40"/>
      <c r="AI909" s="40"/>
      <c r="AJ909" s="41"/>
      <c r="AK909" s="41"/>
      <c r="AL909" s="42"/>
      <c r="AM909" s="42"/>
      <c r="AN909" s="42"/>
      <c r="AO909" s="42"/>
      <c r="AP909" s="42"/>
      <c r="AQ909" s="42"/>
      <c r="AR909" s="42"/>
      <c r="AS909" s="42"/>
      <c r="AT909" s="42"/>
      <c r="AU909" s="42"/>
      <c r="AV909" s="42"/>
      <c r="AW909" s="42"/>
      <c r="AX909" s="42"/>
      <c r="AY909" s="42"/>
      <c r="AZ909" s="42"/>
      <c r="BA909" s="42"/>
      <c r="BB909" s="42"/>
      <c r="BC909" s="42"/>
      <c r="BD909" s="42"/>
      <c r="BE909" s="42"/>
      <c r="BF909" s="42"/>
      <c r="BG909" s="42"/>
    </row>
    <row r="910" spans="5:59" ht="15.75" customHeight="1" x14ac:dyDescent="0.25">
      <c r="E910" s="37"/>
      <c r="J910" s="36"/>
      <c r="K910" s="36"/>
      <c r="L910" s="38"/>
      <c r="M910" s="39"/>
      <c r="N910" s="39"/>
      <c r="O910" s="39"/>
      <c r="P910" s="39"/>
      <c r="Q910" s="39"/>
      <c r="R910" s="39"/>
      <c r="S910" s="39"/>
      <c r="U910" s="39"/>
      <c r="V910" s="39"/>
      <c r="W910" s="39"/>
      <c r="X910" s="39"/>
      <c r="Y910" s="39"/>
      <c r="AF910" s="40"/>
      <c r="AG910" s="40"/>
      <c r="AH910" s="40"/>
      <c r="AI910" s="40"/>
      <c r="AJ910" s="41"/>
      <c r="AK910" s="41"/>
      <c r="AL910" s="42"/>
      <c r="AM910" s="42"/>
      <c r="AN910" s="42"/>
      <c r="AO910" s="42"/>
      <c r="AP910" s="42"/>
      <c r="AQ910" s="42"/>
      <c r="AR910" s="42"/>
      <c r="AS910" s="42"/>
      <c r="AT910" s="42"/>
      <c r="AU910" s="42"/>
      <c r="AV910" s="42"/>
      <c r="AW910" s="42"/>
      <c r="AX910" s="42"/>
      <c r="AY910" s="42"/>
      <c r="AZ910" s="42"/>
      <c r="BA910" s="42"/>
      <c r="BB910" s="42"/>
      <c r="BC910" s="42"/>
      <c r="BD910" s="42"/>
      <c r="BE910" s="42"/>
      <c r="BF910" s="42"/>
      <c r="BG910" s="42"/>
    </row>
    <row r="911" spans="5:59" ht="15.75" customHeight="1" x14ac:dyDescent="0.25">
      <c r="E911" s="37"/>
      <c r="J911" s="36"/>
      <c r="K911" s="36"/>
      <c r="L911" s="38"/>
      <c r="M911" s="39"/>
      <c r="N911" s="39"/>
      <c r="O911" s="39"/>
      <c r="P911" s="39"/>
      <c r="Q911" s="39"/>
      <c r="R911" s="39"/>
      <c r="S911" s="39"/>
      <c r="U911" s="39"/>
      <c r="V911" s="39"/>
      <c r="W911" s="39"/>
      <c r="X911" s="39"/>
      <c r="Y911" s="39"/>
      <c r="AF911" s="40"/>
      <c r="AG911" s="40"/>
      <c r="AH911" s="40"/>
      <c r="AI911" s="40"/>
      <c r="AJ911" s="41"/>
      <c r="AK911" s="41"/>
      <c r="AL911" s="42"/>
      <c r="AM911" s="42"/>
      <c r="AN911" s="42"/>
      <c r="AO911" s="42"/>
      <c r="AP911" s="42"/>
      <c r="AQ911" s="42"/>
      <c r="AR911" s="42"/>
      <c r="AS911" s="42"/>
      <c r="AT911" s="42"/>
      <c r="AU911" s="42"/>
      <c r="AV911" s="42"/>
      <c r="AW911" s="42"/>
      <c r="AX911" s="42"/>
      <c r="AY911" s="42"/>
      <c r="AZ911" s="42"/>
      <c r="BA911" s="42"/>
      <c r="BB911" s="42"/>
      <c r="BC911" s="42"/>
      <c r="BD911" s="42"/>
      <c r="BE911" s="42"/>
      <c r="BF911" s="42"/>
      <c r="BG911" s="42"/>
    </row>
    <row r="912" spans="5:59" ht="15.75" customHeight="1" x14ac:dyDescent="0.25">
      <c r="E912" s="37"/>
      <c r="J912" s="36"/>
      <c r="K912" s="36"/>
      <c r="L912" s="38"/>
      <c r="M912" s="39"/>
      <c r="N912" s="39"/>
      <c r="O912" s="39"/>
      <c r="P912" s="39"/>
      <c r="Q912" s="39"/>
      <c r="R912" s="39"/>
      <c r="S912" s="39"/>
      <c r="U912" s="39"/>
      <c r="V912" s="39"/>
      <c r="W912" s="39"/>
      <c r="X912" s="39"/>
      <c r="Y912" s="39"/>
      <c r="AF912" s="40"/>
      <c r="AG912" s="40"/>
      <c r="AH912" s="40"/>
      <c r="AI912" s="40"/>
      <c r="AJ912" s="41"/>
      <c r="AK912" s="41"/>
      <c r="AL912" s="42"/>
      <c r="AM912" s="42"/>
      <c r="AN912" s="42"/>
      <c r="AO912" s="42"/>
      <c r="AP912" s="42"/>
      <c r="AQ912" s="42"/>
      <c r="AR912" s="42"/>
      <c r="AS912" s="42"/>
      <c r="AT912" s="42"/>
      <c r="AU912" s="42"/>
      <c r="AV912" s="42"/>
      <c r="AW912" s="42"/>
      <c r="AX912" s="42"/>
      <c r="AY912" s="42"/>
      <c r="AZ912" s="42"/>
      <c r="BA912" s="42"/>
      <c r="BB912" s="42"/>
      <c r="BC912" s="42"/>
      <c r="BD912" s="42"/>
      <c r="BE912" s="42"/>
      <c r="BF912" s="42"/>
      <c r="BG912" s="42"/>
    </row>
    <row r="913" spans="5:59" ht="15.75" customHeight="1" x14ac:dyDescent="0.25">
      <c r="E913" s="37"/>
      <c r="J913" s="36"/>
      <c r="K913" s="36"/>
      <c r="L913" s="38"/>
      <c r="M913" s="39"/>
      <c r="N913" s="39"/>
      <c r="O913" s="39"/>
      <c r="P913" s="39"/>
      <c r="Q913" s="39"/>
      <c r="R913" s="39"/>
      <c r="S913" s="39"/>
      <c r="U913" s="39"/>
      <c r="V913" s="39"/>
      <c r="W913" s="39"/>
      <c r="X913" s="39"/>
      <c r="Y913" s="39"/>
      <c r="AF913" s="40"/>
      <c r="AG913" s="40"/>
      <c r="AH913" s="40"/>
      <c r="AI913" s="40"/>
      <c r="AJ913" s="41"/>
      <c r="AK913" s="41"/>
      <c r="AL913" s="42"/>
      <c r="AM913" s="42"/>
      <c r="AN913" s="42"/>
      <c r="AO913" s="42"/>
      <c r="AP913" s="42"/>
      <c r="AQ913" s="42"/>
      <c r="AR913" s="42"/>
      <c r="AS913" s="42"/>
      <c r="AT913" s="42"/>
      <c r="AU913" s="42"/>
      <c r="AV913" s="42"/>
      <c r="AW913" s="42"/>
      <c r="AX913" s="42"/>
      <c r="AY913" s="42"/>
      <c r="AZ913" s="42"/>
      <c r="BA913" s="42"/>
      <c r="BB913" s="42"/>
      <c r="BC913" s="42"/>
      <c r="BD913" s="42"/>
      <c r="BE913" s="42"/>
      <c r="BF913" s="42"/>
      <c r="BG913" s="42"/>
    </row>
    <row r="914" spans="5:59" ht="15.75" customHeight="1" x14ac:dyDescent="0.25">
      <c r="E914" s="37"/>
      <c r="J914" s="36"/>
      <c r="K914" s="36"/>
      <c r="L914" s="38"/>
      <c r="M914" s="39"/>
      <c r="N914" s="39"/>
      <c r="O914" s="39"/>
      <c r="P914" s="39"/>
      <c r="Q914" s="39"/>
      <c r="R914" s="39"/>
      <c r="S914" s="39"/>
      <c r="U914" s="39"/>
      <c r="V914" s="39"/>
      <c r="W914" s="39"/>
      <c r="X914" s="39"/>
      <c r="Y914" s="39"/>
      <c r="AF914" s="40"/>
      <c r="AG914" s="40"/>
      <c r="AH914" s="40"/>
      <c r="AI914" s="40"/>
      <c r="AJ914" s="41"/>
      <c r="AK914" s="41"/>
      <c r="AL914" s="42"/>
      <c r="AM914" s="42"/>
      <c r="AN914" s="42"/>
      <c r="AO914" s="42"/>
      <c r="AP914" s="42"/>
      <c r="AQ914" s="42"/>
      <c r="AR914" s="42"/>
      <c r="AS914" s="42"/>
      <c r="AT914" s="42"/>
      <c r="AU914" s="42"/>
      <c r="AV914" s="42"/>
      <c r="AW914" s="42"/>
      <c r="AX914" s="42"/>
      <c r="AY914" s="42"/>
      <c r="AZ914" s="42"/>
      <c r="BA914" s="42"/>
      <c r="BB914" s="42"/>
      <c r="BC914" s="42"/>
      <c r="BD914" s="42"/>
      <c r="BE914" s="42"/>
      <c r="BF914" s="42"/>
      <c r="BG914" s="42"/>
    </row>
    <row r="915" spans="5:59" ht="15.75" customHeight="1" x14ac:dyDescent="0.25">
      <c r="E915" s="37"/>
      <c r="J915" s="36"/>
      <c r="K915" s="36"/>
      <c r="L915" s="38"/>
      <c r="M915" s="39"/>
      <c r="N915" s="39"/>
      <c r="O915" s="39"/>
      <c r="P915" s="39"/>
      <c r="Q915" s="39"/>
      <c r="R915" s="39"/>
      <c r="S915" s="39"/>
      <c r="U915" s="39"/>
      <c r="V915" s="39"/>
      <c r="W915" s="39"/>
      <c r="X915" s="39"/>
      <c r="Y915" s="39"/>
      <c r="AF915" s="40"/>
      <c r="AG915" s="40"/>
      <c r="AH915" s="40"/>
      <c r="AI915" s="40"/>
      <c r="AJ915" s="41"/>
      <c r="AK915" s="41"/>
      <c r="AL915" s="42"/>
      <c r="AM915" s="42"/>
      <c r="AN915" s="42"/>
      <c r="AO915" s="42"/>
      <c r="AP915" s="42"/>
      <c r="AQ915" s="42"/>
      <c r="AR915" s="42"/>
      <c r="AS915" s="42"/>
      <c r="AT915" s="42"/>
      <c r="AU915" s="42"/>
      <c r="AV915" s="42"/>
      <c r="AW915" s="42"/>
      <c r="AX915" s="42"/>
      <c r="AY915" s="42"/>
      <c r="AZ915" s="42"/>
      <c r="BA915" s="42"/>
      <c r="BB915" s="42"/>
      <c r="BC915" s="42"/>
      <c r="BD915" s="42"/>
      <c r="BE915" s="42"/>
      <c r="BF915" s="42"/>
      <c r="BG915" s="42"/>
    </row>
    <row r="916" spans="5:59" ht="15.75" customHeight="1" x14ac:dyDescent="0.25">
      <c r="E916" s="37"/>
      <c r="J916" s="36"/>
      <c r="K916" s="36"/>
      <c r="L916" s="38"/>
      <c r="M916" s="39"/>
      <c r="N916" s="39"/>
      <c r="O916" s="39"/>
      <c r="P916" s="39"/>
      <c r="Q916" s="39"/>
      <c r="R916" s="39"/>
      <c r="S916" s="39"/>
      <c r="U916" s="39"/>
      <c r="V916" s="39"/>
      <c r="W916" s="39"/>
      <c r="X916" s="39"/>
      <c r="Y916" s="39"/>
      <c r="AF916" s="40"/>
      <c r="AG916" s="40"/>
      <c r="AH916" s="40"/>
      <c r="AI916" s="40"/>
      <c r="AJ916" s="41"/>
      <c r="AK916" s="41"/>
      <c r="AL916" s="42"/>
      <c r="AM916" s="42"/>
      <c r="AN916" s="42"/>
      <c r="AO916" s="42"/>
      <c r="AP916" s="42"/>
      <c r="AQ916" s="42"/>
      <c r="AR916" s="42"/>
      <c r="AS916" s="42"/>
      <c r="AT916" s="42"/>
      <c r="AU916" s="42"/>
      <c r="AV916" s="42"/>
      <c r="AW916" s="42"/>
      <c r="AX916" s="42"/>
      <c r="AY916" s="42"/>
      <c r="AZ916" s="42"/>
      <c r="BA916" s="42"/>
      <c r="BB916" s="42"/>
      <c r="BC916" s="42"/>
      <c r="BD916" s="42"/>
      <c r="BE916" s="42"/>
      <c r="BF916" s="42"/>
      <c r="BG916" s="42"/>
    </row>
    <row r="917" spans="5:59" ht="15.75" customHeight="1" x14ac:dyDescent="0.25">
      <c r="E917" s="37"/>
      <c r="J917" s="36"/>
      <c r="K917" s="36"/>
      <c r="L917" s="38"/>
      <c r="M917" s="39"/>
      <c r="N917" s="39"/>
      <c r="O917" s="39"/>
      <c r="P917" s="39"/>
      <c r="Q917" s="39"/>
      <c r="R917" s="39"/>
      <c r="S917" s="39"/>
      <c r="U917" s="39"/>
      <c r="V917" s="39"/>
      <c r="W917" s="39"/>
      <c r="X917" s="39"/>
      <c r="Y917" s="39"/>
      <c r="AF917" s="40"/>
      <c r="AG917" s="40"/>
      <c r="AH917" s="40"/>
      <c r="AI917" s="40"/>
      <c r="AJ917" s="41"/>
      <c r="AK917" s="41"/>
      <c r="AL917" s="42"/>
      <c r="AM917" s="42"/>
      <c r="AN917" s="42"/>
      <c r="AO917" s="42"/>
      <c r="AP917" s="42"/>
      <c r="AQ917" s="42"/>
      <c r="AR917" s="42"/>
      <c r="AS917" s="42"/>
      <c r="AT917" s="42"/>
      <c r="AU917" s="42"/>
      <c r="AV917" s="42"/>
      <c r="AW917" s="42"/>
      <c r="AX917" s="42"/>
      <c r="AY917" s="42"/>
      <c r="AZ917" s="42"/>
      <c r="BA917" s="42"/>
      <c r="BB917" s="42"/>
      <c r="BC917" s="42"/>
      <c r="BD917" s="42"/>
      <c r="BE917" s="42"/>
      <c r="BF917" s="42"/>
      <c r="BG917" s="42"/>
    </row>
    <row r="918" spans="5:59" ht="15.75" customHeight="1" x14ac:dyDescent="0.25">
      <c r="E918" s="37"/>
      <c r="J918" s="36"/>
      <c r="K918" s="36"/>
      <c r="L918" s="38"/>
      <c r="M918" s="39"/>
      <c r="N918" s="39"/>
      <c r="O918" s="39"/>
      <c r="P918" s="39"/>
      <c r="Q918" s="39"/>
      <c r="R918" s="39"/>
      <c r="S918" s="39"/>
      <c r="U918" s="39"/>
      <c r="V918" s="39"/>
      <c r="W918" s="39"/>
      <c r="X918" s="39"/>
      <c r="Y918" s="39"/>
      <c r="AF918" s="40"/>
      <c r="AG918" s="40"/>
      <c r="AH918" s="40"/>
      <c r="AI918" s="40"/>
      <c r="AJ918" s="41"/>
      <c r="AK918" s="41"/>
      <c r="AL918" s="42"/>
      <c r="AM918" s="42"/>
      <c r="AN918" s="42"/>
      <c r="AO918" s="42"/>
      <c r="AP918" s="42"/>
      <c r="AQ918" s="42"/>
      <c r="AR918" s="42"/>
      <c r="AS918" s="42"/>
      <c r="AT918" s="42"/>
      <c r="AU918" s="42"/>
      <c r="AV918" s="42"/>
      <c r="AW918" s="42"/>
      <c r="AX918" s="42"/>
      <c r="AY918" s="42"/>
      <c r="AZ918" s="42"/>
      <c r="BA918" s="42"/>
      <c r="BB918" s="42"/>
      <c r="BC918" s="42"/>
      <c r="BD918" s="42"/>
      <c r="BE918" s="42"/>
      <c r="BF918" s="42"/>
      <c r="BG918" s="42"/>
    </row>
    <row r="919" spans="5:59" ht="15.75" customHeight="1" x14ac:dyDescent="0.25">
      <c r="E919" s="37"/>
      <c r="J919" s="36"/>
      <c r="K919" s="36"/>
      <c r="L919" s="38"/>
      <c r="M919" s="39"/>
      <c r="N919" s="39"/>
      <c r="O919" s="39"/>
      <c r="P919" s="39"/>
      <c r="Q919" s="39"/>
      <c r="R919" s="39"/>
      <c r="S919" s="39"/>
      <c r="U919" s="39"/>
      <c r="V919" s="39"/>
      <c r="W919" s="39"/>
      <c r="X919" s="39"/>
      <c r="Y919" s="39"/>
      <c r="AF919" s="40"/>
      <c r="AG919" s="40"/>
      <c r="AH919" s="40"/>
      <c r="AI919" s="40"/>
      <c r="AJ919" s="41"/>
      <c r="AK919" s="41"/>
      <c r="AL919" s="42"/>
      <c r="AM919" s="42"/>
      <c r="AN919" s="42"/>
      <c r="AO919" s="42"/>
      <c r="AP919" s="42"/>
      <c r="AQ919" s="42"/>
      <c r="AR919" s="42"/>
      <c r="AS919" s="42"/>
      <c r="AT919" s="42"/>
      <c r="AU919" s="42"/>
      <c r="AV919" s="42"/>
      <c r="AW919" s="42"/>
      <c r="AX919" s="42"/>
      <c r="AY919" s="42"/>
      <c r="AZ919" s="42"/>
      <c r="BA919" s="42"/>
      <c r="BB919" s="42"/>
      <c r="BC919" s="42"/>
      <c r="BD919" s="42"/>
      <c r="BE919" s="42"/>
      <c r="BF919" s="42"/>
      <c r="BG919" s="42"/>
    </row>
    <row r="920" spans="5:59" ht="15.75" customHeight="1" x14ac:dyDescent="0.25">
      <c r="E920" s="37"/>
      <c r="J920" s="36"/>
      <c r="K920" s="36"/>
      <c r="L920" s="38"/>
      <c r="M920" s="39"/>
      <c r="N920" s="39"/>
      <c r="O920" s="39"/>
      <c r="P920" s="39"/>
      <c r="Q920" s="39"/>
      <c r="R920" s="39"/>
      <c r="S920" s="39"/>
      <c r="U920" s="39"/>
      <c r="V920" s="39"/>
      <c r="W920" s="39"/>
      <c r="X920" s="39"/>
      <c r="Y920" s="39"/>
      <c r="AF920" s="40"/>
      <c r="AG920" s="40"/>
      <c r="AH920" s="40"/>
      <c r="AI920" s="40"/>
      <c r="AJ920" s="41"/>
      <c r="AK920" s="41"/>
      <c r="AL920" s="42"/>
      <c r="AM920" s="42"/>
      <c r="AN920" s="42"/>
      <c r="AO920" s="42"/>
      <c r="AP920" s="42"/>
      <c r="AQ920" s="42"/>
      <c r="AR920" s="42"/>
      <c r="AS920" s="42"/>
      <c r="AT920" s="42"/>
      <c r="AU920" s="42"/>
      <c r="AV920" s="42"/>
      <c r="AW920" s="42"/>
      <c r="AX920" s="42"/>
      <c r="AY920" s="42"/>
      <c r="AZ920" s="42"/>
      <c r="BA920" s="42"/>
      <c r="BB920" s="42"/>
      <c r="BC920" s="42"/>
      <c r="BD920" s="42"/>
      <c r="BE920" s="42"/>
      <c r="BF920" s="42"/>
      <c r="BG920" s="42"/>
    </row>
    <row r="921" spans="5:59" ht="15.75" customHeight="1" x14ac:dyDescent="0.25">
      <c r="E921" s="37"/>
      <c r="J921" s="36"/>
      <c r="K921" s="36"/>
      <c r="L921" s="38"/>
      <c r="M921" s="39"/>
      <c r="N921" s="39"/>
      <c r="O921" s="39"/>
      <c r="P921" s="39"/>
      <c r="Q921" s="39"/>
      <c r="R921" s="39"/>
      <c r="S921" s="39"/>
      <c r="U921" s="39"/>
      <c r="V921" s="39"/>
      <c r="W921" s="39"/>
      <c r="X921" s="39"/>
      <c r="Y921" s="39"/>
      <c r="AF921" s="40"/>
      <c r="AG921" s="40"/>
      <c r="AH921" s="40"/>
      <c r="AI921" s="40"/>
      <c r="AJ921" s="41"/>
      <c r="AK921" s="41"/>
      <c r="AL921" s="42"/>
      <c r="AM921" s="42"/>
      <c r="AN921" s="42"/>
      <c r="AO921" s="42"/>
      <c r="AP921" s="42"/>
      <c r="AQ921" s="42"/>
      <c r="AR921" s="42"/>
      <c r="AS921" s="42"/>
      <c r="AT921" s="42"/>
      <c r="AU921" s="42"/>
      <c r="AV921" s="42"/>
      <c r="AW921" s="42"/>
      <c r="AX921" s="42"/>
      <c r="AY921" s="42"/>
      <c r="AZ921" s="42"/>
      <c r="BA921" s="42"/>
      <c r="BB921" s="42"/>
      <c r="BC921" s="42"/>
      <c r="BD921" s="42"/>
      <c r="BE921" s="42"/>
      <c r="BF921" s="42"/>
      <c r="BG921" s="42"/>
    </row>
    <row r="922" spans="5:59" ht="15.75" customHeight="1" x14ac:dyDescent="0.25">
      <c r="E922" s="37"/>
      <c r="J922" s="36"/>
      <c r="K922" s="36"/>
      <c r="L922" s="38"/>
      <c r="M922" s="39"/>
      <c r="N922" s="39"/>
      <c r="O922" s="39"/>
      <c r="P922" s="39"/>
      <c r="Q922" s="39"/>
      <c r="R922" s="39"/>
      <c r="S922" s="39"/>
      <c r="U922" s="39"/>
      <c r="V922" s="39"/>
      <c r="W922" s="39"/>
      <c r="X922" s="39"/>
      <c r="Y922" s="39"/>
      <c r="AF922" s="40"/>
      <c r="AG922" s="40"/>
      <c r="AH922" s="40"/>
      <c r="AI922" s="40"/>
      <c r="AJ922" s="41"/>
      <c r="AK922" s="41"/>
      <c r="AL922" s="42"/>
      <c r="AM922" s="42"/>
      <c r="AN922" s="42"/>
      <c r="AO922" s="42"/>
      <c r="AP922" s="42"/>
      <c r="AQ922" s="42"/>
      <c r="AR922" s="42"/>
      <c r="AS922" s="42"/>
      <c r="AT922" s="42"/>
      <c r="AU922" s="42"/>
      <c r="AV922" s="42"/>
      <c r="AW922" s="42"/>
      <c r="AX922" s="42"/>
      <c r="AY922" s="42"/>
      <c r="AZ922" s="42"/>
      <c r="BA922" s="42"/>
      <c r="BB922" s="42"/>
      <c r="BC922" s="42"/>
      <c r="BD922" s="42"/>
      <c r="BE922" s="42"/>
      <c r="BF922" s="42"/>
      <c r="BG922" s="42"/>
    </row>
    <row r="923" spans="5:59" ht="15.75" customHeight="1" x14ac:dyDescent="0.25">
      <c r="E923" s="37"/>
      <c r="J923" s="36"/>
      <c r="K923" s="36"/>
      <c r="L923" s="38"/>
      <c r="M923" s="39"/>
      <c r="N923" s="39"/>
      <c r="O923" s="39"/>
      <c r="P923" s="39"/>
      <c r="Q923" s="39"/>
      <c r="R923" s="39"/>
      <c r="S923" s="39"/>
      <c r="U923" s="39"/>
      <c r="V923" s="39"/>
      <c r="W923" s="39"/>
      <c r="X923" s="39"/>
      <c r="Y923" s="39"/>
      <c r="AF923" s="40"/>
      <c r="AG923" s="40"/>
      <c r="AH923" s="40"/>
      <c r="AI923" s="40"/>
      <c r="AJ923" s="41"/>
      <c r="AK923" s="41"/>
      <c r="AL923" s="42"/>
      <c r="AM923" s="42"/>
      <c r="AN923" s="42"/>
      <c r="AO923" s="42"/>
      <c r="AP923" s="42"/>
      <c r="AQ923" s="42"/>
      <c r="AR923" s="42"/>
      <c r="AS923" s="42"/>
      <c r="AT923" s="42"/>
      <c r="AU923" s="42"/>
      <c r="AV923" s="42"/>
      <c r="AW923" s="42"/>
      <c r="AX923" s="42"/>
      <c r="AY923" s="42"/>
      <c r="AZ923" s="42"/>
      <c r="BA923" s="42"/>
      <c r="BB923" s="42"/>
      <c r="BC923" s="42"/>
      <c r="BD923" s="42"/>
      <c r="BE923" s="42"/>
      <c r="BF923" s="42"/>
      <c r="BG923" s="42"/>
    </row>
    <row r="924" spans="5:59" ht="15.75" customHeight="1" x14ac:dyDescent="0.25">
      <c r="E924" s="37"/>
      <c r="J924" s="36"/>
      <c r="K924" s="36"/>
      <c r="L924" s="38"/>
      <c r="M924" s="39"/>
      <c r="N924" s="39"/>
      <c r="O924" s="39"/>
      <c r="P924" s="39"/>
      <c r="Q924" s="39"/>
      <c r="R924" s="39"/>
      <c r="S924" s="39"/>
      <c r="U924" s="39"/>
      <c r="V924" s="39"/>
      <c r="W924" s="39"/>
      <c r="X924" s="39"/>
      <c r="Y924" s="39"/>
      <c r="AF924" s="40"/>
      <c r="AG924" s="40"/>
      <c r="AH924" s="40"/>
      <c r="AI924" s="40"/>
      <c r="AJ924" s="41"/>
      <c r="AK924" s="41"/>
      <c r="AL924" s="42"/>
      <c r="AM924" s="42"/>
      <c r="AN924" s="42"/>
      <c r="AO924" s="42"/>
      <c r="AP924" s="42"/>
      <c r="AQ924" s="42"/>
      <c r="AR924" s="42"/>
      <c r="AS924" s="42"/>
      <c r="AT924" s="42"/>
      <c r="AU924" s="42"/>
      <c r="AV924" s="42"/>
      <c r="AW924" s="42"/>
      <c r="AX924" s="42"/>
      <c r="AY924" s="42"/>
      <c r="AZ924" s="42"/>
      <c r="BA924" s="42"/>
      <c r="BB924" s="42"/>
      <c r="BC924" s="42"/>
      <c r="BD924" s="42"/>
      <c r="BE924" s="42"/>
      <c r="BF924" s="42"/>
      <c r="BG924" s="42"/>
    </row>
    <row r="925" spans="5:59" ht="15.75" customHeight="1" x14ac:dyDescent="0.25">
      <c r="E925" s="37"/>
      <c r="J925" s="36"/>
      <c r="K925" s="36"/>
      <c r="L925" s="38"/>
      <c r="M925" s="39"/>
      <c r="N925" s="39"/>
      <c r="O925" s="39"/>
      <c r="P925" s="39"/>
      <c r="Q925" s="39"/>
      <c r="R925" s="39"/>
      <c r="S925" s="39"/>
      <c r="U925" s="39"/>
      <c r="V925" s="39"/>
      <c r="W925" s="39"/>
      <c r="X925" s="39"/>
      <c r="Y925" s="39"/>
      <c r="AF925" s="40"/>
      <c r="AG925" s="40"/>
      <c r="AH925" s="40"/>
      <c r="AI925" s="40"/>
      <c r="AJ925" s="41"/>
      <c r="AK925" s="41"/>
      <c r="AL925" s="42"/>
      <c r="AM925" s="42"/>
      <c r="AN925" s="42"/>
      <c r="AO925" s="42"/>
      <c r="AP925" s="42"/>
      <c r="AQ925" s="42"/>
      <c r="AR925" s="42"/>
      <c r="AS925" s="42"/>
      <c r="AT925" s="42"/>
      <c r="AU925" s="42"/>
      <c r="AV925" s="42"/>
      <c r="AW925" s="42"/>
      <c r="AX925" s="42"/>
      <c r="AY925" s="42"/>
      <c r="AZ925" s="42"/>
      <c r="BA925" s="42"/>
      <c r="BB925" s="42"/>
      <c r="BC925" s="42"/>
      <c r="BD925" s="42"/>
      <c r="BE925" s="42"/>
      <c r="BF925" s="42"/>
      <c r="BG925" s="42"/>
    </row>
    <row r="926" spans="5:59" ht="15.75" customHeight="1" x14ac:dyDescent="0.25">
      <c r="E926" s="37"/>
      <c r="J926" s="36"/>
      <c r="K926" s="36"/>
      <c r="L926" s="38"/>
      <c r="M926" s="39"/>
      <c r="N926" s="39"/>
      <c r="O926" s="39"/>
      <c r="P926" s="39"/>
      <c r="Q926" s="39"/>
      <c r="R926" s="39"/>
      <c r="S926" s="39"/>
      <c r="U926" s="39"/>
      <c r="V926" s="39"/>
      <c r="W926" s="39"/>
      <c r="X926" s="39"/>
      <c r="Y926" s="39"/>
      <c r="AF926" s="40"/>
      <c r="AG926" s="40"/>
      <c r="AH926" s="40"/>
      <c r="AI926" s="40"/>
      <c r="AJ926" s="41"/>
      <c r="AK926" s="41"/>
      <c r="AL926" s="42"/>
      <c r="AM926" s="42"/>
      <c r="AN926" s="42"/>
      <c r="AO926" s="42"/>
      <c r="AP926" s="42"/>
      <c r="AQ926" s="42"/>
      <c r="AR926" s="42"/>
      <c r="AS926" s="42"/>
      <c r="AT926" s="42"/>
      <c r="AU926" s="42"/>
      <c r="AV926" s="42"/>
      <c r="AW926" s="42"/>
      <c r="AX926" s="42"/>
      <c r="AY926" s="42"/>
      <c r="AZ926" s="42"/>
      <c r="BA926" s="42"/>
      <c r="BB926" s="42"/>
      <c r="BC926" s="42"/>
      <c r="BD926" s="42"/>
      <c r="BE926" s="42"/>
      <c r="BF926" s="42"/>
      <c r="BG926" s="42"/>
    </row>
    <row r="927" spans="5:59" ht="15.75" customHeight="1" x14ac:dyDescent="0.25">
      <c r="E927" s="37"/>
      <c r="J927" s="36"/>
      <c r="K927" s="36"/>
      <c r="L927" s="38"/>
      <c r="M927" s="39"/>
      <c r="N927" s="39"/>
      <c r="O927" s="39"/>
      <c r="P927" s="39"/>
      <c r="Q927" s="39"/>
      <c r="R927" s="39"/>
      <c r="S927" s="39"/>
      <c r="U927" s="39"/>
      <c r="V927" s="39"/>
      <c r="W927" s="39"/>
      <c r="X927" s="39"/>
      <c r="Y927" s="39"/>
      <c r="AF927" s="40"/>
      <c r="AG927" s="40"/>
      <c r="AH927" s="40"/>
      <c r="AI927" s="40"/>
      <c r="AJ927" s="41"/>
      <c r="AK927" s="41"/>
      <c r="AL927" s="42"/>
      <c r="AM927" s="42"/>
      <c r="AN927" s="42"/>
      <c r="AO927" s="42"/>
      <c r="AP927" s="42"/>
      <c r="AQ927" s="42"/>
      <c r="AR927" s="42"/>
      <c r="AS927" s="42"/>
      <c r="AT927" s="42"/>
      <c r="AU927" s="42"/>
      <c r="AV927" s="42"/>
      <c r="AW927" s="42"/>
      <c r="AX927" s="42"/>
      <c r="AY927" s="42"/>
      <c r="AZ927" s="42"/>
      <c r="BA927" s="42"/>
      <c r="BB927" s="42"/>
      <c r="BC927" s="42"/>
      <c r="BD927" s="42"/>
      <c r="BE927" s="42"/>
      <c r="BF927" s="42"/>
      <c r="BG927" s="42"/>
    </row>
    <row r="928" spans="5:59" ht="15.75" customHeight="1" x14ac:dyDescent="0.25">
      <c r="E928" s="37"/>
      <c r="J928" s="36"/>
      <c r="K928" s="36"/>
      <c r="L928" s="38"/>
      <c r="M928" s="39"/>
      <c r="N928" s="39"/>
      <c r="O928" s="39"/>
      <c r="P928" s="39"/>
      <c r="Q928" s="39"/>
      <c r="R928" s="39"/>
      <c r="S928" s="39"/>
      <c r="U928" s="39"/>
      <c r="V928" s="39"/>
      <c r="W928" s="39"/>
      <c r="X928" s="39"/>
      <c r="Y928" s="39"/>
      <c r="AF928" s="40"/>
      <c r="AG928" s="40"/>
      <c r="AH928" s="40"/>
      <c r="AI928" s="40"/>
      <c r="AJ928" s="41"/>
      <c r="AK928" s="41"/>
      <c r="AL928" s="42"/>
      <c r="AM928" s="42"/>
      <c r="AN928" s="42"/>
      <c r="AO928" s="42"/>
      <c r="AP928" s="42"/>
      <c r="AQ928" s="42"/>
      <c r="AR928" s="42"/>
      <c r="AS928" s="42"/>
      <c r="AT928" s="42"/>
      <c r="AU928" s="42"/>
      <c r="AV928" s="42"/>
      <c r="AW928" s="42"/>
      <c r="AX928" s="42"/>
      <c r="AY928" s="42"/>
      <c r="AZ928" s="42"/>
      <c r="BA928" s="42"/>
      <c r="BB928" s="42"/>
      <c r="BC928" s="42"/>
      <c r="BD928" s="42"/>
      <c r="BE928" s="42"/>
      <c r="BF928" s="42"/>
      <c r="BG928" s="42"/>
    </row>
    <row r="929" spans="5:59" ht="15.75" customHeight="1" x14ac:dyDescent="0.25">
      <c r="E929" s="37"/>
      <c r="J929" s="36"/>
      <c r="K929" s="36"/>
      <c r="L929" s="38"/>
      <c r="M929" s="39"/>
      <c r="N929" s="39"/>
      <c r="O929" s="39"/>
      <c r="P929" s="39"/>
      <c r="Q929" s="39"/>
      <c r="R929" s="39"/>
      <c r="S929" s="39"/>
      <c r="U929" s="39"/>
      <c r="V929" s="39"/>
      <c r="W929" s="39"/>
      <c r="X929" s="39"/>
      <c r="Y929" s="39"/>
      <c r="AF929" s="40"/>
      <c r="AG929" s="40"/>
      <c r="AH929" s="40"/>
      <c r="AI929" s="40"/>
      <c r="AJ929" s="41"/>
      <c r="AK929" s="41"/>
      <c r="AL929" s="42"/>
      <c r="AM929" s="42"/>
      <c r="AN929" s="42"/>
      <c r="AO929" s="42"/>
      <c r="AP929" s="42"/>
      <c r="AQ929" s="42"/>
      <c r="AR929" s="42"/>
      <c r="AS929" s="42"/>
      <c r="AT929" s="42"/>
      <c r="AU929" s="42"/>
      <c r="AV929" s="42"/>
      <c r="AW929" s="42"/>
      <c r="AX929" s="42"/>
      <c r="AY929" s="42"/>
      <c r="AZ929" s="42"/>
      <c r="BA929" s="42"/>
      <c r="BB929" s="42"/>
      <c r="BC929" s="42"/>
      <c r="BD929" s="42"/>
      <c r="BE929" s="42"/>
      <c r="BF929" s="42"/>
      <c r="BG929" s="42"/>
    </row>
    <row r="930" spans="5:59" ht="15.75" customHeight="1" x14ac:dyDescent="0.25">
      <c r="E930" s="37"/>
      <c r="J930" s="36"/>
      <c r="K930" s="36"/>
      <c r="L930" s="38"/>
      <c r="M930" s="39"/>
      <c r="N930" s="39"/>
      <c r="O930" s="39"/>
      <c r="P930" s="39"/>
      <c r="Q930" s="39"/>
      <c r="R930" s="39"/>
      <c r="S930" s="39"/>
      <c r="U930" s="39"/>
      <c r="V930" s="39"/>
      <c r="W930" s="39"/>
      <c r="X930" s="39"/>
      <c r="Y930" s="39"/>
      <c r="AF930" s="40"/>
      <c r="AG930" s="40"/>
      <c r="AH930" s="40"/>
      <c r="AI930" s="40"/>
      <c r="AJ930" s="41"/>
      <c r="AK930" s="41"/>
      <c r="AL930" s="42"/>
      <c r="AM930" s="42"/>
      <c r="AN930" s="42"/>
      <c r="AO930" s="42"/>
      <c r="AP930" s="42"/>
      <c r="AQ930" s="42"/>
      <c r="AR930" s="42"/>
      <c r="AS930" s="42"/>
      <c r="AT930" s="42"/>
      <c r="AU930" s="42"/>
      <c r="AV930" s="42"/>
      <c r="AW930" s="42"/>
      <c r="AX930" s="42"/>
      <c r="AY930" s="42"/>
      <c r="AZ930" s="42"/>
      <c r="BA930" s="42"/>
      <c r="BB930" s="42"/>
      <c r="BC930" s="42"/>
      <c r="BD930" s="42"/>
      <c r="BE930" s="42"/>
      <c r="BF930" s="42"/>
      <c r="BG930" s="42"/>
    </row>
    <row r="931" spans="5:59" ht="15.75" customHeight="1" x14ac:dyDescent="0.25">
      <c r="E931" s="37"/>
      <c r="J931" s="36"/>
      <c r="K931" s="36"/>
      <c r="L931" s="38"/>
      <c r="M931" s="39"/>
      <c r="N931" s="39"/>
      <c r="O931" s="39"/>
      <c r="P931" s="39"/>
      <c r="Q931" s="39"/>
      <c r="R931" s="39"/>
      <c r="S931" s="39"/>
      <c r="U931" s="39"/>
      <c r="V931" s="39"/>
      <c r="W931" s="39"/>
      <c r="X931" s="39"/>
      <c r="Y931" s="39"/>
      <c r="AF931" s="40"/>
      <c r="AG931" s="40"/>
      <c r="AH931" s="40"/>
      <c r="AI931" s="40"/>
      <c r="AJ931" s="41"/>
      <c r="AK931" s="41"/>
      <c r="AL931" s="42"/>
      <c r="AM931" s="42"/>
      <c r="AN931" s="42"/>
      <c r="AO931" s="42"/>
      <c r="AP931" s="42"/>
      <c r="AQ931" s="42"/>
      <c r="AR931" s="42"/>
      <c r="AS931" s="42"/>
      <c r="AT931" s="42"/>
      <c r="AU931" s="42"/>
      <c r="AV931" s="42"/>
      <c r="AW931" s="42"/>
      <c r="AX931" s="42"/>
      <c r="AY931" s="42"/>
      <c r="AZ931" s="42"/>
      <c r="BA931" s="42"/>
      <c r="BB931" s="42"/>
      <c r="BC931" s="42"/>
      <c r="BD931" s="42"/>
      <c r="BE931" s="42"/>
      <c r="BF931" s="42"/>
      <c r="BG931" s="42"/>
    </row>
    <row r="932" spans="5:59" ht="15.75" customHeight="1" x14ac:dyDescent="0.25">
      <c r="E932" s="37"/>
      <c r="J932" s="36"/>
      <c r="K932" s="36"/>
      <c r="L932" s="38"/>
      <c r="M932" s="39"/>
      <c r="N932" s="39"/>
      <c r="O932" s="39"/>
      <c r="P932" s="39"/>
      <c r="Q932" s="39"/>
      <c r="R932" s="39"/>
      <c r="S932" s="39"/>
      <c r="U932" s="39"/>
      <c r="V932" s="39"/>
      <c r="W932" s="39"/>
      <c r="X932" s="39"/>
      <c r="Y932" s="39"/>
      <c r="AF932" s="40"/>
      <c r="AG932" s="40"/>
      <c r="AH932" s="40"/>
      <c r="AI932" s="40"/>
      <c r="AJ932" s="41"/>
      <c r="AK932" s="41"/>
      <c r="AL932" s="42"/>
      <c r="AM932" s="42"/>
      <c r="AN932" s="42"/>
      <c r="AO932" s="42"/>
      <c r="AP932" s="42"/>
      <c r="AQ932" s="42"/>
      <c r="AR932" s="42"/>
      <c r="AS932" s="42"/>
      <c r="AT932" s="42"/>
      <c r="AU932" s="42"/>
      <c r="AV932" s="42"/>
      <c r="AW932" s="42"/>
      <c r="AX932" s="42"/>
      <c r="AY932" s="42"/>
      <c r="AZ932" s="42"/>
      <c r="BA932" s="42"/>
      <c r="BB932" s="42"/>
      <c r="BC932" s="42"/>
      <c r="BD932" s="42"/>
      <c r="BE932" s="42"/>
      <c r="BF932" s="42"/>
      <c r="BG932" s="42"/>
    </row>
    <row r="933" spans="5:59" ht="15.75" customHeight="1" x14ac:dyDescent="0.25">
      <c r="E933" s="37"/>
      <c r="J933" s="36"/>
      <c r="K933" s="36"/>
      <c r="L933" s="38"/>
      <c r="M933" s="39"/>
      <c r="N933" s="39"/>
      <c r="O933" s="39"/>
      <c r="P933" s="39"/>
      <c r="Q933" s="39"/>
      <c r="R933" s="39"/>
      <c r="S933" s="39"/>
      <c r="U933" s="39"/>
      <c r="V933" s="39"/>
      <c r="W933" s="39"/>
      <c r="X933" s="39"/>
      <c r="Y933" s="39"/>
      <c r="AF933" s="40"/>
      <c r="AG933" s="40"/>
      <c r="AH933" s="40"/>
      <c r="AI933" s="40"/>
      <c r="AJ933" s="41"/>
      <c r="AK933" s="41"/>
      <c r="AL933" s="42"/>
      <c r="AM933" s="42"/>
      <c r="AN933" s="42"/>
      <c r="AO933" s="42"/>
      <c r="AP933" s="42"/>
      <c r="AQ933" s="42"/>
      <c r="AR933" s="42"/>
      <c r="AS933" s="42"/>
      <c r="AT933" s="42"/>
      <c r="AU933" s="42"/>
      <c r="AV933" s="42"/>
      <c r="AW933" s="42"/>
      <c r="AX933" s="42"/>
      <c r="AY933" s="42"/>
      <c r="AZ933" s="42"/>
      <c r="BA933" s="42"/>
      <c r="BB933" s="42"/>
      <c r="BC933" s="42"/>
      <c r="BD933" s="42"/>
      <c r="BE933" s="42"/>
      <c r="BF933" s="42"/>
      <c r="BG933" s="42"/>
    </row>
    <row r="934" spans="5:59" ht="15.75" customHeight="1" x14ac:dyDescent="0.25">
      <c r="E934" s="37"/>
      <c r="J934" s="36"/>
      <c r="K934" s="36"/>
      <c r="L934" s="38"/>
      <c r="M934" s="39"/>
      <c r="N934" s="39"/>
      <c r="O934" s="39"/>
      <c r="P934" s="39"/>
      <c r="Q934" s="39"/>
      <c r="R934" s="39"/>
      <c r="S934" s="39"/>
      <c r="U934" s="39"/>
      <c r="V934" s="39"/>
      <c r="W934" s="39"/>
      <c r="X934" s="39"/>
      <c r="Y934" s="39"/>
      <c r="AF934" s="40"/>
      <c r="AG934" s="40"/>
      <c r="AH934" s="40"/>
      <c r="AI934" s="40"/>
      <c r="AJ934" s="41"/>
      <c r="AK934" s="41"/>
      <c r="AL934" s="42"/>
      <c r="AM934" s="42"/>
      <c r="AN934" s="42"/>
      <c r="AO934" s="42"/>
      <c r="AP934" s="42"/>
      <c r="AQ934" s="42"/>
      <c r="AR934" s="42"/>
      <c r="AS934" s="42"/>
      <c r="AT934" s="42"/>
      <c r="AU934" s="42"/>
      <c r="AV934" s="42"/>
      <c r="AW934" s="42"/>
      <c r="AX934" s="42"/>
      <c r="AY934" s="42"/>
      <c r="AZ934" s="42"/>
      <c r="BA934" s="42"/>
      <c r="BB934" s="42"/>
      <c r="BC934" s="42"/>
      <c r="BD934" s="42"/>
      <c r="BE934" s="42"/>
      <c r="BF934" s="42"/>
      <c r="BG934" s="42"/>
    </row>
    <row r="935" spans="5:59" ht="15.75" customHeight="1" x14ac:dyDescent="0.25">
      <c r="E935" s="37"/>
      <c r="J935" s="36"/>
      <c r="K935" s="36"/>
      <c r="L935" s="38"/>
      <c r="M935" s="39"/>
      <c r="N935" s="39"/>
      <c r="O935" s="39"/>
      <c r="P935" s="39"/>
      <c r="Q935" s="39"/>
      <c r="R935" s="39"/>
      <c r="S935" s="39"/>
      <c r="U935" s="39"/>
      <c r="V935" s="39"/>
      <c r="W935" s="39"/>
      <c r="X935" s="39"/>
      <c r="Y935" s="39"/>
      <c r="AF935" s="40"/>
      <c r="AG935" s="40"/>
      <c r="AH935" s="40"/>
      <c r="AI935" s="40"/>
      <c r="AJ935" s="41"/>
      <c r="AK935" s="41"/>
      <c r="AL935" s="42"/>
      <c r="AM935" s="42"/>
      <c r="AN935" s="42"/>
      <c r="AO935" s="42"/>
      <c r="AP935" s="42"/>
      <c r="AQ935" s="42"/>
      <c r="AR935" s="42"/>
      <c r="AS935" s="42"/>
      <c r="AT935" s="42"/>
      <c r="AU935" s="42"/>
      <c r="AV935" s="42"/>
      <c r="AW935" s="42"/>
      <c r="AX935" s="42"/>
      <c r="AY935" s="42"/>
      <c r="AZ935" s="42"/>
      <c r="BA935" s="42"/>
      <c r="BB935" s="42"/>
      <c r="BC935" s="42"/>
      <c r="BD935" s="42"/>
      <c r="BE935" s="42"/>
      <c r="BF935" s="42"/>
      <c r="BG935" s="42"/>
    </row>
    <row r="936" spans="5:59" ht="15.75" customHeight="1" x14ac:dyDescent="0.25">
      <c r="E936" s="37"/>
      <c r="J936" s="36"/>
      <c r="K936" s="36"/>
      <c r="L936" s="38"/>
      <c r="M936" s="39"/>
      <c r="N936" s="39"/>
      <c r="O936" s="39"/>
      <c r="P936" s="39"/>
      <c r="Q936" s="39"/>
      <c r="R936" s="39"/>
      <c r="S936" s="39"/>
      <c r="U936" s="39"/>
      <c r="V936" s="39"/>
      <c r="W936" s="39"/>
      <c r="X936" s="39"/>
      <c r="Y936" s="39"/>
      <c r="AF936" s="40"/>
      <c r="AG936" s="40"/>
      <c r="AH936" s="40"/>
      <c r="AI936" s="40"/>
      <c r="AJ936" s="41"/>
      <c r="AK936" s="41"/>
      <c r="AL936" s="42"/>
      <c r="AM936" s="42"/>
      <c r="AN936" s="42"/>
      <c r="AO936" s="42"/>
      <c r="AP936" s="42"/>
      <c r="AQ936" s="42"/>
      <c r="AR936" s="42"/>
      <c r="AS936" s="42"/>
      <c r="AT936" s="42"/>
      <c r="AU936" s="42"/>
      <c r="AV936" s="42"/>
      <c r="AW936" s="42"/>
      <c r="AX936" s="42"/>
      <c r="AY936" s="42"/>
      <c r="AZ936" s="42"/>
      <c r="BA936" s="42"/>
      <c r="BB936" s="42"/>
      <c r="BC936" s="42"/>
      <c r="BD936" s="42"/>
      <c r="BE936" s="42"/>
      <c r="BF936" s="42"/>
      <c r="BG936" s="42"/>
    </row>
    <row r="937" spans="5:59" ht="15.75" customHeight="1" x14ac:dyDescent="0.25">
      <c r="E937" s="37"/>
      <c r="J937" s="36"/>
      <c r="K937" s="36"/>
      <c r="L937" s="38"/>
      <c r="M937" s="39"/>
      <c r="N937" s="39"/>
      <c r="O937" s="39"/>
      <c r="P937" s="39"/>
      <c r="Q937" s="39"/>
      <c r="R937" s="39"/>
      <c r="S937" s="39"/>
      <c r="U937" s="39"/>
      <c r="V937" s="39"/>
      <c r="W937" s="39"/>
      <c r="X937" s="39"/>
      <c r="Y937" s="39"/>
      <c r="AF937" s="40"/>
      <c r="AG937" s="40"/>
      <c r="AH937" s="40"/>
      <c r="AI937" s="40"/>
      <c r="AJ937" s="41"/>
      <c r="AK937" s="41"/>
      <c r="AL937" s="42"/>
      <c r="AM937" s="42"/>
      <c r="AN937" s="42"/>
      <c r="AO937" s="42"/>
      <c r="AP937" s="42"/>
      <c r="AQ937" s="42"/>
      <c r="AR937" s="42"/>
      <c r="AS937" s="42"/>
      <c r="AT937" s="42"/>
      <c r="AU937" s="42"/>
      <c r="AV937" s="42"/>
      <c r="AW937" s="42"/>
      <c r="AX937" s="42"/>
      <c r="AY937" s="42"/>
      <c r="AZ937" s="42"/>
      <c r="BA937" s="42"/>
      <c r="BB937" s="42"/>
      <c r="BC937" s="42"/>
      <c r="BD937" s="42"/>
      <c r="BE937" s="42"/>
      <c r="BF937" s="42"/>
      <c r="BG937" s="42"/>
    </row>
    <row r="938" spans="5:59" ht="15.75" customHeight="1" x14ac:dyDescent="0.25">
      <c r="E938" s="37"/>
      <c r="J938" s="36"/>
      <c r="K938" s="36"/>
      <c r="L938" s="38"/>
      <c r="M938" s="39"/>
      <c r="N938" s="39"/>
      <c r="O938" s="39"/>
      <c r="P938" s="39"/>
      <c r="Q938" s="39"/>
      <c r="R938" s="39"/>
      <c r="S938" s="39"/>
      <c r="U938" s="39"/>
      <c r="V938" s="39"/>
      <c r="W938" s="39"/>
      <c r="X938" s="39"/>
      <c r="Y938" s="39"/>
      <c r="AF938" s="40"/>
      <c r="AG938" s="40"/>
      <c r="AH938" s="40"/>
      <c r="AI938" s="40"/>
      <c r="AJ938" s="41"/>
      <c r="AK938" s="41"/>
      <c r="AL938" s="42"/>
      <c r="AM938" s="42"/>
      <c r="AN938" s="42"/>
      <c r="AO938" s="42"/>
      <c r="AP938" s="42"/>
      <c r="AQ938" s="42"/>
      <c r="AR938" s="42"/>
      <c r="AS938" s="42"/>
      <c r="AT938" s="42"/>
      <c r="AU938" s="42"/>
      <c r="AV938" s="42"/>
      <c r="AW938" s="42"/>
      <c r="AX938" s="42"/>
      <c r="AY938" s="42"/>
      <c r="AZ938" s="42"/>
      <c r="BA938" s="42"/>
      <c r="BB938" s="42"/>
      <c r="BC938" s="42"/>
      <c r="BD938" s="42"/>
      <c r="BE938" s="42"/>
      <c r="BF938" s="42"/>
      <c r="BG938" s="42"/>
    </row>
    <row r="939" spans="5:59" ht="15.75" customHeight="1" x14ac:dyDescent="0.25">
      <c r="E939" s="37"/>
      <c r="J939" s="36"/>
      <c r="K939" s="36"/>
      <c r="L939" s="38"/>
      <c r="M939" s="39"/>
      <c r="N939" s="39"/>
      <c r="O939" s="39"/>
      <c r="P939" s="39"/>
      <c r="Q939" s="39"/>
      <c r="R939" s="39"/>
      <c r="S939" s="39"/>
      <c r="U939" s="39"/>
      <c r="V939" s="39"/>
      <c r="W939" s="39"/>
      <c r="X939" s="39"/>
      <c r="Y939" s="39"/>
      <c r="AF939" s="40"/>
      <c r="AG939" s="40"/>
      <c r="AH939" s="40"/>
      <c r="AI939" s="40"/>
      <c r="AJ939" s="41"/>
      <c r="AK939" s="41"/>
      <c r="AL939" s="42"/>
      <c r="AM939" s="42"/>
      <c r="AN939" s="42"/>
      <c r="AO939" s="42"/>
      <c r="AP939" s="42"/>
      <c r="AQ939" s="42"/>
      <c r="AR939" s="42"/>
      <c r="AS939" s="42"/>
      <c r="AT939" s="42"/>
      <c r="AU939" s="42"/>
      <c r="AV939" s="42"/>
      <c r="AW939" s="42"/>
      <c r="AX939" s="42"/>
      <c r="AY939" s="42"/>
      <c r="AZ939" s="42"/>
      <c r="BA939" s="42"/>
      <c r="BB939" s="42"/>
      <c r="BC939" s="42"/>
      <c r="BD939" s="42"/>
      <c r="BE939" s="42"/>
      <c r="BF939" s="42"/>
      <c r="BG939" s="42"/>
    </row>
    <row r="940" spans="5:59" ht="15.75" customHeight="1" x14ac:dyDescent="0.25">
      <c r="E940" s="37"/>
      <c r="J940" s="36"/>
      <c r="K940" s="36"/>
      <c r="L940" s="38"/>
      <c r="M940" s="39"/>
      <c r="N940" s="39"/>
      <c r="O940" s="39"/>
      <c r="P940" s="39"/>
      <c r="Q940" s="39"/>
      <c r="R940" s="39"/>
      <c r="S940" s="39"/>
      <c r="U940" s="39"/>
      <c r="V940" s="39"/>
      <c r="W940" s="39"/>
      <c r="X940" s="39"/>
      <c r="Y940" s="39"/>
      <c r="AF940" s="40"/>
      <c r="AG940" s="40"/>
      <c r="AH940" s="40"/>
      <c r="AI940" s="40"/>
      <c r="AJ940" s="41"/>
      <c r="AK940" s="41"/>
      <c r="AL940" s="42"/>
      <c r="AM940" s="42"/>
      <c r="AN940" s="42"/>
      <c r="AO940" s="42"/>
      <c r="AP940" s="42"/>
      <c r="AQ940" s="42"/>
      <c r="AR940" s="42"/>
      <c r="AS940" s="42"/>
      <c r="AT940" s="42"/>
      <c r="AU940" s="42"/>
      <c r="AV940" s="42"/>
      <c r="AW940" s="42"/>
      <c r="AX940" s="42"/>
      <c r="AY940" s="42"/>
      <c r="AZ940" s="42"/>
      <c r="BA940" s="42"/>
      <c r="BB940" s="42"/>
      <c r="BC940" s="42"/>
      <c r="BD940" s="42"/>
      <c r="BE940" s="42"/>
      <c r="BF940" s="42"/>
      <c r="BG940" s="42"/>
    </row>
    <row r="941" spans="5:59" ht="15.75" customHeight="1" x14ac:dyDescent="0.25">
      <c r="E941" s="37"/>
      <c r="J941" s="36"/>
      <c r="K941" s="36"/>
      <c r="L941" s="38"/>
      <c r="M941" s="39"/>
      <c r="N941" s="39"/>
      <c r="O941" s="39"/>
      <c r="P941" s="39"/>
      <c r="Q941" s="39"/>
      <c r="R941" s="39"/>
      <c r="S941" s="39"/>
      <c r="U941" s="39"/>
      <c r="V941" s="39"/>
      <c r="W941" s="39"/>
      <c r="X941" s="39"/>
      <c r="Y941" s="39"/>
      <c r="AF941" s="40"/>
      <c r="AG941" s="40"/>
      <c r="AH941" s="40"/>
      <c r="AI941" s="40"/>
      <c r="AJ941" s="41"/>
      <c r="AK941" s="41"/>
      <c r="AL941" s="42"/>
      <c r="AM941" s="42"/>
      <c r="AN941" s="42"/>
      <c r="AO941" s="42"/>
      <c r="AP941" s="42"/>
      <c r="AQ941" s="42"/>
      <c r="AR941" s="42"/>
      <c r="AS941" s="42"/>
      <c r="AT941" s="42"/>
      <c r="AU941" s="42"/>
      <c r="AV941" s="42"/>
      <c r="AW941" s="42"/>
      <c r="AX941" s="42"/>
      <c r="AY941" s="42"/>
      <c r="AZ941" s="42"/>
      <c r="BA941" s="42"/>
      <c r="BB941" s="42"/>
      <c r="BC941" s="42"/>
      <c r="BD941" s="42"/>
      <c r="BE941" s="42"/>
      <c r="BF941" s="42"/>
      <c r="BG941" s="42"/>
    </row>
    <row r="942" spans="5:59" ht="15.75" customHeight="1" x14ac:dyDescent="0.25">
      <c r="E942" s="37"/>
      <c r="J942" s="36"/>
      <c r="K942" s="36"/>
      <c r="L942" s="38"/>
      <c r="M942" s="39"/>
      <c r="N942" s="39"/>
      <c r="O942" s="39"/>
      <c r="P942" s="39"/>
      <c r="Q942" s="39"/>
      <c r="R942" s="39"/>
      <c r="S942" s="39"/>
      <c r="U942" s="39"/>
      <c r="V942" s="39"/>
      <c r="W942" s="39"/>
      <c r="X942" s="39"/>
      <c r="Y942" s="39"/>
      <c r="AF942" s="40"/>
      <c r="AG942" s="40"/>
      <c r="AH942" s="40"/>
      <c r="AI942" s="40"/>
      <c r="AJ942" s="41"/>
      <c r="AK942" s="41"/>
      <c r="AL942" s="42"/>
      <c r="AM942" s="42"/>
      <c r="AN942" s="42"/>
      <c r="AO942" s="42"/>
      <c r="AP942" s="42"/>
      <c r="AQ942" s="42"/>
      <c r="AR942" s="42"/>
      <c r="AS942" s="42"/>
      <c r="AT942" s="42"/>
      <c r="AU942" s="42"/>
      <c r="AV942" s="42"/>
      <c r="AW942" s="42"/>
      <c r="AX942" s="42"/>
      <c r="AY942" s="42"/>
      <c r="AZ942" s="42"/>
      <c r="BA942" s="42"/>
      <c r="BB942" s="42"/>
      <c r="BC942" s="42"/>
      <c r="BD942" s="42"/>
      <c r="BE942" s="42"/>
      <c r="BF942" s="42"/>
      <c r="BG942" s="42"/>
    </row>
    <row r="943" spans="5:59" ht="15.75" customHeight="1" x14ac:dyDescent="0.25">
      <c r="E943" s="37"/>
      <c r="J943" s="36"/>
      <c r="K943" s="36"/>
      <c r="L943" s="38"/>
      <c r="M943" s="39"/>
      <c r="N943" s="39"/>
      <c r="O943" s="39"/>
      <c r="P943" s="39"/>
      <c r="Q943" s="39"/>
      <c r="R943" s="39"/>
      <c r="S943" s="39"/>
      <c r="U943" s="39"/>
      <c r="V943" s="39"/>
      <c r="W943" s="39"/>
      <c r="X943" s="39"/>
      <c r="Y943" s="39"/>
      <c r="AF943" s="40"/>
      <c r="AG943" s="40"/>
      <c r="AH943" s="40"/>
      <c r="AI943" s="40"/>
      <c r="AJ943" s="41"/>
      <c r="AK943" s="41"/>
      <c r="AL943" s="42"/>
      <c r="AM943" s="42"/>
      <c r="AN943" s="42"/>
      <c r="AO943" s="42"/>
      <c r="AP943" s="42"/>
      <c r="AQ943" s="42"/>
      <c r="AR943" s="42"/>
      <c r="AS943" s="42"/>
      <c r="AT943" s="42"/>
      <c r="AU943" s="42"/>
      <c r="AV943" s="42"/>
      <c r="AW943" s="42"/>
      <c r="AX943" s="42"/>
      <c r="AY943" s="42"/>
      <c r="AZ943" s="42"/>
      <c r="BA943" s="42"/>
      <c r="BB943" s="42"/>
      <c r="BC943" s="42"/>
      <c r="BD943" s="42"/>
      <c r="BE943" s="42"/>
      <c r="BF943" s="42"/>
      <c r="BG943" s="42"/>
    </row>
    <row r="944" spans="5:59" ht="15.75" customHeight="1" x14ac:dyDescent="0.25">
      <c r="E944" s="37"/>
      <c r="J944" s="36"/>
      <c r="K944" s="36"/>
      <c r="L944" s="38"/>
      <c r="M944" s="39"/>
      <c r="N944" s="39"/>
      <c r="O944" s="39"/>
      <c r="P944" s="39"/>
      <c r="Q944" s="39"/>
      <c r="R944" s="39"/>
      <c r="S944" s="39"/>
      <c r="U944" s="39"/>
      <c r="V944" s="39"/>
      <c r="W944" s="39"/>
      <c r="X944" s="39"/>
      <c r="Y944" s="39"/>
      <c r="AF944" s="40"/>
      <c r="AG944" s="40"/>
      <c r="AH944" s="40"/>
      <c r="AI944" s="40"/>
      <c r="AJ944" s="41"/>
      <c r="AK944" s="41"/>
      <c r="AL944" s="42"/>
      <c r="AM944" s="42"/>
      <c r="AN944" s="42"/>
      <c r="AO944" s="42"/>
      <c r="AP944" s="42"/>
      <c r="AQ944" s="42"/>
      <c r="AR944" s="42"/>
      <c r="AS944" s="42"/>
      <c r="AT944" s="42"/>
      <c r="AU944" s="42"/>
      <c r="AV944" s="42"/>
      <c r="AW944" s="42"/>
      <c r="AX944" s="42"/>
      <c r="AY944" s="42"/>
      <c r="AZ944" s="42"/>
      <c r="BA944" s="42"/>
      <c r="BB944" s="42"/>
      <c r="BC944" s="42"/>
      <c r="BD944" s="42"/>
      <c r="BE944" s="42"/>
      <c r="BF944" s="42"/>
      <c r="BG944" s="42"/>
    </row>
    <row r="945" spans="5:59" ht="15.75" customHeight="1" x14ac:dyDescent="0.25">
      <c r="E945" s="37"/>
      <c r="J945" s="36"/>
      <c r="K945" s="36"/>
      <c r="L945" s="38"/>
      <c r="M945" s="39"/>
      <c r="N945" s="39"/>
      <c r="O945" s="39"/>
      <c r="P945" s="39"/>
      <c r="Q945" s="39"/>
      <c r="R945" s="39"/>
      <c r="S945" s="39"/>
      <c r="U945" s="39"/>
      <c r="V945" s="39"/>
      <c r="W945" s="39"/>
      <c r="X945" s="39"/>
      <c r="Y945" s="39"/>
      <c r="AF945" s="40"/>
      <c r="AG945" s="40"/>
      <c r="AH945" s="40"/>
      <c r="AI945" s="40"/>
      <c r="AJ945" s="41"/>
      <c r="AK945" s="41"/>
      <c r="AL945" s="42"/>
      <c r="AM945" s="42"/>
      <c r="AN945" s="42"/>
      <c r="AO945" s="42"/>
      <c r="AP945" s="42"/>
      <c r="AQ945" s="42"/>
      <c r="AR945" s="42"/>
      <c r="AS945" s="42"/>
      <c r="AT945" s="42"/>
      <c r="AU945" s="42"/>
      <c r="AV945" s="42"/>
      <c r="AW945" s="42"/>
      <c r="AX945" s="42"/>
      <c r="AY945" s="42"/>
      <c r="AZ945" s="42"/>
      <c r="BA945" s="42"/>
      <c r="BB945" s="42"/>
      <c r="BC945" s="42"/>
      <c r="BD945" s="42"/>
      <c r="BE945" s="42"/>
      <c r="BF945" s="42"/>
      <c r="BG945" s="42"/>
    </row>
    <row r="946" spans="5:59" ht="15.75" customHeight="1" x14ac:dyDescent="0.25">
      <c r="E946" s="37"/>
      <c r="J946" s="36"/>
      <c r="K946" s="36"/>
      <c r="L946" s="38"/>
      <c r="M946" s="39"/>
      <c r="N946" s="39"/>
      <c r="O946" s="39"/>
      <c r="P946" s="39"/>
      <c r="Q946" s="39"/>
      <c r="R946" s="39"/>
      <c r="S946" s="39"/>
      <c r="U946" s="39"/>
      <c r="V946" s="39"/>
      <c r="W946" s="39"/>
      <c r="X946" s="39"/>
      <c r="Y946" s="39"/>
      <c r="AF946" s="40"/>
      <c r="AG946" s="40"/>
      <c r="AH946" s="40"/>
      <c r="AI946" s="40"/>
      <c r="AJ946" s="41"/>
      <c r="AK946" s="41"/>
      <c r="AL946" s="42"/>
      <c r="AM946" s="42"/>
      <c r="AN946" s="42"/>
      <c r="AO946" s="42"/>
      <c r="AP946" s="42"/>
      <c r="AQ946" s="42"/>
      <c r="AR946" s="42"/>
      <c r="AS946" s="42"/>
      <c r="AT946" s="42"/>
      <c r="AU946" s="42"/>
      <c r="AV946" s="42"/>
      <c r="AW946" s="42"/>
      <c r="AX946" s="42"/>
      <c r="AY946" s="42"/>
      <c r="AZ946" s="42"/>
      <c r="BA946" s="42"/>
      <c r="BB946" s="42"/>
      <c r="BC946" s="42"/>
      <c r="BD946" s="42"/>
      <c r="BE946" s="42"/>
      <c r="BF946" s="42"/>
      <c r="BG946" s="42"/>
    </row>
    <row r="947" spans="5:59" ht="15.75" customHeight="1" x14ac:dyDescent="0.25">
      <c r="E947" s="37"/>
      <c r="J947" s="36"/>
      <c r="K947" s="36"/>
      <c r="L947" s="38"/>
      <c r="M947" s="39"/>
      <c r="N947" s="39"/>
      <c r="O947" s="39"/>
      <c r="P947" s="39"/>
      <c r="Q947" s="39"/>
      <c r="R947" s="39"/>
      <c r="S947" s="39"/>
      <c r="U947" s="39"/>
      <c r="V947" s="39"/>
      <c r="W947" s="39"/>
      <c r="X947" s="39"/>
      <c r="Y947" s="39"/>
      <c r="AF947" s="40"/>
      <c r="AG947" s="40"/>
      <c r="AH947" s="40"/>
      <c r="AI947" s="40"/>
      <c r="AJ947" s="41"/>
      <c r="AK947" s="41"/>
      <c r="AL947" s="42"/>
      <c r="AM947" s="42"/>
      <c r="AN947" s="42"/>
      <c r="AO947" s="42"/>
      <c r="AP947" s="42"/>
      <c r="AQ947" s="42"/>
      <c r="AR947" s="42"/>
      <c r="AS947" s="42"/>
      <c r="AT947" s="42"/>
      <c r="AU947" s="42"/>
      <c r="AV947" s="42"/>
      <c r="AW947" s="42"/>
      <c r="AX947" s="42"/>
      <c r="AY947" s="42"/>
      <c r="AZ947" s="42"/>
      <c r="BA947" s="42"/>
      <c r="BB947" s="42"/>
      <c r="BC947" s="42"/>
      <c r="BD947" s="42"/>
      <c r="BE947" s="42"/>
      <c r="BF947" s="42"/>
      <c r="BG947" s="42"/>
    </row>
    <row r="948" spans="5:59" ht="15.75" customHeight="1" x14ac:dyDescent="0.25">
      <c r="E948" s="37"/>
      <c r="J948" s="36"/>
      <c r="K948" s="36"/>
      <c r="L948" s="38"/>
      <c r="M948" s="39"/>
      <c r="N948" s="39"/>
      <c r="O948" s="39"/>
      <c r="P948" s="39"/>
      <c r="Q948" s="39"/>
      <c r="R948" s="39"/>
      <c r="S948" s="39"/>
      <c r="U948" s="39"/>
      <c r="V948" s="39"/>
      <c r="W948" s="39"/>
      <c r="X948" s="39"/>
      <c r="Y948" s="39"/>
      <c r="AF948" s="40"/>
      <c r="AG948" s="40"/>
      <c r="AH948" s="40"/>
      <c r="AI948" s="40"/>
      <c r="AJ948" s="41"/>
      <c r="AK948" s="41"/>
      <c r="AL948" s="42"/>
      <c r="AM948" s="42"/>
      <c r="AN948" s="42"/>
      <c r="AO948" s="42"/>
      <c r="AP948" s="42"/>
      <c r="AQ948" s="42"/>
      <c r="AR948" s="42"/>
      <c r="AS948" s="42"/>
      <c r="AT948" s="42"/>
      <c r="AU948" s="42"/>
      <c r="AV948" s="42"/>
      <c r="AW948" s="42"/>
      <c r="AX948" s="42"/>
      <c r="AY948" s="42"/>
      <c r="AZ948" s="42"/>
      <c r="BA948" s="42"/>
      <c r="BB948" s="42"/>
      <c r="BC948" s="42"/>
      <c r="BD948" s="42"/>
      <c r="BE948" s="42"/>
      <c r="BF948" s="42"/>
      <c r="BG948" s="42"/>
    </row>
    <row r="949" spans="5:59" ht="15.75" customHeight="1" x14ac:dyDescent="0.25">
      <c r="E949" s="37"/>
      <c r="J949" s="36"/>
      <c r="K949" s="36"/>
      <c r="L949" s="38"/>
      <c r="M949" s="39"/>
      <c r="N949" s="39"/>
      <c r="O949" s="39"/>
      <c r="P949" s="39"/>
      <c r="Q949" s="39"/>
      <c r="R949" s="39"/>
      <c r="S949" s="39"/>
      <c r="U949" s="39"/>
      <c r="V949" s="39"/>
      <c r="W949" s="39"/>
      <c r="X949" s="39"/>
      <c r="Y949" s="39"/>
      <c r="AF949" s="40"/>
      <c r="AG949" s="40"/>
      <c r="AH949" s="40"/>
      <c r="AI949" s="40"/>
      <c r="AJ949" s="41"/>
      <c r="AK949" s="41"/>
      <c r="AL949" s="42"/>
      <c r="AM949" s="42"/>
      <c r="AN949" s="42"/>
      <c r="AO949" s="42"/>
      <c r="AP949" s="42"/>
      <c r="AQ949" s="42"/>
      <c r="AR949" s="42"/>
      <c r="AS949" s="42"/>
      <c r="AT949" s="42"/>
      <c r="AU949" s="42"/>
      <c r="AV949" s="42"/>
      <c r="AW949" s="42"/>
      <c r="AX949" s="42"/>
      <c r="AY949" s="42"/>
      <c r="AZ949" s="42"/>
      <c r="BA949" s="42"/>
      <c r="BB949" s="42"/>
      <c r="BC949" s="42"/>
      <c r="BD949" s="42"/>
      <c r="BE949" s="42"/>
      <c r="BF949" s="42"/>
      <c r="BG949" s="42"/>
    </row>
    <row r="950" spans="5:59" ht="15.75" customHeight="1" x14ac:dyDescent="0.25">
      <c r="E950" s="37"/>
      <c r="J950" s="36"/>
      <c r="K950" s="36"/>
      <c r="L950" s="38"/>
      <c r="M950" s="39"/>
      <c r="N950" s="39"/>
      <c r="O950" s="39"/>
      <c r="P950" s="39"/>
      <c r="Q950" s="39"/>
      <c r="R950" s="39"/>
      <c r="S950" s="39"/>
      <c r="U950" s="39"/>
      <c r="V950" s="39"/>
      <c r="W950" s="39"/>
      <c r="X950" s="39"/>
      <c r="Y950" s="39"/>
      <c r="AF950" s="40"/>
      <c r="AG950" s="40"/>
      <c r="AH950" s="40"/>
      <c r="AI950" s="40"/>
      <c r="AJ950" s="41"/>
      <c r="AK950" s="41"/>
      <c r="AL950" s="42"/>
      <c r="AM950" s="42"/>
      <c r="AN950" s="42"/>
      <c r="AO950" s="42"/>
      <c r="AP950" s="42"/>
      <c r="AQ950" s="42"/>
      <c r="AR950" s="42"/>
      <c r="AS950" s="42"/>
      <c r="AT950" s="42"/>
      <c r="AU950" s="42"/>
      <c r="AV950" s="42"/>
      <c r="AW950" s="42"/>
      <c r="AX950" s="42"/>
      <c r="AY950" s="42"/>
      <c r="AZ950" s="42"/>
      <c r="BA950" s="42"/>
      <c r="BB950" s="42"/>
      <c r="BC950" s="42"/>
      <c r="BD950" s="42"/>
      <c r="BE950" s="42"/>
      <c r="BF950" s="42"/>
      <c r="BG950" s="42"/>
    </row>
    <row r="951" spans="5:59" ht="15.75" customHeight="1" x14ac:dyDescent="0.25">
      <c r="E951" s="37"/>
      <c r="J951" s="36"/>
      <c r="K951" s="36"/>
      <c r="L951" s="38"/>
      <c r="M951" s="39"/>
      <c r="N951" s="39"/>
      <c r="O951" s="39"/>
      <c r="P951" s="39"/>
      <c r="Q951" s="39"/>
      <c r="R951" s="39"/>
      <c r="S951" s="39"/>
      <c r="U951" s="39"/>
      <c r="V951" s="39"/>
      <c r="W951" s="39"/>
      <c r="X951" s="39"/>
      <c r="Y951" s="39"/>
      <c r="AF951" s="40"/>
      <c r="AG951" s="40"/>
      <c r="AH951" s="40"/>
      <c r="AI951" s="40"/>
      <c r="AJ951" s="41"/>
      <c r="AK951" s="41"/>
      <c r="AL951" s="42"/>
      <c r="AM951" s="42"/>
      <c r="AN951" s="42"/>
      <c r="AO951" s="42"/>
      <c r="AP951" s="42"/>
      <c r="AQ951" s="42"/>
      <c r="AR951" s="42"/>
      <c r="AS951" s="42"/>
      <c r="AT951" s="42"/>
      <c r="AU951" s="42"/>
      <c r="AV951" s="42"/>
      <c r="AW951" s="42"/>
      <c r="AX951" s="42"/>
      <c r="AY951" s="42"/>
      <c r="AZ951" s="42"/>
      <c r="BA951" s="42"/>
      <c r="BB951" s="42"/>
      <c r="BC951" s="42"/>
      <c r="BD951" s="42"/>
      <c r="BE951" s="42"/>
      <c r="BF951" s="42"/>
      <c r="BG951" s="42"/>
    </row>
    <row r="952" spans="5:59" ht="15.75" customHeight="1" x14ac:dyDescent="0.25">
      <c r="E952" s="37"/>
      <c r="J952" s="36"/>
      <c r="K952" s="36"/>
      <c r="L952" s="38"/>
      <c r="M952" s="39"/>
      <c r="N952" s="39"/>
      <c r="O952" s="39"/>
      <c r="P952" s="39"/>
      <c r="Q952" s="39"/>
      <c r="R952" s="39"/>
      <c r="S952" s="39"/>
      <c r="U952" s="39"/>
      <c r="V952" s="39"/>
      <c r="W952" s="39"/>
      <c r="X952" s="39"/>
      <c r="Y952" s="39"/>
      <c r="AF952" s="40"/>
      <c r="AG952" s="40"/>
      <c r="AH952" s="40"/>
      <c r="AI952" s="40"/>
      <c r="AJ952" s="41"/>
      <c r="AK952" s="41"/>
      <c r="AL952" s="42"/>
      <c r="AM952" s="42"/>
      <c r="AN952" s="42"/>
      <c r="AO952" s="42"/>
      <c r="AP952" s="42"/>
      <c r="AQ952" s="42"/>
      <c r="AR952" s="42"/>
      <c r="AS952" s="42"/>
      <c r="AT952" s="42"/>
      <c r="AU952" s="42"/>
      <c r="AV952" s="42"/>
      <c r="AW952" s="42"/>
      <c r="AX952" s="42"/>
      <c r="AY952" s="42"/>
      <c r="AZ952" s="42"/>
      <c r="BA952" s="42"/>
      <c r="BB952" s="42"/>
      <c r="BC952" s="42"/>
      <c r="BD952" s="42"/>
      <c r="BE952" s="42"/>
      <c r="BF952" s="42"/>
      <c r="BG952" s="42"/>
    </row>
    <row r="953" spans="5:59" ht="15.75" customHeight="1" x14ac:dyDescent="0.25">
      <c r="E953" s="37"/>
      <c r="J953" s="36"/>
      <c r="K953" s="36"/>
      <c r="L953" s="38"/>
      <c r="M953" s="39"/>
      <c r="N953" s="39"/>
      <c r="O953" s="39"/>
      <c r="P953" s="39"/>
      <c r="Q953" s="39"/>
      <c r="R953" s="39"/>
      <c r="S953" s="39"/>
      <c r="U953" s="39"/>
      <c r="V953" s="39"/>
      <c r="W953" s="39"/>
      <c r="X953" s="39"/>
      <c r="Y953" s="39"/>
      <c r="AF953" s="40"/>
      <c r="AG953" s="40"/>
      <c r="AH953" s="40"/>
      <c r="AI953" s="40"/>
      <c r="AJ953" s="41"/>
      <c r="AK953" s="41"/>
      <c r="AL953" s="42"/>
      <c r="AM953" s="42"/>
      <c r="AN953" s="42"/>
      <c r="AO953" s="42"/>
      <c r="AP953" s="42"/>
      <c r="AQ953" s="42"/>
      <c r="AR953" s="42"/>
      <c r="AS953" s="42"/>
      <c r="AT953" s="42"/>
      <c r="AU953" s="42"/>
      <c r="AV953" s="42"/>
      <c r="AW953" s="42"/>
      <c r="AX953" s="42"/>
      <c r="AY953" s="42"/>
      <c r="AZ953" s="42"/>
      <c r="BA953" s="42"/>
      <c r="BB953" s="42"/>
      <c r="BC953" s="42"/>
      <c r="BD953" s="42"/>
      <c r="BE953" s="42"/>
      <c r="BF953" s="42"/>
      <c r="BG953" s="42"/>
    </row>
    <row r="954" spans="5:59" ht="15.75" customHeight="1" x14ac:dyDescent="0.25">
      <c r="E954" s="37"/>
      <c r="J954" s="36"/>
      <c r="K954" s="36"/>
      <c r="L954" s="38"/>
      <c r="M954" s="39"/>
      <c r="N954" s="39"/>
      <c r="O954" s="39"/>
      <c r="P954" s="39"/>
      <c r="Q954" s="39"/>
      <c r="R954" s="39"/>
      <c r="S954" s="39"/>
      <c r="U954" s="39"/>
      <c r="V954" s="39"/>
      <c r="W954" s="39"/>
      <c r="X954" s="39"/>
      <c r="Y954" s="39"/>
      <c r="AF954" s="40"/>
      <c r="AG954" s="40"/>
      <c r="AH954" s="40"/>
      <c r="AI954" s="40"/>
      <c r="AJ954" s="41"/>
      <c r="AK954" s="41"/>
      <c r="AL954" s="42"/>
      <c r="AM954" s="42"/>
      <c r="AN954" s="42"/>
      <c r="AO954" s="42"/>
      <c r="AP954" s="42"/>
      <c r="AQ954" s="42"/>
      <c r="AR954" s="42"/>
      <c r="AS954" s="42"/>
      <c r="AT954" s="42"/>
      <c r="AU954" s="42"/>
      <c r="AV954" s="42"/>
      <c r="AW954" s="42"/>
      <c r="AX954" s="42"/>
      <c r="AY954" s="42"/>
      <c r="AZ954" s="42"/>
      <c r="BA954" s="42"/>
      <c r="BB954" s="42"/>
      <c r="BC954" s="42"/>
      <c r="BD954" s="42"/>
      <c r="BE954" s="42"/>
      <c r="BF954" s="42"/>
      <c r="BG954" s="42"/>
    </row>
    <row r="955" spans="5:59" ht="15.75" customHeight="1" x14ac:dyDescent="0.25">
      <c r="E955" s="37"/>
      <c r="J955" s="36"/>
      <c r="K955" s="36"/>
      <c r="L955" s="38"/>
      <c r="M955" s="39"/>
      <c r="N955" s="39"/>
      <c r="O955" s="39"/>
      <c r="P955" s="39"/>
      <c r="Q955" s="39"/>
      <c r="R955" s="39"/>
      <c r="S955" s="39"/>
      <c r="U955" s="39"/>
      <c r="V955" s="39"/>
      <c r="W955" s="39"/>
      <c r="X955" s="39"/>
      <c r="Y955" s="39"/>
      <c r="AF955" s="40"/>
      <c r="AG955" s="40"/>
      <c r="AH955" s="40"/>
      <c r="AI955" s="40"/>
      <c r="AJ955" s="41"/>
      <c r="AK955" s="41"/>
      <c r="AL955" s="42"/>
      <c r="AM955" s="42"/>
      <c r="AN955" s="42"/>
      <c r="AO955" s="42"/>
      <c r="AP955" s="42"/>
      <c r="AQ955" s="42"/>
      <c r="AR955" s="42"/>
      <c r="AS955" s="42"/>
      <c r="AT955" s="42"/>
      <c r="AU955" s="42"/>
      <c r="AV955" s="42"/>
      <c r="AW955" s="42"/>
      <c r="AX955" s="42"/>
      <c r="AY955" s="42"/>
      <c r="AZ955" s="42"/>
      <c r="BA955" s="42"/>
      <c r="BB955" s="42"/>
      <c r="BC955" s="42"/>
      <c r="BD955" s="42"/>
      <c r="BE955" s="42"/>
      <c r="BF955" s="42"/>
      <c r="BG955" s="42"/>
    </row>
    <row r="956" spans="5:59" ht="15.75" customHeight="1" x14ac:dyDescent="0.25">
      <c r="E956" s="37"/>
      <c r="J956" s="36"/>
      <c r="K956" s="36"/>
      <c r="L956" s="38"/>
      <c r="M956" s="39"/>
      <c r="N956" s="39"/>
      <c r="O956" s="39"/>
      <c r="P956" s="39"/>
      <c r="Q956" s="39"/>
      <c r="R956" s="39"/>
      <c r="S956" s="39"/>
      <c r="U956" s="39"/>
      <c r="V956" s="39"/>
      <c r="W956" s="39"/>
      <c r="X956" s="39"/>
      <c r="Y956" s="39"/>
      <c r="AF956" s="40"/>
      <c r="AG956" s="40"/>
      <c r="AH956" s="40"/>
      <c r="AI956" s="40"/>
      <c r="AJ956" s="41"/>
      <c r="AK956" s="41"/>
      <c r="AL956" s="42"/>
      <c r="AM956" s="42"/>
      <c r="AN956" s="42"/>
      <c r="AO956" s="42"/>
      <c r="AP956" s="42"/>
      <c r="AQ956" s="42"/>
      <c r="AR956" s="42"/>
      <c r="AS956" s="42"/>
      <c r="AT956" s="42"/>
      <c r="AU956" s="42"/>
      <c r="AV956" s="42"/>
      <c r="AW956" s="42"/>
      <c r="AX956" s="42"/>
      <c r="AY956" s="42"/>
      <c r="AZ956" s="42"/>
      <c r="BA956" s="42"/>
      <c r="BB956" s="42"/>
      <c r="BC956" s="42"/>
      <c r="BD956" s="42"/>
      <c r="BE956" s="42"/>
      <c r="BF956" s="42"/>
      <c r="BG956" s="42"/>
    </row>
    <row r="957" spans="5:59" ht="15.75" customHeight="1" x14ac:dyDescent="0.25">
      <c r="E957" s="37"/>
      <c r="J957" s="36"/>
      <c r="K957" s="36"/>
      <c r="L957" s="38"/>
      <c r="M957" s="39"/>
      <c r="N957" s="39"/>
      <c r="O957" s="39"/>
      <c r="P957" s="39"/>
      <c r="Q957" s="39"/>
      <c r="R957" s="39"/>
      <c r="S957" s="39"/>
      <c r="U957" s="39"/>
      <c r="V957" s="39"/>
      <c r="W957" s="39"/>
      <c r="X957" s="39"/>
      <c r="Y957" s="39"/>
      <c r="AF957" s="40"/>
      <c r="AG957" s="40"/>
      <c r="AH957" s="40"/>
      <c r="AI957" s="40"/>
      <c r="AJ957" s="41"/>
      <c r="AK957" s="41"/>
      <c r="AL957" s="42"/>
      <c r="AM957" s="42"/>
      <c r="AN957" s="42"/>
      <c r="AO957" s="42"/>
      <c r="AP957" s="42"/>
      <c r="AQ957" s="42"/>
      <c r="AR957" s="42"/>
      <c r="AS957" s="42"/>
      <c r="AT957" s="42"/>
      <c r="AU957" s="42"/>
      <c r="AV957" s="42"/>
      <c r="AW957" s="42"/>
      <c r="AX957" s="42"/>
      <c r="AY957" s="42"/>
      <c r="AZ957" s="42"/>
      <c r="BA957" s="42"/>
      <c r="BB957" s="42"/>
      <c r="BC957" s="42"/>
      <c r="BD957" s="42"/>
      <c r="BE957" s="42"/>
      <c r="BF957" s="42"/>
      <c r="BG957" s="42"/>
    </row>
    <row r="958" spans="5:59" ht="15.75" customHeight="1" x14ac:dyDescent="0.25">
      <c r="E958" s="37"/>
      <c r="J958" s="36"/>
      <c r="K958" s="36"/>
      <c r="L958" s="38"/>
      <c r="M958" s="39"/>
      <c r="N958" s="39"/>
      <c r="O958" s="39"/>
      <c r="P958" s="39"/>
      <c r="Q958" s="39"/>
      <c r="R958" s="39"/>
      <c r="S958" s="39"/>
      <c r="U958" s="39"/>
      <c r="V958" s="39"/>
      <c r="W958" s="39"/>
      <c r="X958" s="39"/>
      <c r="Y958" s="39"/>
      <c r="AF958" s="40"/>
      <c r="AG958" s="40"/>
      <c r="AH958" s="40"/>
      <c r="AI958" s="40"/>
      <c r="AJ958" s="41"/>
      <c r="AK958" s="41"/>
      <c r="AL958" s="42"/>
      <c r="AM958" s="42"/>
      <c r="AN958" s="42"/>
      <c r="AO958" s="42"/>
      <c r="AP958" s="42"/>
      <c r="AQ958" s="42"/>
      <c r="AR958" s="42"/>
      <c r="AS958" s="42"/>
      <c r="AT958" s="42"/>
      <c r="AU958" s="42"/>
      <c r="AV958" s="42"/>
      <c r="AW958" s="42"/>
      <c r="AX958" s="42"/>
      <c r="AY958" s="42"/>
      <c r="AZ958" s="42"/>
      <c r="BA958" s="42"/>
      <c r="BB958" s="42"/>
      <c r="BC958" s="42"/>
      <c r="BD958" s="42"/>
      <c r="BE958" s="42"/>
      <c r="BF958" s="42"/>
      <c r="BG958" s="42"/>
    </row>
    <row r="959" spans="5:59" ht="15.75" customHeight="1" x14ac:dyDescent="0.25">
      <c r="E959" s="37"/>
      <c r="J959" s="36"/>
      <c r="K959" s="36"/>
      <c r="L959" s="38"/>
      <c r="M959" s="39"/>
      <c r="N959" s="39"/>
      <c r="O959" s="39"/>
      <c r="P959" s="39"/>
      <c r="Q959" s="39"/>
      <c r="R959" s="39"/>
      <c r="S959" s="39"/>
      <c r="U959" s="39"/>
      <c r="V959" s="39"/>
      <c r="W959" s="39"/>
      <c r="X959" s="39"/>
      <c r="Y959" s="39"/>
      <c r="AF959" s="40"/>
      <c r="AG959" s="40"/>
      <c r="AH959" s="40"/>
      <c r="AI959" s="40"/>
      <c r="AJ959" s="41"/>
      <c r="AK959" s="41"/>
      <c r="AL959" s="42"/>
      <c r="AM959" s="42"/>
      <c r="AN959" s="42"/>
      <c r="AO959" s="42"/>
      <c r="AP959" s="42"/>
      <c r="AQ959" s="42"/>
      <c r="AR959" s="42"/>
      <c r="AS959" s="42"/>
      <c r="AT959" s="42"/>
      <c r="AU959" s="42"/>
      <c r="AV959" s="42"/>
      <c r="AW959" s="42"/>
      <c r="AX959" s="42"/>
      <c r="AY959" s="42"/>
      <c r="AZ959" s="42"/>
      <c r="BA959" s="42"/>
      <c r="BB959" s="42"/>
      <c r="BC959" s="42"/>
      <c r="BD959" s="42"/>
      <c r="BE959" s="42"/>
      <c r="BF959" s="42"/>
      <c r="BG959" s="42"/>
    </row>
    <row r="960" spans="5:59" ht="15.75" customHeight="1" x14ac:dyDescent="0.25">
      <c r="E960" s="37"/>
      <c r="J960" s="36"/>
      <c r="K960" s="36"/>
      <c r="L960" s="38"/>
      <c r="M960" s="39"/>
      <c r="N960" s="39"/>
      <c r="O960" s="39"/>
      <c r="P960" s="39"/>
      <c r="Q960" s="39"/>
      <c r="R960" s="39"/>
      <c r="S960" s="39"/>
      <c r="U960" s="39"/>
      <c r="V960" s="39"/>
      <c r="W960" s="39"/>
      <c r="X960" s="39"/>
      <c r="Y960" s="39"/>
      <c r="AF960" s="40"/>
      <c r="AG960" s="40"/>
      <c r="AH960" s="40"/>
      <c r="AI960" s="40"/>
      <c r="AJ960" s="41"/>
      <c r="AK960" s="41"/>
      <c r="AL960" s="42"/>
      <c r="AM960" s="42"/>
      <c r="AN960" s="42"/>
      <c r="AO960" s="42"/>
      <c r="AP960" s="42"/>
      <c r="AQ960" s="42"/>
      <c r="AR960" s="42"/>
      <c r="AS960" s="42"/>
      <c r="AT960" s="42"/>
      <c r="AU960" s="42"/>
      <c r="AV960" s="42"/>
      <c r="AW960" s="42"/>
      <c r="AX960" s="42"/>
      <c r="AY960" s="42"/>
      <c r="AZ960" s="42"/>
      <c r="BA960" s="42"/>
      <c r="BB960" s="42"/>
      <c r="BC960" s="42"/>
      <c r="BD960" s="42"/>
      <c r="BE960" s="42"/>
      <c r="BF960" s="42"/>
      <c r="BG960" s="42"/>
    </row>
    <row r="961" spans="5:59" ht="15.75" customHeight="1" x14ac:dyDescent="0.25">
      <c r="E961" s="37"/>
      <c r="J961" s="36"/>
      <c r="K961" s="36"/>
      <c r="L961" s="38"/>
      <c r="M961" s="39"/>
      <c r="N961" s="39"/>
      <c r="O961" s="39"/>
      <c r="P961" s="39"/>
      <c r="Q961" s="39"/>
      <c r="R961" s="39"/>
      <c r="S961" s="39"/>
      <c r="U961" s="39"/>
      <c r="V961" s="39"/>
      <c r="W961" s="39"/>
      <c r="X961" s="39"/>
      <c r="Y961" s="39"/>
      <c r="AF961" s="40"/>
      <c r="AG961" s="40"/>
      <c r="AH961" s="40"/>
      <c r="AI961" s="40"/>
      <c r="AJ961" s="41"/>
      <c r="AK961" s="41"/>
      <c r="AL961" s="42"/>
      <c r="AM961" s="42"/>
      <c r="AN961" s="42"/>
      <c r="AO961" s="42"/>
      <c r="AP961" s="42"/>
      <c r="AQ961" s="42"/>
      <c r="AR961" s="42"/>
      <c r="AS961" s="42"/>
      <c r="AT961" s="42"/>
      <c r="AU961" s="42"/>
      <c r="AV961" s="42"/>
      <c r="AW961" s="42"/>
      <c r="AX961" s="42"/>
      <c r="AY961" s="42"/>
      <c r="AZ961" s="42"/>
      <c r="BA961" s="42"/>
      <c r="BB961" s="42"/>
      <c r="BC961" s="42"/>
      <c r="BD961" s="42"/>
      <c r="BE961" s="42"/>
      <c r="BF961" s="42"/>
      <c r="BG961" s="42"/>
    </row>
    <row r="962" spans="5:59" ht="15.75" customHeight="1" x14ac:dyDescent="0.25">
      <c r="E962" s="37"/>
      <c r="J962" s="36"/>
      <c r="K962" s="36"/>
      <c r="L962" s="38"/>
      <c r="M962" s="39"/>
      <c r="N962" s="39"/>
      <c r="O962" s="39"/>
      <c r="P962" s="39"/>
      <c r="Q962" s="39"/>
      <c r="R962" s="39"/>
      <c r="S962" s="39"/>
      <c r="U962" s="39"/>
      <c r="V962" s="39"/>
      <c r="W962" s="39"/>
      <c r="X962" s="39"/>
      <c r="Y962" s="39"/>
      <c r="AF962" s="40"/>
      <c r="AG962" s="40"/>
      <c r="AH962" s="40"/>
      <c r="AI962" s="40"/>
      <c r="AJ962" s="41"/>
      <c r="AK962" s="41"/>
      <c r="AL962" s="42"/>
      <c r="AM962" s="42"/>
      <c r="AN962" s="42"/>
      <c r="AO962" s="42"/>
      <c r="AP962" s="42"/>
      <c r="AQ962" s="42"/>
      <c r="AR962" s="42"/>
      <c r="AS962" s="42"/>
      <c r="AT962" s="42"/>
      <c r="AU962" s="42"/>
      <c r="AV962" s="42"/>
      <c r="AW962" s="42"/>
      <c r="AX962" s="42"/>
      <c r="AY962" s="42"/>
      <c r="AZ962" s="42"/>
      <c r="BA962" s="42"/>
      <c r="BB962" s="42"/>
      <c r="BC962" s="42"/>
      <c r="BD962" s="42"/>
      <c r="BE962" s="42"/>
      <c r="BF962" s="42"/>
      <c r="BG962" s="42"/>
    </row>
    <row r="963" spans="5:59" ht="15.75" customHeight="1" x14ac:dyDescent="0.25">
      <c r="E963" s="37"/>
      <c r="J963" s="36"/>
      <c r="K963" s="36"/>
      <c r="L963" s="38"/>
      <c r="M963" s="39"/>
      <c r="N963" s="39"/>
      <c r="O963" s="39"/>
      <c r="P963" s="39"/>
      <c r="Q963" s="39"/>
      <c r="R963" s="39"/>
      <c r="S963" s="39"/>
      <c r="U963" s="39"/>
      <c r="V963" s="39"/>
      <c r="W963" s="39"/>
      <c r="X963" s="39"/>
      <c r="Y963" s="39"/>
      <c r="AF963" s="40"/>
      <c r="AG963" s="40"/>
      <c r="AH963" s="40"/>
      <c r="AI963" s="40"/>
      <c r="AJ963" s="41"/>
      <c r="AK963" s="41"/>
      <c r="AL963" s="42"/>
      <c r="AM963" s="42"/>
      <c r="AN963" s="42"/>
      <c r="AO963" s="42"/>
      <c r="AP963" s="42"/>
      <c r="AQ963" s="42"/>
      <c r="AR963" s="42"/>
      <c r="AS963" s="42"/>
      <c r="AT963" s="42"/>
      <c r="AU963" s="42"/>
      <c r="AV963" s="42"/>
      <c r="AW963" s="42"/>
      <c r="AX963" s="42"/>
      <c r="AY963" s="42"/>
      <c r="AZ963" s="42"/>
      <c r="BA963" s="42"/>
      <c r="BB963" s="42"/>
      <c r="BC963" s="42"/>
      <c r="BD963" s="42"/>
      <c r="BE963" s="42"/>
      <c r="BF963" s="42"/>
      <c r="BG963" s="42"/>
    </row>
    <row r="964" spans="5:59" ht="15.75" customHeight="1" x14ac:dyDescent="0.25">
      <c r="E964" s="37"/>
      <c r="J964" s="36"/>
      <c r="K964" s="36"/>
      <c r="L964" s="38"/>
      <c r="M964" s="39"/>
      <c r="N964" s="39"/>
      <c r="O964" s="39"/>
      <c r="P964" s="39"/>
      <c r="Q964" s="39"/>
      <c r="R964" s="39"/>
      <c r="S964" s="39"/>
      <c r="U964" s="39"/>
      <c r="V964" s="39"/>
      <c r="W964" s="39"/>
      <c r="X964" s="39"/>
      <c r="Y964" s="39"/>
      <c r="AF964" s="40"/>
      <c r="AG964" s="40"/>
      <c r="AH964" s="40"/>
      <c r="AI964" s="40"/>
      <c r="AJ964" s="41"/>
      <c r="AK964" s="41"/>
      <c r="AL964" s="42"/>
      <c r="AM964" s="42"/>
      <c r="AN964" s="42"/>
      <c r="AO964" s="42"/>
      <c r="AP964" s="42"/>
      <c r="AQ964" s="42"/>
      <c r="AR964" s="42"/>
      <c r="AS964" s="42"/>
      <c r="AT964" s="42"/>
      <c r="AU964" s="42"/>
      <c r="AV964" s="42"/>
      <c r="AW964" s="42"/>
      <c r="AX964" s="42"/>
      <c r="AY964" s="42"/>
      <c r="AZ964" s="42"/>
      <c r="BA964" s="42"/>
      <c r="BB964" s="42"/>
      <c r="BC964" s="42"/>
      <c r="BD964" s="42"/>
      <c r="BE964" s="42"/>
      <c r="BF964" s="42"/>
      <c r="BG964" s="42"/>
    </row>
    <row r="965" spans="5:59" ht="15.75" customHeight="1" x14ac:dyDescent="0.25">
      <c r="E965" s="37"/>
      <c r="J965" s="36"/>
      <c r="K965" s="36"/>
      <c r="L965" s="38"/>
      <c r="M965" s="39"/>
      <c r="N965" s="39"/>
      <c r="O965" s="39"/>
      <c r="P965" s="39"/>
      <c r="Q965" s="39"/>
      <c r="R965" s="39"/>
      <c r="S965" s="39"/>
      <c r="U965" s="39"/>
      <c r="V965" s="39"/>
      <c r="W965" s="39"/>
      <c r="X965" s="39"/>
      <c r="Y965" s="39"/>
      <c r="AF965" s="40"/>
      <c r="AG965" s="40"/>
      <c r="AH965" s="40"/>
      <c r="AI965" s="40"/>
      <c r="AJ965" s="41"/>
      <c r="AK965" s="41"/>
      <c r="AL965" s="42"/>
      <c r="AM965" s="42"/>
      <c r="AN965" s="42"/>
      <c r="AO965" s="42"/>
      <c r="AP965" s="42"/>
      <c r="AQ965" s="42"/>
      <c r="AR965" s="42"/>
      <c r="AS965" s="42"/>
      <c r="AT965" s="42"/>
      <c r="AU965" s="42"/>
      <c r="AV965" s="42"/>
      <c r="AW965" s="42"/>
      <c r="AX965" s="42"/>
      <c r="AY965" s="42"/>
      <c r="AZ965" s="42"/>
      <c r="BA965" s="42"/>
      <c r="BB965" s="42"/>
      <c r="BC965" s="42"/>
      <c r="BD965" s="42"/>
      <c r="BE965" s="42"/>
      <c r="BF965" s="42"/>
      <c r="BG965" s="42"/>
    </row>
    <row r="966" spans="5:59" ht="15.75" customHeight="1" x14ac:dyDescent="0.25">
      <c r="E966" s="37"/>
      <c r="J966" s="36"/>
      <c r="K966" s="36"/>
      <c r="L966" s="38"/>
      <c r="M966" s="39"/>
      <c r="N966" s="39"/>
      <c r="O966" s="39"/>
      <c r="P966" s="39"/>
      <c r="Q966" s="39"/>
      <c r="R966" s="39"/>
      <c r="S966" s="39"/>
      <c r="U966" s="39"/>
      <c r="V966" s="39"/>
      <c r="W966" s="39"/>
      <c r="X966" s="39"/>
      <c r="Y966" s="39"/>
      <c r="AF966" s="40"/>
      <c r="AG966" s="40"/>
      <c r="AH966" s="40"/>
      <c r="AI966" s="40"/>
      <c r="AJ966" s="41"/>
      <c r="AK966" s="41"/>
      <c r="AL966" s="42"/>
      <c r="AM966" s="42"/>
      <c r="AN966" s="42"/>
      <c r="AO966" s="42"/>
      <c r="AP966" s="42"/>
      <c r="AQ966" s="42"/>
      <c r="AR966" s="42"/>
      <c r="AS966" s="42"/>
      <c r="AT966" s="42"/>
      <c r="AU966" s="42"/>
      <c r="AV966" s="42"/>
      <c r="AW966" s="42"/>
      <c r="AX966" s="42"/>
      <c r="AY966" s="42"/>
      <c r="AZ966" s="42"/>
      <c r="BA966" s="42"/>
      <c r="BB966" s="42"/>
      <c r="BC966" s="42"/>
      <c r="BD966" s="42"/>
      <c r="BE966" s="42"/>
      <c r="BF966" s="42"/>
      <c r="BG966" s="42"/>
    </row>
    <row r="967" spans="5:59" ht="15.75" customHeight="1" x14ac:dyDescent="0.25">
      <c r="E967" s="37"/>
      <c r="J967" s="36"/>
      <c r="K967" s="36"/>
      <c r="L967" s="38"/>
      <c r="M967" s="39"/>
      <c r="N967" s="39"/>
      <c r="O967" s="39"/>
      <c r="P967" s="39"/>
      <c r="Q967" s="39"/>
      <c r="R967" s="39"/>
      <c r="S967" s="39"/>
      <c r="U967" s="39"/>
      <c r="V967" s="39"/>
      <c r="W967" s="39"/>
      <c r="X967" s="39"/>
      <c r="Y967" s="39"/>
      <c r="AF967" s="40"/>
      <c r="AG967" s="40"/>
      <c r="AH967" s="40"/>
      <c r="AI967" s="40"/>
      <c r="AJ967" s="41"/>
      <c r="AK967" s="41"/>
      <c r="AL967" s="42"/>
      <c r="AM967" s="42"/>
      <c r="AN967" s="42"/>
      <c r="AO967" s="42"/>
      <c r="AP967" s="42"/>
      <c r="AQ967" s="42"/>
      <c r="AR967" s="42"/>
      <c r="AS967" s="42"/>
      <c r="AT967" s="42"/>
      <c r="AU967" s="42"/>
      <c r="AV967" s="42"/>
      <c r="AW967" s="42"/>
      <c r="AX967" s="42"/>
      <c r="AY967" s="42"/>
      <c r="AZ967" s="42"/>
      <c r="BA967" s="42"/>
      <c r="BB967" s="42"/>
      <c r="BC967" s="42"/>
      <c r="BD967" s="42"/>
      <c r="BE967" s="42"/>
      <c r="BF967" s="42"/>
      <c r="BG967" s="42"/>
    </row>
    <row r="968" spans="5:59" ht="15.75" customHeight="1" x14ac:dyDescent="0.25">
      <c r="E968" s="37"/>
      <c r="J968" s="36"/>
      <c r="K968" s="36"/>
      <c r="L968" s="38"/>
      <c r="M968" s="39"/>
      <c r="N968" s="39"/>
      <c r="O968" s="39"/>
      <c r="P968" s="39"/>
      <c r="Q968" s="39"/>
      <c r="R968" s="39"/>
      <c r="S968" s="39"/>
      <c r="U968" s="39"/>
      <c r="V968" s="39"/>
      <c r="W968" s="39"/>
      <c r="X968" s="39"/>
      <c r="Y968" s="39"/>
      <c r="AF968" s="40"/>
      <c r="AG968" s="40"/>
      <c r="AH968" s="40"/>
      <c r="AI968" s="40"/>
      <c r="AJ968" s="41"/>
      <c r="AK968" s="41"/>
      <c r="AL968" s="42"/>
      <c r="AM968" s="42"/>
      <c r="AN968" s="42"/>
      <c r="AO968" s="42"/>
      <c r="AP968" s="42"/>
      <c r="AQ968" s="42"/>
      <c r="AR968" s="42"/>
      <c r="AS968" s="42"/>
      <c r="AT968" s="42"/>
      <c r="AU968" s="42"/>
      <c r="AV968" s="42"/>
      <c r="AW968" s="42"/>
      <c r="AX968" s="42"/>
      <c r="AY968" s="42"/>
      <c r="AZ968" s="42"/>
      <c r="BA968" s="42"/>
      <c r="BB968" s="42"/>
      <c r="BC968" s="42"/>
      <c r="BD968" s="42"/>
      <c r="BE968" s="42"/>
      <c r="BF968" s="42"/>
      <c r="BG968" s="42"/>
    </row>
    <row r="969" spans="5:59" ht="15.75" customHeight="1" x14ac:dyDescent="0.25">
      <c r="E969" s="37"/>
      <c r="J969" s="36"/>
      <c r="K969" s="36"/>
      <c r="L969" s="38"/>
      <c r="M969" s="39"/>
      <c r="N969" s="39"/>
      <c r="O969" s="39"/>
      <c r="P969" s="39"/>
      <c r="Q969" s="39"/>
      <c r="R969" s="39"/>
      <c r="S969" s="39"/>
      <c r="U969" s="39"/>
      <c r="V969" s="39"/>
      <c r="W969" s="39"/>
      <c r="X969" s="39"/>
      <c r="Y969" s="39"/>
      <c r="AF969" s="40"/>
      <c r="AG969" s="40"/>
      <c r="AH969" s="40"/>
      <c r="AI969" s="40"/>
      <c r="AJ969" s="41"/>
      <c r="AK969" s="41"/>
      <c r="AL969" s="42"/>
      <c r="AM969" s="42"/>
      <c r="AN969" s="42"/>
      <c r="AO969" s="42"/>
      <c r="AP969" s="42"/>
      <c r="AQ969" s="42"/>
      <c r="AR969" s="42"/>
      <c r="AS969" s="42"/>
      <c r="AT969" s="42"/>
      <c r="AU969" s="42"/>
      <c r="AV969" s="42"/>
      <c r="AW969" s="42"/>
      <c r="AX969" s="42"/>
      <c r="AY969" s="42"/>
      <c r="AZ969" s="42"/>
      <c r="BA969" s="42"/>
      <c r="BB969" s="42"/>
      <c r="BC969" s="42"/>
      <c r="BD969" s="42"/>
      <c r="BE969" s="42"/>
      <c r="BF969" s="42"/>
      <c r="BG969" s="42"/>
    </row>
    <row r="970" spans="5:59" ht="15.75" customHeight="1" x14ac:dyDescent="0.25">
      <c r="E970" s="37"/>
      <c r="J970" s="36"/>
      <c r="K970" s="36"/>
      <c r="L970" s="38"/>
      <c r="M970" s="39"/>
      <c r="N970" s="39"/>
      <c r="O970" s="39"/>
      <c r="P970" s="39"/>
      <c r="Q970" s="39"/>
      <c r="R970" s="39"/>
      <c r="S970" s="39"/>
      <c r="U970" s="39"/>
      <c r="V970" s="39"/>
      <c r="W970" s="39"/>
      <c r="X970" s="39"/>
      <c r="Y970" s="39"/>
      <c r="AF970" s="40"/>
      <c r="AG970" s="40"/>
      <c r="AH970" s="40"/>
      <c r="AI970" s="40"/>
      <c r="AJ970" s="41"/>
      <c r="AK970" s="41"/>
      <c r="AL970" s="42"/>
      <c r="AM970" s="42"/>
      <c r="AN970" s="42"/>
      <c r="AO970" s="42"/>
      <c r="AP970" s="42"/>
      <c r="AQ970" s="42"/>
      <c r="AR970" s="42"/>
      <c r="AS970" s="42"/>
      <c r="AT970" s="42"/>
      <c r="AU970" s="42"/>
      <c r="AV970" s="42"/>
      <c r="AW970" s="42"/>
      <c r="AX970" s="42"/>
      <c r="AY970" s="42"/>
      <c r="AZ970" s="42"/>
      <c r="BA970" s="42"/>
      <c r="BB970" s="42"/>
      <c r="BC970" s="42"/>
      <c r="BD970" s="42"/>
      <c r="BE970" s="42"/>
      <c r="BF970" s="42"/>
      <c r="BG970" s="42"/>
    </row>
    <row r="971" spans="5:59" ht="15.75" customHeight="1" x14ac:dyDescent="0.25">
      <c r="E971" s="37"/>
      <c r="J971" s="36"/>
      <c r="K971" s="36"/>
      <c r="L971" s="38"/>
      <c r="M971" s="39"/>
      <c r="N971" s="39"/>
      <c r="O971" s="39"/>
      <c r="P971" s="39"/>
      <c r="Q971" s="39"/>
      <c r="R971" s="39"/>
      <c r="S971" s="39"/>
      <c r="U971" s="39"/>
      <c r="V971" s="39"/>
      <c r="W971" s="39"/>
      <c r="X971" s="39"/>
      <c r="Y971" s="39"/>
      <c r="AF971" s="40"/>
      <c r="AG971" s="40"/>
      <c r="AH971" s="40"/>
      <c r="AI971" s="40"/>
      <c r="AJ971" s="41"/>
      <c r="AK971" s="41"/>
      <c r="AL971" s="42"/>
      <c r="AM971" s="42"/>
      <c r="AN971" s="42"/>
      <c r="AO971" s="42"/>
      <c r="AP971" s="42"/>
      <c r="AQ971" s="42"/>
      <c r="AR971" s="42"/>
      <c r="AS971" s="42"/>
      <c r="AT971" s="42"/>
      <c r="AU971" s="42"/>
      <c r="AV971" s="42"/>
      <c r="AW971" s="42"/>
      <c r="AX971" s="42"/>
      <c r="AY971" s="42"/>
      <c r="AZ971" s="42"/>
      <c r="BA971" s="42"/>
      <c r="BB971" s="42"/>
      <c r="BC971" s="42"/>
      <c r="BD971" s="42"/>
      <c r="BE971" s="42"/>
      <c r="BF971" s="42"/>
      <c r="BG971" s="42"/>
    </row>
    <row r="972" spans="5:59" ht="15.75" customHeight="1" x14ac:dyDescent="0.25">
      <c r="E972" s="37"/>
      <c r="J972" s="36"/>
      <c r="K972" s="36"/>
      <c r="L972" s="38"/>
      <c r="M972" s="39"/>
      <c r="N972" s="39"/>
      <c r="O972" s="39"/>
      <c r="P972" s="39"/>
      <c r="Q972" s="39"/>
      <c r="R972" s="39"/>
      <c r="S972" s="39"/>
      <c r="U972" s="39"/>
      <c r="V972" s="39"/>
      <c r="W972" s="39"/>
      <c r="X972" s="39"/>
      <c r="Y972" s="39"/>
      <c r="AF972" s="40"/>
      <c r="AG972" s="40"/>
      <c r="AH972" s="40"/>
      <c r="AI972" s="40"/>
      <c r="AJ972" s="41"/>
      <c r="AK972" s="41"/>
      <c r="AL972" s="42"/>
      <c r="AM972" s="42"/>
      <c r="AN972" s="42"/>
      <c r="AO972" s="42"/>
      <c r="AP972" s="42"/>
      <c r="AQ972" s="42"/>
      <c r="AR972" s="42"/>
      <c r="AS972" s="42"/>
      <c r="AT972" s="42"/>
      <c r="AU972" s="42"/>
      <c r="AV972" s="42"/>
      <c r="AW972" s="42"/>
      <c r="AX972" s="42"/>
      <c r="AY972" s="42"/>
      <c r="AZ972" s="42"/>
      <c r="BA972" s="42"/>
      <c r="BB972" s="42"/>
      <c r="BC972" s="42"/>
      <c r="BD972" s="42"/>
      <c r="BE972" s="42"/>
      <c r="BF972" s="42"/>
      <c r="BG972" s="42"/>
    </row>
    <row r="973" spans="5:59" ht="15.75" customHeight="1" x14ac:dyDescent="0.25">
      <c r="E973" s="37"/>
      <c r="J973" s="36"/>
      <c r="K973" s="36"/>
      <c r="L973" s="38"/>
      <c r="M973" s="39"/>
      <c r="N973" s="39"/>
      <c r="O973" s="39"/>
      <c r="P973" s="39"/>
      <c r="Q973" s="39"/>
      <c r="R973" s="39"/>
      <c r="S973" s="39"/>
      <c r="U973" s="39"/>
      <c r="V973" s="39"/>
      <c r="W973" s="39"/>
      <c r="X973" s="39"/>
      <c r="Y973" s="39"/>
      <c r="AF973" s="40"/>
      <c r="AG973" s="40"/>
      <c r="AH973" s="40"/>
      <c r="AI973" s="40"/>
      <c r="AJ973" s="41"/>
      <c r="AK973" s="41"/>
      <c r="AL973" s="42"/>
      <c r="AM973" s="42"/>
      <c r="AN973" s="42"/>
      <c r="AO973" s="42"/>
      <c r="AP973" s="42"/>
      <c r="AQ973" s="42"/>
      <c r="AR973" s="42"/>
      <c r="AS973" s="42"/>
      <c r="AT973" s="42"/>
      <c r="AU973" s="42"/>
      <c r="AV973" s="42"/>
      <c r="AW973" s="42"/>
      <c r="AX973" s="42"/>
      <c r="AY973" s="42"/>
      <c r="AZ973" s="42"/>
      <c r="BA973" s="42"/>
      <c r="BB973" s="42"/>
      <c r="BC973" s="42"/>
      <c r="BD973" s="42"/>
      <c r="BE973" s="42"/>
      <c r="BF973" s="42"/>
      <c r="BG973" s="42"/>
    </row>
    <row r="974" spans="5:59" ht="15.75" customHeight="1" x14ac:dyDescent="0.25">
      <c r="E974" s="37"/>
      <c r="J974" s="36"/>
      <c r="K974" s="36"/>
      <c r="L974" s="38"/>
      <c r="M974" s="39"/>
      <c r="N974" s="39"/>
      <c r="O974" s="39"/>
      <c r="P974" s="39"/>
      <c r="Q974" s="39"/>
      <c r="R974" s="39"/>
      <c r="S974" s="39"/>
      <c r="U974" s="39"/>
      <c r="V974" s="39"/>
      <c r="W974" s="39"/>
      <c r="X974" s="39"/>
      <c r="Y974" s="39"/>
      <c r="AF974" s="40"/>
      <c r="AG974" s="40"/>
      <c r="AH974" s="40"/>
      <c r="AI974" s="40"/>
      <c r="AJ974" s="41"/>
      <c r="AK974" s="41"/>
      <c r="AL974" s="42"/>
      <c r="AM974" s="42"/>
      <c r="AN974" s="42"/>
      <c r="AO974" s="42"/>
      <c r="AP974" s="42"/>
      <c r="AQ974" s="42"/>
      <c r="AR974" s="42"/>
      <c r="AS974" s="42"/>
      <c r="AT974" s="42"/>
      <c r="AU974" s="42"/>
      <c r="AV974" s="42"/>
      <c r="AW974" s="42"/>
      <c r="AX974" s="42"/>
      <c r="AY974" s="42"/>
      <c r="AZ974" s="42"/>
      <c r="BA974" s="42"/>
      <c r="BB974" s="42"/>
      <c r="BC974" s="42"/>
      <c r="BD974" s="42"/>
      <c r="BE974" s="42"/>
      <c r="BF974" s="42"/>
      <c r="BG974" s="42"/>
    </row>
    <row r="975" spans="5:59" ht="15.75" customHeight="1" x14ac:dyDescent="0.25">
      <c r="E975" s="37"/>
      <c r="J975" s="36"/>
      <c r="K975" s="36"/>
      <c r="L975" s="38"/>
      <c r="M975" s="39"/>
      <c r="N975" s="39"/>
      <c r="O975" s="39"/>
      <c r="P975" s="39"/>
      <c r="Q975" s="39"/>
      <c r="R975" s="39"/>
      <c r="S975" s="39"/>
      <c r="U975" s="39"/>
      <c r="V975" s="39"/>
      <c r="W975" s="39"/>
      <c r="X975" s="39"/>
      <c r="Y975" s="39"/>
      <c r="AF975" s="40"/>
      <c r="AG975" s="40"/>
      <c r="AH975" s="40"/>
      <c r="AI975" s="40"/>
      <c r="AJ975" s="41"/>
      <c r="AK975" s="41"/>
      <c r="AL975" s="42"/>
      <c r="AM975" s="42"/>
      <c r="AN975" s="42"/>
      <c r="AO975" s="42"/>
      <c r="AP975" s="42"/>
      <c r="AQ975" s="42"/>
      <c r="AR975" s="42"/>
      <c r="AS975" s="42"/>
      <c r="AT975" s="42"/>
      <c r="AU975" s="42"/>
      <c r="AV975" s="42"/>
      <c r="AW975" s="42"/>
      <c r="AX975" s="42"/>
      <c r="AY975" s="42"/>
      <c r="AZ975" s="42"/>
      <c r="BA975" s="42"/>
      <c r="BB975" s="42"/>
      <c r="BC975" s="42"/>
      <c r="BD975" s="42"/>
      <c r="BE975" s="42"/>
      <c r="BF975" s="42"/>
      <c r="BG975" s="42"/>
    </row>
    <row r="976" spans="5:59" ht="15.75" customHeight="1" x14ac:dyDescent="0.25">
      <c r="E976" s="37"/>
      <c r="J976" s="36"/>
      <c r="K976" s="36"/>
      <c r="L976" s="38"/>
      <c r="M976" s="39"/>
      <c r="N976" s="39"/>
      <c r="O976" s="39"/>
      <c r="P976" s="39"/>
      <c r="Q976" s="39"/>
      <c r="R976" s="39"/>
      <c r="S976" s="39"/>
      <c r="U976" s="39"/>
      <c r="V976" s="39"/>
      <c r="W976" s="39"/>
      <c r="X976" s="39"/>
      <c r="Y976" s="39"/>
      <c r="AF976" s="40"/>
      <c r="AG976" s="40"/>
      <c r="AH976" s="40"/>
      <c r="AI976" s="40"/>
      <c r="AJ976" s="41"/>
      <c r="AK976" s="41"/>
      <c r="AL976" s="42"/>
      <c r="AM976" s="42"/>
      <c r="AN976" s="42"/>
      <c r="AO976" s="42"/>
      <c r="AP976" s="42"/>
      <c r="AQ976" s="42"/>
      <c r="AR976" s="42"/>
      <c r="AS976" s="42"/>
      <c r="AT976" s="42"/>
      <c r="AU976" s="42"/>
      <c r="AV976" s="42"/>
      <c r="AW976" s="42"/>
      <c r="AX976" s="42"/>
      <c r="AY976" s="42"/>
      <c r="AZ976" s="42"/>
      <c r="BA976" s="42"/>
      <c r="BB976" s="42"/>
      <c r="BC976" s="42"/>
      <c r="BD976" s="42"/>
      <c r="BE976" s="42"/>
      <c r="BF976" s="42"/>
      <c r="BG976" s="42"/>
    </row>
    <row r="977" spans="5:59" ht="15.75" customHeight="1" x14ac:dyDescent="0.25">
      <c r="E977" s="37"/>
      <c r="J977" s="36"/>
      <c r="K977" s="36"/>
      <c r="L977" s="38"/>
      <c r="M977" s="39"/>
      <c r="N977" s="39"/>
      <c r="O977" s="39"/>
      <c r="P977" s="39"/>
      <c r="Q977" s="39"/>
      <c r="R977" s="39"/>
      <c r="S977" s="39"/>
      <c r="U977" s="39"/>
      <c r="V977" s="39"/>
      <c r="W977" s="39"/>
      <c r="X977" s="39"/>
      <c r="Y977" s="39"/>
      <c r="AF977" s="40"/>
      <c r="AG977" s="40"/>
      <c r="AH977" s="40"/>
      <c r="AI977" s="40"/>
      <c r="AJ977" s="41"/>
      <c r="AK977" s="41"/>
      <c r="AL977" s="42"/>
      <c r="AM977" s="42"/>
      <c r="AN977" s="42"/>
      <c r="AO977" s="42"/>
      <c r="AP977" s="42"/>
      <c r="AQ977" s="42"/>
      <c r="AR977" s="42"/>
      <c r="AS977" s="42"/>
      <c r="AT977" s="42"/>
      <c r="AU977" s="42"/>
      <c r="AV977" s="42"/>
      <c r="AW977" s="42"/>
      <c r="AX977" s="42"/>
      <c r="AY977" s="42"/>
      <c r="AZ977" s="42"/>
      <c r="BA977" s="42"/>
      <c r="BB977" s="42"/>
      <c r="BC977" s="42"/>
      <c r="BD977" s="42"/>
      <c r="BE977" s="42"/>
      <c r="BF977" s="42"/>
      <c r="BG977" s="42"/>
    </row>
    <row r="978" spans="5:59" ht="15.75" customHeight="1" x14ac:dyDescent="0.25">
      <c r="E978" s="37"/>
      <c r="J978" s="36"/>
      <c r="K978" s="36"/>
      <c r="L978" s="38"/>
      <c r="M978" s="39"/>
      <c r="N978" s="39"/>
      <c r="O978" s="39"/>
      <c r="P978" s="39"/>
      <c r="Q978" s="39"/>
      <c r="R978" s="39"/>
      <c r="S978" s="39"/>
      <c r="U978" s="39"/>
      <c r="V978" s="39"/>
      <c r="W978" s="39"/>
      <c r="X978" s="39"/>
      <c r="Y978" s="39"/>
      <c r="AF978" s="40"/>
      <c r="AG978" s="40"/>
      <c r="AH978" s="40"/>
      <c r="AI978" s="40"/>
      <c r="AJ978" s="41"/>
      <c r="AK978" s="41"/>
      <c r="AL978" s="42"/>
      <c r="AM978" s="42"/>
      <c r="AN978" s="42"/>
      <c r="AO978" s="42"/>
      <c r="AP978" s="42"/>
      <c r="AQ978" s="42"/>
      <c r="AR978" s="42"/>
      <c r="AS978" s="42"/>
      <c r="AT978" s="42"/>
      <c r="AU978" s="42"/>
      <c r="AV978" s="42"/>
      <c r="AW978" s="42"/>
      <c r="AX978" s="42"/>
      <c r="AY978" s="42"/>
      <c r="AZ978" s="42"/>
      <c r="BA978" s="42"/>
      <c r="BB978" s="42"/>
      <c r="BC978" s="42"/>
      <c r="BD978" s="42"/>
      <c r="BE978" s="42"/>
      <c r="BF978" s="42"/>
      <c r="BG978" s="42"/>
    </row>
    <row r="979" spans="5:59" ht="15.75" customHeight="1" x14ac:dyDescent="0.25">
      <c r="E979" s="37"/>
      <c r="J979" s="36"/>
      <c r="K979" s="36"/>
      <c r="L979" s="38"/>
      <c r="M979" s="39"/>
      <c r="N979" s="39"/>
      <c r="O979" s="39"/>
      <c r="P979" s="39"/>
      <c r="Q979" s="39"/>
      <c r="R979" s="39"/>
      <c r="S979" s="39"/>
      <c r="U979" s="39"/>
      <c r="V979" s="39"/>
      <c r="W979" s="39"/>
      <c r="X979" s="39"/>
      <c r="Y979" s="39"/>
      <c r="AF979" s="40"/>
      <c r="AG979" s="40"/>
      <c r="AH979" s="40"/>
      <c r="AI979" s="40"/>
      <c r="AJ979" s="41"/>
      <c r="AK979" s="41"/>
      <c r="AL979" s="42"/>
      <c r="AM979" s="42"/>
      <c r="AN979" s="42"/>
      <c r="AO979" s="42"/>
      <c r="AP979" s="42"/>
      <c r="AQ979" s="42"/>
      <c r="AR979" s="42"/>
      <c r="AS979" s="42"/>
      <c r="AT979" s="42"/>
      <c r="AU979" s="42"/>
      <c r="AV979" s="42"/>
      <c r="AW979" s="42"/>
      <c r="AX979" s="42"/>
      <c r="AY979" s="42"/>
      <c r="AZ979" s="42"/>
      <c r="BA979" s="42"/>
      <c r="BB979" s="42"/>
      <c r="BC979" s="42"/>
      <c r="BD979" s="42"/>
      <c r="BE979" s="42"/>
      <c r="BF979" s="42"/>
      <c r="BG979" s="42"/>
    </row>
    <row r="980" spans="5:59" ht="15.75" customHeight="1" x14ac:dyDescent="0.25">
      <c r="E980" s="37"/>
      <c r="J980" s="36"/>
      <c r="K980" s="36"/>
      <c r="L980" s="38"/>
      <c r="M980" s="39"/>
      <c r="N980" s="39"/>
      <c r="O980" s="39"/>
      <c r="P980" s="39"/>
      <c r="Q980" s="39"/>
      <c r="R980" s="39"/>
      <c r="S980" s="39"/>
      <c r="U980" s="39"/>
      <c r="V980" s="39"/>
      <c r="W980" s="39"/>
      <c r="X980" s="39"/>
      <c r="Y980" s="39"/>
      <c r="AF980" s="40"/>
      <c r="AG980" s="40"/>
      <c r="AH980" s="40"/>
      <c r="AI980" s="40"/>
      <c r="AJ980" s="41"/>
      <c r="AK980" s="41"/>
      <c r="AL980" s="42"/>
      <c r="AM980" s="42"/>
      <c r="AN980" s="42"/>
      <c r="AO980" s="42"/>
      <c r="AP980" s="42"/>
      <c r="AQ980" s="42"/>
      <c r="AR980" s="42"/>
      <c r="AS980" s="42"/>
      <c r="AT980" s="42"/>
      <c r="AU980" s="42"/>
      <c r="AV980" s="42"/>
      <c r="AW980" s="42"/>
      <c r="AX980" s="42"/>
      <c r="AY980" s="42"/>
      <c r="AZ980" s="42"/>
      <c r="BA980" s="42"/>
      <c r="BB980" s="42"/>
      <c r="BC980" s="42"/>
      <c r="BD980" s="42"/>
      <c r="BE980" s="42"/>
      <c r="BF980" s="42"/>
      <c r="BG980" s="42"/>
    </row>
    <row r="981" spans="5:59" ht="15.75" customHeight="1" x14ac:dyDescent="0.25">
      <c r="E981" s="37"/>
      <c r="J981" s="36"/>
      <c r="K981" s="36"/>
      <c r="L981" s="38"/>
      <c r="M981" s="39"/>
      <c r="N981" s="39"/>
      <c r="O981" s="39"/>
      <c r="P981" s="39"/>
      <c r="Q981" s="39"/>
      <c r="R981" s="39"/>
      <c r="S981" s="39"/>
      <c r="U981" s="39"/>
      <c r="V981" s="39"/>
      <c r="W981" s="39"/>
      <c r="X981" s="39"/>
      <c r="Y981" s="39"/>
      <c r="AF981" s="40"/>
      <c r="AG981" s="40"/>
      <c r="AH981" s="40"/>
      <c r="AI981" s="40"/>
      <c r="AJ981" s="41"/>
      <c r="AK981" s="41"/>
      <c r="AL981" s="42"/>
      <c r="AM981" s="42"/>
      <c r="AN981" s="42"/>
      <c r="AO981" s="42"/>
      <c r="AP981" s="42"/>
      <c r="AQ981" s="42"/>
      <c r="AR981" s="42"/>
      <c r="AS981" s="42"/>
      <c r="AT981" s="42"/>
      <c r="AU981" s="42"/>
      <c r="AV981" s="42"/>
      <c r="AW981" s="42"/>
      <c r="AX981" s="42"/>
      <c r="AY981" s="42"/>
      <c r="AZ981" s="42"/>
      <c r="BA981" s="42"/>
      <c r="BB981" s="42"/>
      <c r="BC981" s="42"/>
      <c r="BD981" s="42"/>
      <c r="BE981" s="42"/>
      <c r="BF981" s="42"/>
      <c r="BG981" s="42"/>
    </row>
    <row r="982" spans="5:59" ht="15.75" customHeight="1" x14ac:dyDescent="0.25">
      <c r="E982" s="37"/>
      <c r="J982" s="36"/>
      <c r="K982" s="36"/>
      <c r="L982" s="38"/>
      <c r="M982" s="39"/>
      <c r="N982" s="39"/>
      <c r="O982" s="39"/>
      <c r="P982" s="39"/>
      <c r="Q982" s="39"/>
      <c r="R982" s="39"/>
      <c r="S982" s="39"/>
      <c r="U982" s="39"/>
      <c r="V982" s="39"/>
      <c r="W982" s="39"/>
      <c r="X982" s="39"/>
      <c r="Y982" s="39"/>
      <c r="AF982" s="40"/>
      <c r="AG982" s="40"/>
      <c r="AH982" s="40"/>
      <c r="AI982" s="40"/>
      <c r="AJ982" s="41"/>
      <c r="AK982" s="41"/>
      <c r="AL982" s="42"/>
      <c r="AM982" s="42"/>
      <c r="AN982" s="42"/>
      <c r="AO982" s="42"/>
      <c r="AP982" s="42"/>
      <c r="AQ982" s="42"/>
      <c r="AR982" s="42"/>
      <c r="AS982" s="42"/>
      <c r="AT982" s="42"/>
      <c r="AU982" s="42"/>
      <c r="AV982" s="42"/>
      <c r="AW982" s="42"/>
      <c r="AX982" s="42"/>
      <c r="AY982" s="42"/>
      <c r="AZ982" s="42"/>
      <c r="BA982" s="42"/>
      <c r="BB982" s="42"/>
      <c r="BC982" s="42"/>
      <c r="BD982" s="42"/>
      <c r="BE982" s="42"/>
      <c r="BF982" s="42"/>
      <c r="BG982" s="42"/>
    </row>
    <row r="983" spans="5:59" ht="15.75" customHeight="1" x14ac:dyDescent="0.25">
      <c r="E983" s="37"/>
      <c r="J983" s="36"/>
      <c r="K983" s="36"/>
      <c r="L983" s="38"/>
      <c r="M983" s="39"/>
      <c r="N983" s="39"/>
      <c r="O983" s="39"/>
      <c r="P983" s="39"/>
      <c r="Q983" s="39"/>
      <c r="R983" s="39"/>
      <c r="S983" s="39"/>
      <c r="U983" s="39"/>
      <c r="V983" s="39"/>
      <c r="W983" s="39"/>
      <c r="X983" s="39"/>
      <c r="Y983" s="39"/>
      <c r="AF983" s="40"/>
      <c r="AG983" s="40"/>
      <c r="AH983" s="40"/>
      <c r="AI983" s="40"/>
      <c r="AJ983" s="41"/>
      <c r="AK983" s="41"/>
      <c r="AL983" s="42"/>
      <c r="AM983" s="42"/>
      <c r="AN983" s="42"/>
      <c r="AO983" s="42"/>
      <c r="AP983" s="42"/>
      <c r="AQ983" s="42"/>
      <c r="AR983" s="42"/>
      <c r="AS983" s="42"/>
      <c r="AT983" s="42"/>
      <c r="AU983" s="42"/>
      <c r="AV983" s="42"/>
      <c r="AW983" s="42"/>
      <c r="AX983" s="42"/>
      <c r="AY983" s="42"/>
      <c r="AZ983" s="42"/>
      <c r="BA983" s="42"/>
      <c r="BB983" s="42"/>
      <c r="BC983" s="42"/>
      <c r="BD983" s="42"/>
      <c r="BE983" s="42"/>
      <c r="BF983" s="42"/>
      <c r="BG983" s="42"/>
    </row>
    <row r="984" spans="5:59" ht="15.75" customHeight="1" x14ac:dyDescent="0.25">
      <c r="E984" s="37"/>
      <c r="J984" s="36"/>
      <c r="K984" s="36"/>
      <c r="L984" s="38"/>
      <c r="M984" s="39"/>
      <c r="N984" s="39"/>
      <c r="O984" s="39"/>
      <c r="P984" s="39"/>
      <c r="Q984" s="39"/>
      <c r="R984" s="39"/>
      <c r="S984" s="39"/>
      <c r="U984" s="39"/>
      <c r="V984" s="39"/>
      <c r="W984" s="39"/>
      <c r="X984" s="39"/>
      <c r="Y984" s="39"/>
      <c r="AF984" s="40"/>
      <c r="AG984" s="40"/>
      <c r="AH984" s="40"/>
      <c r="AI984" s="40"/>
      <c r="AJ984" s="41"/>
      <c r="AK984" s="41"/>
      <c r="AL984" s="42"/>
      <c r="AM984" s="42"/>
      <c r="AN984" s="42"/>
      <c r="AO984" s="42"/>
      <c r="AP984" s="42"/>
      <c r="AQ984" s="42"/>
      <c r="AR984" s="42"/>
      <c r="AS984" s="42"/>
      <c r="AT984" s="42"/>
      <c r="AU984" s="42"/>
      <c r="AV984" s="42"/>
      <c r="AW984" s="42"/>
      <c r="AX984" s="42"/>
      <c r="AY984" s="42"/>
      <c r="AZ984" s="42"/>
      <c r="BA984" s="42"/>
      <c r="BB984" s="42"/>
      <c r="BC984" s="42"/>
      <c r="BD984" s="42"/>
      <c r="BE984" s="42"/>
      <c r="BF984" s="42"/>
      <c r="BG984" s="42"/>
    </row>
    <row r="985" spans="5:59" ht="15.75" customHeight="1" x14ac:dyDescent="0.25">
      <c r="E985" s="37"/>
      <c r="J985" s="36"/>
      <c r="K985" s="36"/>
      <c r="L985" s="38"/>
      <c r="M985" s="39"/>
      <c r="N985" s="39"/>
      <c r="O985" s="39"/>
      <c r="P985" s="39"/>
      <c r="Q985" s="39"/>
      <c r="R985" s="39"/>
      <c r="S985" s="39"/>
      <c r="U985" s="39"/>
      <c r="V985" s="39"/>
      <c r="W985" s="39"/>
      <c r="X985" s="39"/>
      <c r="Y985" s="39"/>
      <c r="AF985" s="40"/>
      <c r="AG985" s="40"/>
      <c r="AH985" s="40"/>
      <c r="AI985" s="40"/>
      <c r="AJ985" s="41"/>
      <c r="AK985" s="41"/>
      <c r="AL985" s="42"/>
      <c r="AM985" s="42"/>
      <c r="AN985" s="42"/>
      <c r="AO985" s="42"/>
      <c r="AP985" s="42"/>
      <c r="AQ985" s="42"/>
      <c r="AR985" s="42"/>
      <c r="AS985" s="42"/>
      <c r="AT985" s="42"/>
      <c r="AU985" s="42"/>
      <c r="AV985" s="42"/>
      <c r="AW985" s="42"/>
      <c r="AX985" s="42"/>
      <c r="AY985" s="42"/>
      <c r="AZ985" s="42"/>
      <c r="BA985" s="42"/>
      <c r="BB985" s="42"/>
      <c r="BC985" s="42"/>
      <c r="BD985" s="42"/>
      <c r="BE985" s="42"/>
      <c r="BF985" s="42"/>
      <c r="BG985" s="42"/>
    </row>
    <row r="986" spans="5:59" ht="15.75" customHeight="1" x14ac:dyDescent="0.25">
      <c r="E986" s="37"/>
      <c r="J986" s="36"/>
      <c r="K986" s="36"/>
      <c r="L986" s="38"/>
      <c r="M986" s="39"/>
      <c r="N986" s="39"/>
      <c r="O986" s="39"/>
      <c r="P986" s="39"/>
      <c r="Q986" s="39"/>
      <c r="R986" s="39"/>
      <c r="S986" s="39"/>
      <c r="U986" s="39"/>
      <c r="V986" s="39"/>
      <c r="W986" s="39"/>
      <c r="X986" s="39"/>
      <c r="Y986" s="39"/>
      <c r="AF986" s="40"/>
      <c r="AG986" s="40"/>
      <c r="AH986" s="40"/>
      <c r="AI986" s="40"/>
      <c r="AJ986" s="41"/>
      <c r="AK986" s="41"/>
      <c r="AL986" s="42"/>
      <c r="AM986" s="42"/>
      <c r="AN986" s="42"/>
      <c r="AO986" s="42"/>
      <c r="AP986" s="42"/>
      <c r="AQ986" s="42"/>
      <c r="AR986" s="42"/>
      <c r="AS986" s="42"/>
      <c r="AT986" s="42"/>
      <c r="AU986" s="42"/>
      <c r="AV986" s="42"/>
      <c r="AW986" s="42"/>
      <c r="AX986" s="42"/>
      <c r="AY986" s="42"/>
      <c r="AZ986" s="42"/>
      <c r="BA986" s="42"/>
      <c r="BB986" s="42"/>
      <c r="BC986" s="42"/>
      <c r="BD986" s="42"/>
      <c r="BE986" s="42"/>
      <c r="BF986" s="42"/>
      <c r="BG986" s="42"/>
    </row>
    <row r="987" spans="5:59" ht="15.75" customHeight="1" x14ac:dyDescent="0.25">
      <c r="E987" s="37"/>
      <c r="J987" s="36"/>
      <c r="K987" s="36"/>
      <c r="L987" s="38"/>
      <c r="M987" s="39"/>
      <c r="N987" s="39"/>
      <c r="O987" s="39"/>
      <c r="P987" s="39"/>
      <c r="Q987" s="39"/>
      <c r="R987" s="39"/>
      <c r="S987" s="39"/>
      <c r="U987" s="39"/>
      <c r="V987" s="39"/>
      <c r="W987" s="39"/>
      <c r="X987" s="39"/>
      <c r="Y987" s="39"/>
      <c r="AF987" s="40"/>
      <c r="AG987" s="40"/>
      <c r="AH987" s="40"/>
      <c r="AI987" s="40"/>
      <c r="AJ987" s="41"/>
      <c r="AK987" s="41"/>
      <c r="AL987" s="42"/>
      <c r="AM987" s="42"/>
      <c r="AN987" s="42"/>
      <c r="AO987" s="42"/>
      <c r="AP987" s="42"/>
      <c r="AQ987" s="42"/>
      <c r="AR987" s="42"/>
      <c r="AS987" s="42"/>
      <c r="AT987" s="42"/>
      <c r="AU987" s="42"/>
      <c r="AV987" s="42"/>
      <c r="AW987" s="42"/>
      <c r="AX987" s="42"/>
      <c r="AY987" s="42"/>
      <c r="AZ987" s="42"/>
      <c r="BA987" s="42"/>
      <c r="BB987" s="42"/>
      <c r="BC987" s="42"/>
      <c r="BD987" s="42"/>
      <c r="BE987" s="42"/>
      <c r="BF987" s="42"/>
      <c r="BG987" s="42"/>
    </row>
    <row r="988" spans="5:59" ht="15.75" customHeight="1" x14ac:dyDescent="0.25">
      <c r="E988" s="37"/>
      <c r="J988" s="36"/>
      <c r="K988" s="36"/>
      <c r="L988" s="38"/>
      <c r="M988" s="39"/>
      <c r="N988" s="39"/>
      <c r="O988" s="39"/>
      <c r="P988" s="39"/>
      <c r="Q988" s="39"/>
      <c r="R988" s="39"/>
      <c r="S988" s="39"/>
      <c r="U988" s="39"/>
      <c r="V988" s="39"/>
      <c r="W988" s="39"/>
      <c r="X988" s="39"/>
      <c r="Y988" s="39"/>
      <c r="AF988" s="40"/>
      <c r="AG988" s="40"/>
      <c r="AH988" s="40"/>
      <c r="AI988" s="40"/>
      <c r="AJ988" s="41"/>
      <c r="AK988" s="41"/>
      <c r="AL988" s="42"/>
      <c r="AM988" s="42"/>
      <c r="AN988" s="42"/>
      <c r="AO988" s="42"/>
      <c r="AP988" s="42"/>
      <c r="AQ988" s="42"/>
      <c r="AR988" s="42"/>
      <c r="AS988" s="42"/>
      <c r="AT988" s="42"/>
      <c r="AU988" s="42"/>
      <c r="AV988" s="42"/>
      <c r="AW988" s="42"/>
      <c r="AX988" s="42"/>
      <c r="AY988" s="42"/>
      <c r="AZ988" s="42"/>
      <c r="BA988" s="42"/>
      <c r="BB988" s="42"/>
      <c r="BC988" s="42"/>
      <c r="BD988" s="42"/>
      <c r="BE988" s="42"/>
      <c r="BF988" s="42"/>
      <c r="BG988" s="42"/>
    </row>
    <row r="989" spans="5:59" ht="15.75" customHeight="1" x14ac:dyDescent="0.25">
      <c r="E989" s="37"/>
      <c r="J989" s="36"/>
      <c r="K989" s="36"/>
      <c r="L989" s="38"/>
      <c r="M989" s="39"/>
      <c r="N989" s="39"/>
      <c r="O989" s="39"/>
      <c r="P989" s="39"/>
      <c r="Q989" s="39"/>
      <c r="R989" s="39"/>
      <c r="S989" s="39"/>
      <c r="U989" s="39"/>
      <c r="V989" s="39"/>
      <c r="W989" s="39"/>
      <c r="X989" s="39"/>
      <c r="Y989" s="39"/>
      <c r="AF989" s="40"/>
      <c r="AG989" s="40"/>
      <c r="AH989" s="40"/>
      <c r="AI989" s="40"/>
      <c r="AJ989" s="41"/>
      <c r="AK989" s="41"/>
      <c r="AL989" s="42"/>
      <c r="AM989" s="42"/>
      <c r="AN989" s="42"/>
      <c r="AO989" s="42"/>
      <c r="AP989" s="42"/>
      <c r="AQ989" s="42"/>
      <c r="AR989" s="42"/>
      <c r="AS989" s="42"/>
      <c r="AT989" s="42"/>
      <c r="AU989" s="42"/>
      <c r="AV989" s="42"/>
      <c r="AW989" s="42"/>
      <c r="AX989" s="42"/>
      <c r="AY989" s="42"/>
      <c r="AZ989" s="42"/>
      <c r="BA989" s="42"/>
      <c r="BB989" s="42"/>
      <c r="BC989" s="42"/>
      <c r="BD989" s="42"/>
      <c r="BE989" s="42"/>
      <c r="BF989" s="42"/>
      <c r="BG989" s="42"/>
    </row>
    <row r="990" spans="5:59" ht="15.75" customHeight="1" x14ac:dyDescent="0.25">
      <c r="E990" s="37"/>
      <c r="J990" s="36"/>
      <c r="K990" s="36"/>
      <c r="L990" s="38"/>
      <c r="M990" s="39"/>
      <c r="N990" s="39"/>
      <c r="O990" s="39"/>
      <c r="P990" s="39"/>
      <c r="Q990" s="39"/>
      <c r="R990" s="39"/>
      <c r="S990" s="39"/>
      <c r="U990" s="39"/>
      <c r="V990" s="39"/>
      <c r="W990" s="39"/>
      <c r="X990" s="39"/>
      <c r="Y990" s="39"/>
      <c r="AF990" s="40"/>
      <c r="AG990" s="40"/>
      <c r="AH990" s="40"/>
      <c r="AI990" s="40"/>
      <c r="AJ990" s="41"/>
      <c r="AK990" s="41"/>
      <c r="AL990" s="42"/>
      <c r="AM990" s="42"/>
      <c r="AN990" s="42"/>
      <c r="AO990" s="42"/>
      <c r="AP990" s="42"/>
      <c r="AQ990" s="42"/>
      <c r="AR990" s="42"/>
      <c r="AS990" s="42"/>
      <c r="AT990" s="42"/>
      <c r="AU990" s="42"/>
      <c r="AV990" s="42"/>
      <c r="AW990" s="42"/>
      <c r="AX990" s="42"/>
      <c r="AY990" s="42"/>
      <c r="AZ990" s="42"/>
      <c r="BA990" s="42"/>
      <c r="BB990" s="42"/>
      <c r="BC990" s="42"/>
      <c r="BD990" s="42"/>
      <c r="BE990" s="42"/>
      <c r="BF990" s="42"/>
      <c r="BG990" s="42"/>
    </row>
    <row r="991" spans="5:59" ht="15.75" customHeight="1" x14ac:dyDescent="0.25">
      <c r="E991" s="37"/>
      <c r="J991" s="36"/>
      <c r="K991" s="36"/>
      <c r="L991" s="38"/>
      <c r="M991" s="39"/>
      <c r="N991" s="39"/>
      <c r="O991" s="39"/>
      <c r="P991" s="39"/>
      <c r="Q991" s="39"/>
      <c r="R991" s="39"/>
      <c r="S991" s="39"/>
      <c r="U991" s="39"/>
      <c r="V991" s="39"/>
      <c r="W991" s="39"/>
      <c r="X991" s="39"/>
      <c r="Y991" s="39"/>
      <c r="AF991" s="40"/>
      <c r="AG991" s="40"/>
      <c r="AH991" s="40"/>
      <c r="AI991" s="40"/>
      <c r="AJ991" s="41"/>
      <c r="AK991" s="41"/>
      <c r="AL991" s="42"/>
      <c r="AM991" s="42"/>
      <c r="AN991" s="42"/>
      <c r="AO991" s="42"/>
      <c r="AP991" s="42"/>
      <c r="AQ991" s="42"/>
      <c r="AR991" s="42"/>
      <c r="AS991" s="42"/>
      <c r="AT991" s="42"/>
      <c r="AU991" s="42"/>
      <c r="AV991" s="42"/>
      <c r="AW991" s="42"/>
      <c r="AX991" s="42"/>
      <c r="AY991" s="42"/>
      <c r="AZ991" s="42"/>
      <c r="BA991" s="42"/>
      <c r="BB991" s="42"/>
      <c r="BC991" s="42"/>
      <c r="BD991" s="42"/>
      <c r="BE991" s="42"/>
      <c r="BF991" s="42"/>
      <c r="BG991" s="42"/>
    </row>
    <row r="992" spans="5:59" ht="15.75" customHeight="1" x14ac:dyDescent="0.25">
      <c r="E992" s="37"/>
      <c r="J992" s="36"/>
      <c r="K992" s="36"/>
      <c r="L992" s="38"/>
      <c r="M992" s="39"/>
      <c r="N992" s="39"/>
      <c r="O992" s="39"/>
      <c r="P992" s="39"/>
      <c r="Q992" s="39"/>
      <c r="R992" s="39"/>
      <c r="S992" s="39"/>
      <c r="U992" s="39"/>
      <c r="V992" s="39"/>
      <c r="W992" s="39"/>
      <c r="X992" s="39"/>
      <c r="Y992" s="39"/>
      <c r="AF992" s="40"/>
      <c r="AG992" s="40"/>
      <c r="AH992" s="40"/>
      <c r="AI992" s="40"/>
      <c r="AJ992" s="41"/>
      <c r="AK992" s="41"/>
      <c r="AL992" s="42"/>
      <c r="AM992" s="42"/>
      <c r="AN992" s="42"/>
      <c r="AO992" s="42"/>
      <c r="AP992" s="42"/>
      <c r="AQ992" s="42"/>
      <c r="AR992" s="42"/>
      <c r="AS992" s="42"/>
      <c r="AT992" s="42"/>
      <c r="AU992" s="42"/>
      <c r="AV992" s="42"/>
      <c r="AW992" s="42"/>
      <c r="AX992" s="42"/>
      <c r="AY992" s="42"/>
      <c r="AZ992" s="42"/>
      <c r="BA992" s="42"/>
      <c r="BB992" s="42"/>
      <c r="BC992" s="42"/>
      <c r="BD992" s="42"/>
      <c r="BE992" s="42"/>
      <c r="BF992" s="42"/>
      <c r="BG992" s="42"/>
    </row>
    <row r="993" spans="5:59" ht="15.75" customHeight="1" x14ac:dyDescent="0.25">
      <c r="E993" s="37"/>
      <c r="J993" s="36"/>
      <c r="K993" s="36"/>
      <c r="L993" s="38"/>
      <c r="M993" s="39"/>
      <c r="N993" s="39"/>
      <c r="O993" s="39"/>
      <c r="P993" s="39"/>
      <c r="Q993" s="39"/>
      <c r="R993" s="39"/>
      <c r="S993" s="39"/>
      <c r="U993" s="39"/>
      <c r="V993" s="39"/>
      <c r="W993" s="39"/>
      <c r="X993" s="39"/>
      <c r="Y993" s="39"/>
      <c r="AF993" s="40"/>
      <c r="AG993" s="40"/>
      <c r="AH993" s="40"/>
      <c r="AI993" s="40"/>
      <c r="AJ993" s="41"/>
      <c r="AK993" s="41"/>
      <c r="AL993" s="42"/>
      <c r="AM993" s="42"/>
      <c r="AN993" s="42"/>
      <c r="AO993" s="42"/>
      <c r="AP993" s="42"/>
      <c r="AQ993" s="42"/>
      <c r="AR993" s="42"/>
      <c r="AS993" s="42"/>
      <c r="AT993" s="42"/>
      <c r="AU993" s="42"/>
      <c r="AV993" s="42"/>
      <c r="AW993" s="42"/>
      <c r="AX993" s="42"/>
      <c r="AY993" s="42"/>
      <c r="AZ993" s="42"/>
      <c r="BA993" s="42"/>
      <c r="BB993" s="42"/>
      <c r="BC993" s="42"/>
      <c r="BD993" s="42"/>
      <c r="BE993" s="42"/>
      <c r="BF993" s="42"/>
      <c r="BG993" s="42"/>
    </row>
    <row r="994" spans="5:59" ht="15.75" customHeight="1" x14ac:dyDescent="0.25">
      <c r="E994" s="37"/>
      <c r="J994" s="36"/>
      <c r="K994" s="36"/>
      <c r="L994" s="38"/>
      <c r="M994" s="39"/>
      <c r="N994" s="39"/>
      <c r="O994" s="39"/>
      <c r="P994" s="39"/>
      <c r="Q994" s="39"/>
      <c r="R994" s="39"/>
      <c r="S994" s="39"/>
      <c r="U994" s="39"/>
      <c r="V994" s="39"/>
      <c r="W994" s="39"/>
      <c r="X994" s="39"/>
      <c r="Y994" s="39"/>
      <c r="AF994" s="40"/>
      <c r="AG994" s="40"/>
      <c r="AH994" s="40"/>
      <c r="AI994" s="40"/>
      <c r="AJ994" s="41"/>
      <c r="AK994" s="41"/>
      <c r="AL994" s="42"/>
      <c r="AM994" s="42"/>
      <c r="AN994" s="42"/>
      <c r="AO994" s="42"/>
      <c r="AP994" s="42"/>
      <c r="AQ994" s="42"/>
      <c r="AR994" s="42"/>
      <c r="AS994" s="42"/>
      <c r="AT994" s="42"/>
      <c r="AU994" s="42"/>
      <c r="AV994" s="42"/>
      <c r="AW994" s="42"/>
      <c r="AX994" s="42"/>
      <c r="AY994" s="42"/>
      <c r="AZ994" s="42"/>
      <c r="BA994" s="42"/>
      <c r="BB994" s="42"/>
      <c r="BC994" s="42"/>
      <c r="BD994" s="42"/>
      <c r="BE994" s="42"/>
      <c r="BF994" s="42"/>
      <c r="BG994" s="42"/>
    </row>
    <row r="995" spans="5:59" ht="15.75" customHeight="1" x14ac:dyDescent="0.25">
      <c r="E995" s="37"/>
      <c r="J995" s="36"/>
      <c r="K995" s="36"/>
      <c r="L995" s="38"/>
      <c r="M995" s="39"/>
      <c r="N995" s="39"/>
      <c r="O995" s="39"/>
      <c r="P995" s="39"/>
      <c r="Q995" s="39"/>
      <c r="R995" s="39"/>
      <c r="S995" s="39"/>
      <c r="U995" s="39"/>
      <c r="V995" s="39"/>
      <c r="W995" s="39"/>
      <c r="X995" s="39"/>
      <c r="Y995" s="39"/>
      <c r="AF995" s="40"/>
      <c r="AG995" s="40"/>
      <c r="AH995" s="40"/>
      <c r="AI995" s="40"/>
      <c r="AJ995" s="41"/>
      <c r="AK995" s="41"/>
      <c r="AL995" s="42"/>
      <c r="AM995" s="42"/>
      <c r="AN995" s="42"/>
      <c r="AO995" s="42"/>
      <c r="AP995" s="42"/>
      <c r="AQ995" s="42"/>
      <c r="AR995" s="42"/>
      <c r="AS995" s="42"/>
      <c r="AT995" s="42"/>
      <c r="AU995" s="42"/>
      <c r="AV995" s="42"/>
      <c r="AW995" s="42"/>
      <c r="AX995" s="42"/>
      <c r="AY995" s="42"/>
      <c r="AZ995" s="42"/>
      <c r="BA995" s="42"/>
      <c r="BB995" s="42"/>
      <c r="BC995" s="42"/>
      <c r="BD995" s="42"/>
      <c r="BE995" s="42"/>
      <c r="BF995" s="42"/>
      <c r="BG995" s="42"/>
    </row>
    <row r="996" spans="5:59" ht="15.75" customHeight="1" x14ac:dyDescent="0.25">
      <c r="E996" s="37"/>
      <c r="J996" s="36"/>
      <c r="K996" s="36"/>
      <c r="L996" s="38"/>
      <c r="M996" s="39"/>
      <c r="N996" s="39"/>
      <c r="O996" s="39"/>
      <c r="P996" s="39"/>
      <c r="Q996" s="39"/>
      <c r="R996" s="39"/>
      <c r="S996" s="39"/>
      <c r="U996" s="39"/>
      <c r="V996" s="39"/>
      <c r="W996" s="39"/>
      <c r="X996" s="39"/>
      <c r="Y996" s="39"/>
      <c r="AF996" s="40"/>
      <c r="AG996" s="40"/>
      <c r="AH996" s="40"/>
      <c r="AI996" s="40"/>
      <c r="AJ996" s="41"/>
      <c r="AK996" s="41"/>
      <c r="AL996" s="42"/>
      <c r="AM996" s="42"/>
      <c r="AN996" s="42"/>
      <c r="AO996" s="42"/>
      <c r="AP996" s="42"/>
      <c r="AQ996" s="42"/>
      <c r="AR996" s="42"/>
      <c r="AS996" s="42"/>
      <c r="AT996" s="42"/>
      <c r="AU996" s="42"/>
      <c r="AV996" s="42"/>
      <c r="AW996" s="42"/>
      <c r="AX996" s="42"/>
      <c r="AY996" s="42"/>
      <c r="AZ996" s="42"/>
      <c r="BA996" s="42"/>
      <c r="BB996" s="42"/>
      <c r="BC996" s="42"/>
      <c r="BD996" s="42"/>
      <c r="BE996" s="42"/>
      <c r="BF996" s="42"/>
      <c r="BG996" s="42"/>
    </row>
    <row r="997" spans="5:59" ht="15.75" customHeight="1" x14ac:dyDescent="0.25">
      <c r="E997" s="37"/>
      <c r="J997" s="36"/>
      <c r="K997" s="36"/>
      <c r="L997" s="38"/>
      <c r="M997" s="39"/>
      <c r="N997" s="39"/>
      <c r="O997" s="39"/>
      <c r="P997" s="39"/>
      <c r="Q997" s="39"/>
      <c r="R997" s="39"/>
      <c r="S997" s="39"/>
      <c r="U997" s="39"/>
      <c r="V997" s="39"/>
      <c r="W997" s="39"/>
      <c r="X997" s="39"/>
      <c r="Y997" s="39"/>
      <c r="AF997" s="40"/>
      <c r="AG997" s="40"/>
      <c r="AH997" s="40"/>
      <c r="AI997" s="40"/>
      <c r="AJ997" s="41"/>
      <c r="AK997" s="41"/>
      <c r="AL997" s="42"/>
      <c r="AM997" s="42"/>
      <c r="AN997" s="42"/>
      <c r="AO997" s="42"/>
      <c r="AP997" s="42"/>
      <c r="AQ997" s="42"/>
      <c r="AR997" s="42"/>
      <c r="AS997" s="42"/>
      <c r="AT997" s="42"/>
      <c r="AU997" s="42"/>
      <c r="AV997" s="42"/>
      <c r="AW997" s="42"/>
      <c r="AX997" s="42"/>
      <c r="AY997" s="42"/>
      <c r="AZ997" s="42"/>
      <c r="BA997" s="42"/>
      <c r="BB997" s="42"/>
      <c r="BC997" s="42"/>
      <c r="BD997" s="42"/>
      <c r="BE997" s="42"/>
      <c r="BF997" s="42"/>
      <c r="BG997" s="42"/>
    </row>
    <row r="998" spans="5:59" ht="15.75" customHeight="1" x14ac:dyDescent="0.25">
      <c r="E998" s="37"/>
      <c r="J998" s="36"/>
      <c r="K998" s="36"/>
      <c r="L998" s="38"/>
      <c r="M998" s="39"/>
      <c r="N998" s="39"/>
      <c r="O998" s="39"/>
      <c r="P998" s="39"/>
      <c r="Q998" s="39"/>
      <c r="R998" s="39"/>
      <c r="S998" s="39"/>
      <c r="U998" s="39"/>
      <c r="V998" s="39"/>
      <c r="W998" s="39"/>
      <c r="X998" s="39"/>
      <c r="Y998" s="39"/>
      <c r="AF998" s="40"/>
      <c r="AG998" s="40"/>
      <c r="AH998" s="40"/>
      <c r="AI998" s="40"/>
      <c r="AJ998" s="41"/>
      <c r="AK998" s="41"/>
      <c r="AL998" s="42"/>
      <c r="AM998" s="42"/>
      <c r="AN998" s="42"/>
      <c r="AO998" s="42"/>
      <c r="AP998" s="42"/>
      <c r="AQ998" s="42"/>
      <c r="AR998" s="42"/>
      <c r="AS998" s="42"/>
      <c r="AT998" s="42"/>
      <c r="AU998" s="42"/>
      <c r="AV998" s="42"/>
      <c r="AW998" s="42"/>
      <c r="AX998" s="42"/>
      <c r="AY998" s="42"/>
      <c r="AZ998" s="42"/>
      <c r="BA998" s="42"/>
      <c r="BB998" s="42"/>
      <c r="BC998" s="42"/>
      <c r="BD998" s="42"/>
      <c r="BE998" s="42"/>
      <c r="BF998" s="42"/>
      <c r="BG998" s="42"/>
    </row>
  </sheetData>
  <autoFilter ref="A11:BQ119"/>
  <mergeCells count="113">
    <mergeCell ref="AA10:AA11"/>
    <mergeCell ref="BJ10:BJ11"/>
    <mergeCell ref="BK10:BK11"/>
    <mergeCell ref="BL10:BL11"/>
    <mergeCell ref="AW76:AW77"/>
    <mergeCell ref="BH76:BH77"/>
    <mergeCell ref="BI76:BI77"/>
    <mergeCell ref="BE76:BE77"/>
    <mergeCell ref="BF76:BF77"/>
    <mergeCell ref="BG76:BG77"/>
    <mergeCell ref="AX76:AX77"/>
    <mergeCell ref="AY76:AY77"/>
    <mergeCell ref="AZ76:AZ77"/>
    <mergeCell ref="BA76:BA77"/>
    <mergeCell ref="BB76:BB77"/>
    <mergeCell ref="BC76:BC77"/>
    <mergeCell ref="BD76:BD77"/>
    <mergeCell ref="AB10:AB11"/>
    <mergeCell ref="AC10:AC11"/>
    <mergeCell ref="AD10:AD11"/>
    <mergeCell ref="AE10:AE11"/>
    <mergeCell ref="AF10:AF11"/>
    <mergeCell ref="AG10:AG11"/>
    <mergeCell ref="AH10:AH11"/>
    <mergeCell ref="AY10:AY11"/>
    <mergeCell ref="AZ10:AZ11"/>
    <mergeCell ref="AR10:AR11"/>
    <mergeCell ref="AS10:AS11"/>
    <mergeCell ref="AQ10:AQ11"/>
    <mergeCell ref="AI10:AI11"/>
    <mergeCell ref="AJ10:AJ11"/>
    <mergeCell ref="AK10:AK11"/>
    <mergeCell ref="AL10:AL11"/>
    <mergeCell ref="AM10:AM11"/>
    <mergeCell ref="AN10:AN11"/>
    <mergeCell ref="AO10:AO11"/>
    <mergeCell ref="R10:S10"/>
    <mergeCell ref="T10:U10"/>
    <mergeCell ref="V10:W10"/>
    <mergeCell ref="X10:Y10"/>
    <mergeCell ref="Z10:Z11"/>
    <mergeCell ref="K10:K11"/>
    <mergeCell ref="L10:L11"/>
    <mergeCell ref="M10:M11"/>
    <mergeCell ref="N10:O10"/>
    <mergeCell ref="P10:Q10"/>
    <mergeCell ref="F10:F11"/>
    <mergeCell ref="G10:G11"/>
    <mergeCell ref="H10:H11"/>
    <mergeCell ref="I10:I11"/>
    <mergeCell ref="J10:J11"/>
    <mergeCell ref="A10:A11"/>
    <mergeCell ref="B10:B11"/>
    <mergeCell ref="C10:C11"/>
    <mergeCell ref="D10:D11"/>
    <mergeCell ref="E10:E11"/>
    <mergeCell ref="Z9:AE9"/>
    <mergeCell ref="AF9:AK9"/>
    <mergeCell ref="A1:A6"/>
    <mergeCell ref="B1:L1"/>
    <mergeCell ref="C2:L2"/>
    <mergeCell ref="C3:L3"/>
    <mergeCell ref="C4:L4"/>
    <mergeCell ref="C5:L5"/>
    <mergeCell ref="C6:L6"/>
    <mergeCell ref="A9:C9"/>
    <mergeCell ref="D9:G9"/>
    <mergeCell ref="H9:I9"/>
    <mergeCell ref="J9:L9"/>
    <mergeCell ref="M9:Y9"/>
    <mergeCell ref="BK76:BK77"/>
    <mergeCell ref="BL76:BL77"/>
    <mergeCell ref="BM76:BM77"/>
    <mergeCell ref="AT10:AT11"/>
    <mergeCell ref="AU10:AU11"/>
    <mergeCell ref="AV10:AV11"/>
    <mergeCell ref="AW10:AW11"/>
    <mergeCell ref="AX10:AX11"/>
    <mergeCell ref="AP10:AP11"/>
    <mergeCell ref="BM10:BM11"/>
    <mergeCell ref="AR76:AR77"/>
    <mergeCell ref="AS76:AS77"/>
    <mergeCell ref="AT76:AT77"/>
    <mergeCell ref="AU76:AU77"/>
    <mergeCell ref="AV76:AV77"/>
    <mergeCell ref="AL9:AQ9"/>
    <mergeCell ref="AR9:AW9"/>
    <mergeCell ref="AX9:BD9"/>
    <mergeCell ref="BE9:BG9"/>
    <mergeCell ref="BH9:BM9"/>
    <mergeCell ref="BA10:BA11"/>
    <mergeCell ref="BB10:BB11"/>
    <mergeCell ref="BC10:BC11"/>
    <mergeCell ref="BD10:BD11"/>
    <mergeCell ref="BE10:BE11"/>
    <mergeCell ref="BF10:BF11"/>
    <mergeCell ref="BG10:BG11"/>
    <mergeCell ref="BH10:BH11"/>
    <mergeCell ref="BI10:BI11"/>
    <mergeCell ref="R76:R77"/>
    <mergeCell ref="X76:X77"/>
    <mergeCell ref="B76:B77"/>
    <mergeCell ref="C76:C77"/>
    <mergeCell ref="D76:D77"/>
    <mergeCell ref="E76:E77"/>
    <mergeCell ref="F76:F77"/>
    <mergeCell ref="G76:G77"/>
    <mergeCell ref="H76:H77"/>
    <mergeCell ref="I76:I77"/>
    <mergeCell ref="J76:J77"/>
    <mergeCell ref="K76:K77"/>
    <mergeCell ref="L76:L77"/>
    <mergeCell ref="P76:P77"/>
  </mergeCells>
  <conditionalFormatting sqref="AL68 AL70:AL75">
    <cfRule type="expression" dxfId="0" priority="1">
      <formula>AL68&lt;AF68</formula>
    </cfRule>
  </conditionalFormatting>
  <dataValidations count="3">
    <dataValidation type="list" allowBlank="1" showErrorMessage="1" sqref="B15:B16 B19 B28:B38 B51:B58 B67:B75 B85:B86 B22:B24 B89:B118">
      <formula1>INDIRECT(Política_Pública)</formula1>
    </dataValidation>
    <dataValidation type="list" allowBlank="1" showErrorMessage="1" sqref="C15 F15 M15">
      <formula1>#N/A</formula1>
    </dataValidation>
    <dataValidation type="date" operator="greaterThan" allowBlank="1" showErrorMessage="1" sqref="H12:I16 H19:I19 H22:I67 H69:I69 H70:H72 H73:I75 H85:I86 H91:I91 H94:I119">
      <formula1>42736</formula1>
    </dataValidation>
  </dataValidations>
  <hyperlinks>
    <hyperlink ref="BM12" r:id="rId1"/>
    <hyperlink ref="BM54" r:id="rId2"/>
    <hyperlink ref="BM62" r:id="rId3"/>
    <hyperlink ref="BM65" r:id="rId4"/>
    <hyperlink ref="BM78" r:id="rId5"/>
    <hyperlink ref="BM79" r:id="rId6"/>
    <hyperlink ref="BM80" r:id="rId7"/>
    <hyperlink ref="BM89" r:id="rId8"/>
    <hyperlink ref="BM90" r:id="rId9"/>
    <hyperlink ref="BM92" r:id="rId10"/>
    <hyperlink ref="BM93" r:id="rId11"/>
    <hyperlink ref="BM94" r:id="rId12"/>
    <hyperlink ref="BM95" r:id="rId13"/>
    <hyperlink ref="BM96" r:id="rId14"/>
    <hyperlink ref="BM97" r:id="rId15"/>
    <hyperlink ref="BM98" r:id="rId16"/>
    <hyperlink ref="BM99" r:id="rId17"/>
    <hyperlink ref="BM101" r:id="rId18"/>
    <hyperlink ref="BM110" r:id="rId19"/>
    <hyperlink ref="BM111" r:id="rId20"/>
    <hyperlink ref="BM112" r:id="rId21"/>
    <hyperlink ref="BM113" r:id="rId22"/>
    <hyperlink ref="BM114" r:id="rId23"/>
    <hyperlink ref="BM115" r:id="rId24"/>
    <hyperlink ref="BM116" r:id="rId25"/>
    <hyperlink ref="BM117" r:id="rId26"/>
    <hyperlink ref="BM118" r:id="rId27"/>
    <hyperlink ref="BM119" r:id="rId28"/>
  </hyperlinks>
  <pageMargins left="0.7" right="0.7" top="0.75" bottom="0.75" header="0" footer="0"/>
  <pageSetup orientation="portrait" r:id="rId2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Palenqueros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Luz Stella Bohorquez Velasco</cp:lastModifiedBy>
  <dcterms:created xsi:type="dcterms:W3CDTF">2021-05-25T21:43:19Z</dcterms:created>
  <dcterms:modified xsi:type="dcterms:W3CDTF">2022-06-29T19:55:57Z</dcterms:modified>
</cp:coreProperties>
</file>