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dpgovco-my.sharepoint.com/personal/vviracacha_sdp_gov_co/Documents/DOCS SDP/PLAN DE ACCIÓN INSTITUCIONAL/9. Informe 2do trim/Publicacion/"/>
    </mc:Choice>
  </mc:AlternateContent>
  <xr:revisionPtr revIDLastSave="0" documentId="8_{E66CFD18-6C41-4857-A503-43809FDAC739}" xr6:coauthVersionLast="47" xr6:coauthVersionMax="47" xr10:uidLastSave="{00000000-0000-0000-0000-000000000000}"/>
  <bookViews>
    <workbookView xWindow="-120" yWindow="-120" windowWidth="29040" windowHeight="15720" tabRatio="699" xr2:uid="{74ADB818-AFAA-4869-AD15-1830B1A514DB}"/>
  </bookViews>
  <sheets>
    <sheet name="Metas PDD_ proyectos inversión" sheetId="7" r:id="rId1"/>
    <sheet name="Presupuesto Inversión" sheetId="6" r:id="rId2"/>
    <sheet name="POA_2025_SDP" sheetId="1" r:id="rId3"/>
    <sheet name="Resumen" sheetId="3" state="hidden" r:id="rId4"/>
    <sheet name="Tabla_dinamica" sheetId="5" state="hidden" r:id="rId5"/>
    <sheet name="Indicadores Gestión" sheetId="9" r:id="rId6"/>
    <sheet name="Control de cambios" sheetId="10" r:id="rId7"/>
  </sheets>
  <definedNames>
    <definedName name="_xlnm._FilterDatabase" localSheetId="6" hidden="1">'Control de cambios'!$A$7:$I$83</definedName>
    <definedName name="_xlnm._FilterDatabase" localSheetId="5" hidden="1">'Indicadores Gestión'!$A$8:$AB$92</definedName>
    <definedName name="_xlnm._FilterDatabase" localSheetId="0" hidden="1">'Metas PDD_ proyectos inversión'!$A$9:$AE$46</definedName>
    <definedName name="_xlnm._FilterDatabase" localSheetId="2" hidden="1">POA_2025_SDP!$A$8:$AN$502</definedName>
    <definedName name="_xlnm._FilterDatabase" localSheetId="1" hidden="1">'Presupuesto Inversión'!$A$9:$K$22</definedName>
    <definedName name="procesos">#REF!</definedName>
    <definedName name="PROYECTOS">#REF!</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9" l="1"/>
  <c r="AA32" i="9"/>
  <c r="AA19" i="9"/>
  <c r="AA14" i="9"/>
  <c r="AA81" i="9"/>
  <c r="AA80" i="9"/>
  <c r="Z65" i="9"/>
  <c r="AA65" i="9" s="1"/>
  <c r="AA71" i="9"/>
  <c r="AA68" i="9"/>
  <c r="AA67" i="9"/>
  <c r="AA66" i="9"/>
  <c r="AA64" i="9"/>
  <c r="AA34" i="9"/>
  <c r="AD56" i="7"/>
  <c r="AA56" i="7"/>
  <c r="AD55" i="7"/>
  <c r="AA55" i="7"/>
  <c r="AD54" i="7"/>
  <c r="AA54" i="7"/>
  <c r="AD53" i="7"/>
  <c r="AA53" i="7"/>
  <c r="AD52" i="7"/>
  <c r="AA52" i="7"/>
  <c r="AD51" i="7"/>
  <c r="AA51" i="7"/>
  <c r="AD50" i="7"/>
  <c r="AA50" i="7"/>
  <c r="AD49" i="7"/>
  <c r="AA49" i="7"/>
  <c r="AD48" i="7"/>
  <c r="AA48" i="7"/>
  <c r="AD47" i="7"/>
  <c r="AA47" i="7"/>
  <c r="U46" i="7"/>
  <c r="T46" i="7"/>
  <c r="Q46" i="7"/>
  <c r="U33" i="7"/>
  <c r="T45" i="9"/>
  <c r="H21" i="6"/>
  <c r="J21" i="6"/>
  <c r="K21" i="6"/>
  <c r="I21" i="6"/>
  <c r="K11" i="6"/>
  <c r="K12" i="6"/>
  <c r="K13" i="6"/>
  <c r="K14" i="6"/>
  <c r="K15" i="6"/>
  <c r="K16" i="6"/>
  <c r="K17" i="6"/>
  <c r="K18" i="6"/>
  <c r="K19" i="6"/>
  <c r="K20" i="6"/>
  <c r="I11" i="6"/>
  <c r="I12" i="6"/>
  <c r="I13" i="6"/>
  <c r="I14" i="6"/>
  <c r="I15" i="6"/>
  <c r="I16" i="6"/>
  <c r="I17" i="6"/>
  <c r="I18" i="6"/>
  <c r="I19" i="6"/>
  <c r="I20" i="6"/>
  <c r="K10" i="6"/>
  <c r="I10" i="6"/>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1" i="7"/>
  <c r="AD12" i="7"/>
  <c r="AD13" i="7"/>
  <c r="AD14" i="7"/>
  <c r="AD15" i="7"/>
  <c r="AD16" i="7"/>
  <c r="AD10" i="7"/>
  <c r="U37" i="7"/>
  <c r="T37" i="7"/>
  <c r="T36" i="7"/>
  <c r="U36" i="7"/>
  <c r="U35" i="7"/>
  <c r="T35" i="7"/>
  <c r="Q35" i="7"/>
  <c r="U34" i="7"/>
  <c r="T34" i="7"/>
  <c r="T33" i="7"/>
  <c r="D3" i="10"/>
  <c r="B3" i="1"/>
  <c r="E4" i="9"/>
  <c r="B3" i="6"/>
  <c r="AK9" i="1" l="1"/>
  <c r="AL9" i="1" s="1"/>
  <c r="AA10" i="9" l="1"/>
  <c r="AA9" i="9"/>
  <c r="AA74" i="9"/>
  <c r="AA17" i="9"/>
  <c r="AA12" i="9"/>
  <c r="W64" i="9"/>
  <c r="AA43" i="9"/>
  <c r="AA92" i="9" l="1"/>
  <c r="AA91" i="9"/>
  <c r="AA90" i="9"/>
  <c r="AA89" i="9"/>
  <c r="AA88" i="9"/>
  <c r="AA87" i="9"/>
  <c r="AA86" i="9"/>
  <c r="AA85" i="9"/>
  <c r="AA84" i="9"/>
  <c r="AA83" i="9"/>
  <c r="AA82" i="9"/>
  <c r="AA79" i="9"/>
  <c r="AA78" i="9"/>
  <c r="AA77" i="9"/>
  <c r="AA76" i="9"/>
  <c r="AA75" i="9"/>
  <c r="AA73" i="9"/>
  <c r="AA72" i="9"/>
  <c r="AA70" i="9"/>
  <c r="AA69" i="9"/>
  <c r="AA63" i="9"/>
  <c r="AA62" i="9"/>
  <c r="AA61" i="9"/>
  <c r="AA60" i="9"/>
  <c r="AA59" i="9"/>
  <c r="AA58" i="9"/>
  <c r="AA57" i="9"/>
  <c r="AA56" i="9"/>
  <c r="AA55" i="9"/>
  <c r="AA54" i="9"/>
  <c r="AA53" i="9"/>
  <c r="AA52" i="9"/>
  <c r="AA51" i="9"/>
  <c r="AA50" i="9"/>
  <c r="AA49" i="9"/>
  <c r="AA48" i="9"/>
  <c r="AA47" i="9"/>
  <c r="AA46" i="9"/>
  <c r="AA45" i="9"/>
  <c r="AA44" i="9"/>
  <c r="AA42" i="9"/>
  <c r="AA41" i="9"/>
  <c r="AA39" i="9"/>
  <c r="AA38" i="9"/>
  <c r="AA37" i="9"/>
  <c r="AA36" i="9"/>
  <c r="AA35" i="9"/>
  <c r="AA33" i="9"/>
  <c r="AA31" i="9"/>
  <c r="AA30" i="9"/>
  <c r="AA29" i="9"/>
  <c r="AA28" i="9"/>
  <c r="AA27" i="9"/>
  <c r="AA26" i="9"/>
  <c r="AA25" i="9"/>
  <c r="AA24" i="9"/>
  <c r="AA23" i="9"/>
  <c r="AA22" i="9"/>
  <c r="AA21" i="9"/>
  <c r="AA20" i="9"/>
  <c r="AA18" i="9"/>
  <c r="AA16" i="9"/>
  <c r="AA15" i="9"/>
  <c r="AA13" i="9"/>
  <c r="AA11" i="9"/>
  <c r="T92" i="9"/>
  <c r="T91" i="9"/>
  <c r="T90" i="9"/>
  <c r="T89" i="9"/>
  <c r="T88" i="9"/>
  <c r="T87" i="9"/>
  <c r="T77" i="9"/>
  <c r="T76" i="9"/>
  <c r="T75" i="9"/>
  <c r="T74" i="9"/>
  <c r="T73" i="9"/>
  <c r="T72" i="9"/>
  <c r="T61" i="9"/>
  <c r="T60" i="9"/>
  <c r="T59" i="9"/>
  <c r="T57" i="9"/>
  <c r="T56" i="9"/>
  <c r="T55" i="9"/>
  <c r="T54" i="9"/>
  <c r="T46" i="9"/>
  <c r="T44" i="9"/>
  <c r="T34" i="9"/>
  <c r="T33" i="9"/>
  <c r="T31" i="9"/>
  <c r="T30" i="9"/>
  <c r="T29" i="9"/>
  <c r="T25" i="9"/>
  <c r="T24" i="9"/>
  <c r="T23" i="9"/>
  <c r="T22" i="9"/>
  <c r="T21" i="9"/>
  <c r="T18" i="9"/>
  <c r="AA150" i="1" l="1"/>
  <c r="Z150" i="1"/>
  <c r="Y150" i="1"/>
  <c r="W34" i="9" l="1"/>
  <c r="Y153" i="1" l="1"/>
  <c r="Y145" i="1"/>
  <c r="W71" i="9"/>
  <c r="W63" i="9"/>
  <c r="W62" i="9"/>
  <c r="W50" i="9"/>
  <c r="AK274" i="1"/>
  <c r="AL274" i="1" s="1"/>
  <c r="AA446" i="1"/>
  <c r="AA65" i="1"/>
  <c r="Z65" i="1"/>
  <c r="AK268" i="1"/>
  <c r="AL268" i="1" s="1"/>
  <c r="AK299" i="1"/>
  <c r="AL299" i="1" s="1"/>
  <c r="W15" i="9" l="1"/>
  <c r="V81" i="9"/>
  <c r="W81" i="9" s="1"/>
  <c r="G10" i="6"/>
  <c r="E10" i="6"/>
  <c r="AK477" i="1"/>
  <c r="AL477" i="1" s="1"/>
  <c r="W10" i="9"/>
  <c r="W11" i="9"/>
  <c r="W13" i="9"/>
  <c r="W16" i="9"/>
  <c r="W18" i="9"/>
  <c r="W20" i="9"/>
  <c r="W21" i="9"/>
  <c r="W22" i="9"/>
  <c r="W23" i="9"/>
  <c r="W24" i="9"/>
  <c r="W25" i="9"/>
  <c r="W26" i="9"/>
  <c r="W27" i="9"/>
  <c r="W28" i="9"/>
  <c r="W29" i="9"/>
  <c r="W30" i="9"/>
  <c r="W31" i="9"/>
  <c r="W32" i="9"/>
  <c r="W33" i="9"/>
  <c r="W35" i="9"/>
  <c r="W36" i="9"/>
  <c r="W37" i="9"/>
  <c r="W38" i="9"/>
  <c r="W39" i="9"/>
  <c r="W41" i="9"/>
  <c r="W42" i="9"/>
  <c r="W43" i="9"/>
  <c r="W44" i="9"/>
  <c r="W45" i="9"/>
  <c r="W46" i="9"/>
  <c r="W47" i="9"/>
  <c r="W48" i="9"/>
  <c r="W49" i="9"/>
  <c r="W51" i="9"/>
  <c r="W52" i="9"/>
  <c r="W53" i="9"/>
  <c r="W54" i="9"/>
  <c r="W55" i="9"/>
  <c r="W56" i="9"/>
  <c r="W57" i="9"/>
  <c r="W58" i="9"/>
  <c r="W59" i="9"/>
  <c r="W60" i="9"/>
  <c r="W61" i="9"/>
  <c r="W66" i="9"/>
  <c r="W67" i="9"/>
  <c r="W68" i="9"/>
  <c r="W69" i="9"/>
  <c r="W70" i="9"/>
  <c r="W72" i="9"/>
  <c r="W73" i="9"/>
  <c r="W75" i="9"/>
  <c r="W76" i="9"/>
  <c r="W77" i="9"/>
  <c r="W78" i="9"/>
  <c r="W79" i="9"/>
  <c r="W80" i="9"/>
  <c r="W82" i="9"/>
  <c r="W83" i="9"/>
  <c r="W84" i="9"/>
  <c r="W85" i="9"/>
  <c r="W86" i="9"/>
  <c r="W87" i="9"/>
  <c r="W88" i="9"/>
  <c r="W89" i="9"/>
  <c r="W90" i="9"/>
  <c r="W91" i="9"/>
  <c r="W92" i="9"/>
  <c r="AK502" i="1"/>
  <c r="AL502" i="1" s="1"/>
  <c r="AK501" i="1"/>
  <c r="AL501" i="1" s="1"/>
  <c r="AK500" i="1"/>
  <c r="AL500" i="1" s="1"/>
  <c r="AK499" i="1"/>
  <c r="AL499" i="1" s="1"/>
  <c r="AK498" i="1"/>
  <c r="AL498" i="1" s="1"/>
  <c r="AK497" i="1"/>
  <c r="AL497" i="1" s="1"/>
  <c r="AK496" i="1"/>
  <c r="AL496" i="1" s="1"/>
  <c r="AK495" i="1"/>
  <c r="AL495" i="1" s="1"/>
  <c r="AK494" i="1"/>
  <c r="AL494" i="1" s="1"/>
  <c r="AK493" i="1"/>
  <c r="AL493" i="1" s="1"/>
  <c r="AK492" i="1"/>
  <c r="AL492" i="1" s="1"/>
  <c r="AK491" i="1"/>
  <c r="AL491" i="1" s="1"/>
  <c r="AK490" i="1"/>
  <c r="AL490" i="1" s="1"/>
  <c r="AK489" i="1"/>
  <c r="AL489" i="1" s="1"/>
  <c r="AK488" i="1"/>
  <c r="AL488" i="1" s="1"/>
  <c r="AK487" i="1"/>
  <c r="AL487" i="1" s="1"/>
  <c r="AK486" i="1"/>
  <c r="AL486" i="1" s="1"/>
  <c r="AK485" i="1"/>
  <c r="AL485" i="1" s="1"/>
  <c r="AK484" i="1"/>
  <c r="AL484" i="1" s="1"/>
  <c r="AK483" i="1"/>
  <c r="AL483" i="1" s="1"/>
  <c r="AK482" i="1"/>
  <c r="AL482" i="1" s="1"/>
  <c r="AK481" i="1"/>
  <c r="AL481" i="1" s="1"/>
  <c r="AK480" i="1"/>
  <c r="AL480" i="1" s="1"/>
  <c r="AK479" i="1"/>
  <c r="AL479" i="1" s="1"/>
  <c r="AK478" i="1"/>
  <c r="AL478" i="1" s="1"/>
  <c r="AK476" i="1"/>
  <c r="AL476" i="1" s="1"/>
  <c r="AK475" i="1"/>
  <c r="AL475" i="1" s="1"/>
  <c r="AK474" i="1"/>
  <c r="AL474" i="1" s="1"/>
  <c r="AK473" i="1"/>
  <c r="AL473" i="1" s="1"/>
  <c r="AK472" i="1"/>
  <c r="AL472" i="1" s="1"/>
  <c r="AK471" i="1"/>
  <c r="AL471" i="1" s="1"/>
  <c r="AK470" i="1"/>
  <c r="AL470" i="1" s="1"/>
  <c r="AK469" i="1"/>
  <c r="AL469" i="1" s="1"/>
  <c r="AK468" i="1"/>
  <c r="AL468" i="1" s="1"/>
  <c r="AK467" i="1"/>
  <c r="AL467" i="1" s="1"/>
  <c r="AK466" i="1"/>
  <c r="AL466" i="1" s="1"/>
  <c r="AK465" i="1"/>
  <c r="AL465" i="1" s="1"/>
  <c r="AK464" i="1"/>
  <c r="AL464" i="1" s="1"/>
  <c r="AK463" i="1"/>
  <c r="AL463" i="1" s="1"/>
  <c r="AK462" i="1"/>
  <c r="AL462" i="1" s="1"/>
  <c r="AK461" i="1"/>
  <c r="AL461" i="1" s="1"/>
  <c r="AK460" i="1"/>
  <c r="AL460" i="1" s="1"/>
  <c r="AK459" i="1"/>
  <c r="AL459" i="1" s="1"/>
  <c r="AK458" i="1"/>
  <c r="AL458" i="1" s="1"/>
  <c r="AK457" i="1"/>
  <c r="AL457" i="1" s="1"/>
  <c r="AK456" i="1"/>
  <c r="AL456" i="1" s="1"/>
  <c r="AK455" i="1"/>
  <c r="AL455" i="1" s="1"/>
  <c r="AK454" i="1"/>
  <c r="AL454" i="1" s="1"/>
  <c r="AK453" i="1"/>
  <c r="AL453" i="1" s="1"/>
  <c r="AK452" i="1"/>
  <c r="AL452" i="1" s="1"/>
  <c r="AK451" i="1"/>
  <c r="AL451" i="1" s="1"/>
  <c r="AK450" i="1"/>
  <c r="AL450" i="1" s="1"/>
  <c r="AK449" i="1"/>
  <c r="AL449" i="1" s="1"/>
  <c r="AK448" i="1"/>
  <c r="AL448" i="1" s="1"/>
  <c r="AK447" i="1"/>
  <c r="AL447" i="1" s="1"/>
  <c r="AK446" i="1"/>
  <c r="AL446" i="1" s="1"/>
  <c r="AK445" i="1"/>
  <c r="AL445" i="1" s="1"/>
  <c r="AK444" i="1"/>
  <c r="AL444" i="1" s="1"/>
  <c r="AK443" i="1"/>
  <c r="AL443" i="1" s="1"/>
  <c r="AK442" i="1"/>
  <c r="AL442" i="1" s="1"/>
  <c r="AK441" i="1"/>
  <c r="AL441" i="1" s="1"/>
  <c r="AK440" i="1"/>
  <c r="AL440" i="1" s="1"/>
  <c r="AK439" i="1"/>
  <c r="AL439" i="1" s="1"/>
  <c r="AK438" i="1"/>
  <c r="AL438" i="1" s="1"/>
  <c r="AK437" i="1"/>
  <c r="AL437" i="1" s="1"/>
  <c r="AK436" i="1"/>
  <c r="AL436" i="1" s="1"/>
  <c r="AK435" i="1"/>
  <c r="AL435" i="1" s="1"/>
  <c r="AK434" i="1"/>
  <c r="AL434" i="1" s="1"/>
  <c r="AK433" i="1"/>
  <c r="AL433" i="1" s="1"/>
  <c r="AK432" i="1"/>
  <c r="AL432" i="1" s="1"/>
  <c r="AK431" i="1"/>
  <c r="AL431" i="1" s="1"/>
  <c r="AK430" i="1"/>
  <c r="AL430" i="1" s="1"/>
  <c r="AK429" i="1"/>
  <c r="AL429" i="1" s="1"/>
  <c r="AK428" i="1"/>
  <c r="AL428" i="1" s="1"/>
  <c r="AK427" i="1"/>
  <c r="AL427" i="1" s="1"/>
  <c r="AK426" i="1"/>
  <c r="AL426" i="1" s="1"/>
  <c r="AK425" i="1"/>
  <c r="AL425" i="1" s="1"/>
  <c r="AK424" i="1"/>
  <c r="AL424" i="1" s="1"/>
  <c r="AK423" i="1"/>
  <c r="AL423" i="1" s="1"/>
  <c r="AK422" i="1"/>
  <c r="AL422" i="1" s="1"/>
  <c r="AK421" i="1"/>
  <c r="AL421" i="1" s="1"/>
  <c r="AK420" i="1"/>
  <c r="AL420" i="1" s="1"/>
  <c r="AK419" i="1"/>
  <c r="AL419" i="1" s="1"/>
  <c r="AK418" i="1"/>
  <c r="AL418" i="1" s="1"/>
  <c r="AK417" i="1"/>
  <c r="AL417" i="1" s="1"/>
  <c r="AK416" i="1"/>
  <c r="AL416" i="1" s="1"/>
  <c r="AK415" i="1"/>
  <c r="AL415" i="1" s="1"/>
  <c r="AK414" i="1"/>
  <c r="AL414" i="1" s="1"/>
  <c r="AK413" i="1"/>
  <c r="AL413" i="1" s="1"/>
  <c r="AK412" i="1"/>
  <c r="AL412" i="1" s="1"/>
  <c r="AK411" i="1"/>
  <c r="AL411" i="1" s="1"/>
  <c r="AK410" i="1"/>
  <c r="AL410" i="1" s="1"/>
  <c r="AK409" i="1"/>
  <c r="AL409" i="1" s="1"/>
  <c r="AK408" i="1"/>
  <c r="AL408" i="1" s="1"/>
  <c r="AK407" i="1"/>
  <c r="AL407" i="1" s="1"/>
  <c r="AK406" i="1"/>
  <c r="AL406" i="1" s="1"/>
  <c r="AK405" i="1"/>
  <c r="AL405" i="1" s="1"/>
  <c r="AK404" i="1"/>
  <c r="AL404" i="1" s="1"/>
  <c r="AK403" i="1"/>
  <c r="AL403" i="1" s="1"/>
  <c r="AK402" i="1"/>
  <c r="AL402" i="1" s="1"/>
  <c r="AK401" i="1"/>
  <c r="AL401" i="1" s="1"/>
  <c r="AK400" i="1"/>
  <c r="AL400" i="1" s="1"/>
  <c r="AK399" i="1"/>
  <c r="AL399" i="1" s="1"/>
  <c r="AK398" i="1"/>
  <c r="AL398" i="1" s="1"/>
  <c r="AK397" i="1"/>
  <c r="AL397" i="1" s="1"/>
  <c r="AK396" i="1"/>
  <c r="AL396" i="1" s="1"/>
  <c r="AK395" i="1"/>
  <c r="AL395" i="1" s="1"/>
  <c r="AK394" i="1"/>
  <c r="AL394" i="1" s="1"/>
  <c r="AK393" i="1"/>
  <c r="AL393" i="1" s="1"/>
  <c r="AK392" i="1"/>
  <c r="AL392" i="1" s="1"/>
  <c r="AK391" i="1"/>
  <c r="AL391" i="1" s="1"/>
  <c r="AK390" i="1"/>
  <c r="AL390" i="1" s="1"/>
  <c r="AK389" i="1"/>
  <c r="AL389" i="1" s="1"/>
  <c r="AK388" i="1"/>
  <c r="AL388" i="1" s="1"/>
  <c r="AK387" i="1"/>
  <c r="AL387" i="1" s="1"/>
  <c r="AK386" i="1"/>
  <c r="AL386" i="1" s="1"/>
  <c r="AK385" i="1"/>
  <c r="AL385" i="1" s="1"/>
  <c r="AK384" i="1"/>
  <c r="AL384" i="1" s="1"/>
  <c r="AK383" i="1"/>
  <c r="AL383" i="1" s="1"/>
  <c r="AK382" i="1"/>
  <c r="AL382" i="1" s="1"/>
  <c r="AK381" i="1"/>
  <c r="AL381" i="1" s="1"/>
  <c r="AK380" i="1"/>
  <c r="AL380" i="1" s="1"/>
  <c r="AK379" i="1"/>
  <c r="AL379" i="1" s="1"/>
  <c r="AK378" i="1"/>
  <c r="AL378" i="1" s="1"/>
  <c r="AK377" i="1"/>
  <c r="AL377" i="1" s="1"/>
  <c r="AK376" i="1"/>
  <c r="AL376" i="1" s="1"/>
  <c r="AK375" i="1"/>
  <c r="AL375" i="1" s="1"/>
  <c r="AK374" i="1"/>
  <c r="AL374" i="1" s="1"/>
  <c r="AK373" i="1"/>
  <c r="AL373" i="1" s="1"/>
  <c r="AK372" i="1"/>
  <c r="AL372" i="1" s="1"/>
  <c r="AK371" i="1"/>
  <c r="AL371" i="1" s="1"/>
  <c r="AK370" i="1"/>
  <c r="AL370" i="1" s="1"/>
  <c r="AK369" i="1"/>
  <c r="AL369" i="1" s="1"/>
  <c r="AK368" i="1"/>
  <c r="AL368" i="1" s="1"/>
  <c r="AK367" i="1"/>
  <c r="AL367" i="1" s="1"/>
  <c r="AK366" i="1"/>
  <c r="AL366" i="1" s="1"/>
  <c r="AK365" i="1"/>
  <c r="AL365" i="1" s="1"/>
  <c r="AK364" i="1"/>
  <c r="AL364" i="1" s="1"/>
  <c r="AK363" i="1"/>
  <c r="AL363" i="1" s="1"/>
  <c r="AK362" i="1"/>
  <c r="AL362" i="1" s="1"/>
  <c r="AK361" i="1"/>
  <c r="AL361" i="1" s="1"/>
  <c r="AK360" i="1"/>
  <c r="AL360" i="1" s="1"/>
  <c r="AK359" i="1"/>
  <c r="AL359" i="1" s="1"/>
  <c r="AK358" i="1"/>
  <c r="AL358" i="1" s="1"/>
  <c r="AK357" i="1"/>
  <c r="AL357" i="1" s="1"/>
  <c r="AK356" i="1"/>
  <c r="AL356" i="1" s="1"/>
  <c r="AK355" i="1"/>
  <c r="AL355" i="1" s="1"/>
  <c r="AK354" i="1"/>
  <c r="AL354" i="1" s="1"/>
  <c r="AK353" i="1"/>
  <c r="AL353" i="1" s="1"/>
  <c r="AK352" i="1"/>
  <c r="AL352" i="1" s="1"/>
  <c r="AK351" i="1"/>
  <c r="AL351" i="1" s="1"/>
  <c r="AK350" i="1"/>
  <c r="AL350" i="1" s="1"/>
  <c r="AK349" i="1"/>
  <c r="AL349" i="1" s="1"/>
  <c r="AK348" i="1"/>
  <c r="AL348" i="1" s="1"/>
  <c r="AK347" i="1"/>
  <c r="AL347" i="1" s="1"/>
  <c r="AK346" i="1"/>
  <c r="AL346" i="1" s="1"/>
  <c r="AK345" i="1"/>
  <c r="AL345" i="1" s="1"/>
  <c r="AK344" i="1"/>
  <c r="AL344" i="1" s="1"/>
  <c r="AK343" i="1"/>
  <c r="AL343" i="1" s="1"/>
  <c r="AK342" i="1"/>
  <c r="AL342" i="1" s="1"/>
  <c r="AK341" i="1"/>
  <c r="AL341" i="1" s="1"/>
  <c r="AK340" i="1"/>
  <c r="AL340" i="1" s="1"/>
  <c r="AK339" i="1"/>
  <c r="AL339" i="1" s="1"/>
  <c r="AK338" i="1"/>
  <c r="AL338" i="1" s="1"/>
  <c r="AK337" i="1"/>
  <c r="AL337" i="1" s="1"/>
  <c r="AK336" i="1"/>
  <c r="AL336" i="1" s="1"/>
  <c r="AK335" i="1"/>
  <c r="AL335" i="1" s="1"/>
  <c r="AK334" i="1"/>
  <c r="AL334" i="1" s="1"/>
  <c r="AK333" i="1"/>
  <c r="AL333" i="1" s="1"/>
  <c r="AK332" i="1"/>
  <c r="AL332" i="1" s="1"/>
  <c r="AK331" i="1"/>
  <c r="AL331" i="1" s="1"/>
  <c r="AK330" i="1"/>
  <c r="AL330" i="1" s="1"/>
  <c r="AK329" i="1"/>
  <c r="AL329" i="1" s="1"/>
  <c r="AK328" i="1"/>
  <c r="AL328" i="1" s="1"/>
  <c r="AK327" i="1"/>
  <c r="AL327" i="1" s="1"/>
  <c r="AK326" i="1"/>
  <c r="AL326" i="1" s="1"/>
  <c r="AK325" i="1"/>
  <c r="AL325" i="1" s="1"/>
  <c r="AK324" i="1"/>
  <c r="AL324" i="1" s="1"/>
  <c r="AK323" i="1"/>
  <c r="AL323" i="1" s="1"/>
  <c r="AK322" i="1"/>
  <c r="AL322" i="1" s="1"/>
  <c r="AK321" i="1"/>
  <c r="AL321" i="1" s="1"/>
  <c r="AK320" i="1"/>
  <c r="AL320" i="1" s="1"/>
  <c r="AK319" i="1"/>
  <c r="AL319" i="1" s="1"/>
  <c r="AK318" i="1"/>
  <c r="AL318" i="1" s="1"/>
  <c r="AK317" i="1"/>
  <c r="AL317" i="1" s="1"/>
  <c r="AK316" i="1"/>
  <c r="AL316" i="1" s="1"/>
  <c r="AK315" i="1"/>
  <c r="AL315" i="1" s="1"/>
  <c r="AK314" i="1"/>
  <c r="AL314" i="1" s="1"/>
  <c r="AK313" i="1"/>
  <c r="AL313" i="1" s="1"/>
  <c r="AK312" i="1"/>
  <c r="AL312" i="1" s="1"/>
  <c r="AK311" i="1"/>
  <c r="AL311" i="1" s="1"/>
  <c r="AK310" i="1"/>
  <c r="AL310" i="1" s="1"/>
  <c r="AK309" i="1"/>
  <c r="AL309" i="1" s="1"/>
  <c r="AK308" i="1"/>
  <c r="AL308" i="1" s="1"/>
  <c r="AK307" i="1"/>
  <c r="AL307" i="1" s="1"/>
  <c r="AK306" i="1"/>
  <c r="AL306" i="1" s="1"/>
  <c r="AK305" i="1"/>
  <c r="AL305" i="1" s="1"/>
  <c r="AK304" i="1"/>
  <c r="AL304" i="1" s="1"/>
  <c r="AK303" i="1"/>
  <c r="AL303" i="1" s="1"/>
  <c r="AK302" i="1"/>
  <c r="AL302" i="1" s="1"/>
  <c r="AK301" i="1"/>
  <c r="AL301" i="1" s="1"/>
  <c r="AK300" i="1"/>
  <c r="AL300" i="1" s="1"/>
  <c r="AK298" i="1"/>
  <c r="AL298" i="1" s="1"/>
  <c r="AK297" i="1"/>
  <c r="AL297" i="1" s="1"/>
  <c r="AK296" i="1"/>
  <c r="AL296" i="1" s="1"/>
  <c r="AK295" i="1"/>
  <c r="AL295" i="1" s="1"/>
  <c r="AK294" i="1"/>
  <c r="AL294" i="1" s="1"/>
  <c r="AK293" i="1"/>
  <c r="AL293" i="1" s="1"/>
  <c r="AK292" i="1"/>
  <c r="AL292" i="1" s="1"/>
  <c r="AK291" i="1"/>
  <c r="AL291" i="1" s="1"/>
  <c r="AK290" i="1"/>
  <c r="AL290" i="1" s="1"/>
  <c r="AK289" i="1"/>
  <c r="AL289" i="1" s="1"/>
  <c r="AK288" i="1"/>
  <c r="AL288" i="1" s="1"/>
  <c r="AK287" i="1"/>
  <c r="AL287" i="1" s="1"/>
  <c r="AK286" i="1"/>
  <c r="AL286" i="1" s="1"/>
  <c r="AK285" i="1"/>
  <c r="AL285" i="1" s="1"/>
  <c r="AK284" i="1"/>
  <c r="AL284" i="1" s="1"/>
  <c r="AK283" i="1"/>
  <c r="AL283" i="1" s="1"/>
  <c r="AK282" i="1"/>
  <c r="AL282" i="1" s="1"/>
  <c r="AK281" i="1"/>
  <c r="AL281" i="1" s="1"/>
  <c r="AK280" i="1"/>
  <c r="AL280" i="1" s="1"/>
  <c r="AK279" i="1"/>
  <c r="AL279" i="1" s="1"/>
  <c r="AK278" i="1"/>
  <c r="AL278" i="1" s="1"/>
  <c r="AK277" i="1"/>
  <c r="AL277" i="1" s="1"/>
  <c r="AK276" i="1"/>
  <c r="AL276" i="1" s="1"/>
  <c r="AK275" i="1"/>
  <c r="AL275" i="1" s="1"/>
  <c r="AK273" i="1"/>
  <c r="AL273" i="1" s="1"/>
  <c r="AK272" i="1"/>
  <c r="AL272" i="1" s="1"/>
  <c r="AK271" i="1"/>
  <c r="AL271" i="1" s="1"/>
  <c r="AK270" i="1"/>
  <c r="AL270" i="1" s="1"/>
  <c r="AK269" i="1"/>
  <c r="AL269" i="1" s="1"/>
  <c r="AK267" i="1"/>
  <c r="AL267" i="1" s="1"/>
  <c r="AK266" i="1"/>
  <c r="AL266" i="1" s="1"/>
  <c r="AK265" i="1"/>
  <c r="AL265" i="1" s="1"/>
  <c r="AK264" i="1"/>
  <c r="AL264" i="1" s="1"/>
  <c r="AK263" i="1"/>
  <c r="AL263" i="1" s="1"/>
  <c r="AK262" i="1"/>
  <c r="AL262" i="1" s="1"/>
  <c r="AK261" i="1"/>
  <c r="AL261" i="1" s="1"/>
  <c r="AK260" i="1"/>
  <c r="AL260" i="1" s="1"/>
  <c r="AK259" i="1"/>
  <c r="AL259" i="1" s="1"/>
  <c r="AK258" i="1"/>
  <c r="AL258" i="1" s="1"/>
  <c r="AK257" i="1"/>
  <c r="AL257" i="1" s="1"/>
  <c r="AK256" i="1"/>
  <c r="AL256" i="1" s="1"/>
  <c r="AK255" i="1"/>
  <c r="AL255" i="1" s="1"/>
  <c r="AK254" i="1"/>
  <c r="AL254" i="1" s="1"/>
  <c r="AK253" i="1"/>
  <c r="AL253" i="1" s="1"/>
  <c r="AK252" i="1"/>
  <c r="AL252" i="1" s="1"/>
  <c r="AK251" i="1"/>
  <c r="AL251" i="1" s="1"/>
  <c r="AK250" i="1"/>
  <c r="AL250" i="1" s="1"/>
  <c r="AK249" i="1"/>
  <c r="AL249" i="1" s="1"/>
  <c r="AK248" i="1"/>
  <c r="AL248" i="1" s="1"/>
  <c r="AK247" i="1"/>
  <c r="AL247" i="1" s="1"/>
  <c r="AK246" i="1"/>
  <c r="AL246" i="1" s="1"/>
  <c r="AK245" i="1"/>
  <c r="AL245" i="1" s="1"/>
  <c r="AK244" i="1"/>
  <c r="AL244" i="1" s="1"/>
  <c r="AK243" i="1"/>
  <c r="AL243" i="1" s="1"/>
  <c r="AK242" i="1"/>
  <c r="AL242" i="1" s="1"/>
  <c r="AK241" i="1"/>
  <c r="AL241" i="1" s="1"/>
  <c r="AK240" i="1"/>
  <c r="AL240" i="1" s="1"/>
  <c r="AK239" i="1"/>
  <c r="AL239" i="1" s="1"/>
  <c r="AK238" i="1"/>
  <c r="AL238" i="1" s="1"/>
  <c r="AK237" i="1"/>
  <c r="AL237" i="1" s="1"/>
  <c r="AK236" i="1"/>
  <c r="AL236" i="1" s="1"/>
  <c r="AK235" i="1"/>
  <c r="AL235" i="1" s="1"/>
  <c r="AK234" i="1"/>
  <c r="AL234" i="1" s="1"/>
  <c r="AK233" i="1"/>
  <c r="AL233" i="1" s="1"/>
  <c r="AK232" i="1"/>
  <c r="AL232" i="1" s="1"/>
  <c r="AK231" i="1"/>
  <c r="AL231" i="1" s="1"/>
  <c r="AK230" i="1"/>
  <c r="AL230" i="1" s="1"/>
  <c r="AK229" i="1"/>
  <c r="AL229" i="1" s="1"/>
  <c r="AK228" i="1"/>
  <c r="AL228" i="1" s="1"/>
  <c r="AK227" i="1"/>
  <c r="AL227" i="1" s="1"/>
  <c r="AK226" i="1"/>
  <c r="AL226" i="1" s="1"/>
  <c r="AK225" i="1"/>
  <c r="AL225" i="1" s="1"/>
  <c r="AK224" i="1"/>
  <c r="AL224" i="1" s="1"/>
  <c r="AK223" i="1"/>
  <c r="AL223" i="1" s="1"/>
  <c r="AK222" i="1"/>
  <c r="AL222" i="1" s="1"/>
  <c r="AK221" i="1"/>
  <c r="AL221" i="1" s="1"/>
  <c r="AK220" i="1"/>
  <c r="AL220" i="1" s="1"/>
  <c r="AK219" i="1"/>
  <c r="AL219" i="1" s="1"/>
  <c r="AK218" i="1"/>
  <c r="AL218" i="1" s="1"/>
  <c r="AK217" i="1"/>
  <c r="AL217" i="1" s="1"/>
  <c r="AK216" i="1"/>
  <c r="AL216" i="1" s="1"/>
  <c r="AK215" i="1"/>
  <c r="AL215" i="1" s="1"/>
  <c r="AK214" i="1"/>
  <c r="AL214" i="1" s="1"/>
  <c r="AK213" i="1"/>
  <c r="AL213" i="1" s="1"/>
  <c r="AK212" i="1"/>
  <c r="AL212" i="1" s="1"/>
  <c r="AK211" i="1"/>
  <c r="AL211" i="1" s="1"/>
  <c r="AK210" i="1"/>
  <c r="AL210" i="1" s="1"/>
  <c r="AK209" i="1"/>
  <c r="AL209" i="1" s="1"/>
  <c r="AK208" i="1"/>
  <c r="AL208" i="1" s="1"/>
  <c r="AK207" i="1"/>
  <c r="AL207" i="1" s="1"/>
  <c r="AK206" i="1"/>
  <c r="AL206" i="1" s="1"/>
  <c r="AK205" i="1"/>
  <c r="AL205" i="1" s="1"/>
  <c r="AK204" i="1"/>
  <c r="AL204" i="1" s="1"/>
  <c r="AK203" i="1"/>
  <c r="AL203" i="1" s="1"/>
  <c r="AK202" i="1"/>
  <c r="AL202" i="1" s="1"/>
  <c r="AK201" i="1"/>
  <c r="AL201" i="1" s="1"/>
  <c r="AK200" i="1"/>
  <c r="AL200" i="1" s="1"/>
  <c r="AK199" i="1"/>
  <c r="AL199" i="1" s="1"/>
  <c r="AK198" i="1"/>
  <c r="AL198" i="1" s="1"/>
  <c r="AK197" i="1"/>
  <c r="AL197" i="1" s="1"/>
  <c r="AK196" i="1"/>
  <c r="AL196" i="1" s="1"/>
  <c r="AK195" i="1"/>
  <c r="AL195" i="1" s="1"/>
  <c r="AK194" i="1"/>
  <c r="AL194" i="1" s="1"/>
  <c r="AK193" i="1"/>
  <c r="AL193" i="1" s="1"/>
  <c r="AK192" i="1"/>
  <c r="AL192" i="1" s="1"/>
  <c r="AK191" i="1"/>
  <c r="AL191" i="1" s="1"/>
  <c r="AK190" i="1"/>
  <c r="AL190" i="1" s="1"/>
  <c r="AK189" i="1"/>
  <c r="AL189" i="1" s="1"/>
  <c r="AK188" i="1"/>
  <c r="AL188" i="1" s="1"/>
  <c r="AK187" i="1"/>
  <c r="AL187" i="1" s="1"/>
  <c r="AK186" i="1"/>
  <c r="AL186" i="1" s="1"/>
  <c r="AK185" i="1"/>
  <c r="AL185" i="1" s="1"/>
  <c r="AK184" i="1"/>
  <c r="AL184" i="1" s="1"/>
  <c r="AK183" i="1"/>
  <c r="AL183" i="1" s="1"/>
  <c r="AK182" i="1"/>
  <c r="AL182" i="1" s="1"/>
  <c r="AK181" i="1"/>
  <c r="AL181" i="1" s="1"/>
  <c r="AK180" i="1"/>
  <c r="AL180" i="1" s="1"/>
  <c r="AK179" i="1"/>
  <c r="AL179" i="1" s="1"/>
  <c r="AK178" i="1"/>
  <c r="AL178" i="1" s="1"/>
  <c r="AK177" i="1"/>
  <c r="AL177" i="1" s="1"/>
  <c r="AK176" i="1"/>
  <c r="AL176" i="1" s="1"/>
  <c r="AK175" i="1"/>
  <c r="AL175" i="1" s="1"/>
  <c r="AK174" i="1"/>
  <c r="AL174" i="1" s="1"/>
  <c r="AK173" i="1"/>
  <c r="AL173" i="1" s="1"/>
  <c r="AK172" i="1"/>
  <c r="AL172" i="1" s="1"/>
  <c r="AK171" i="1"/>
  <c r="AL171" i="1" s="1"/>
  <c r="AK170" i="1"/>
  <c r="AL170" i="1" s="1"/>
  <c r="AK169" i="1"/>
  <c r="AL169" i="1" s="1"/>
  <c r="AK168" i="1"/>
  <c r="AL168" i="1" s="1"/>
  <c r="AK167" i="1"/>
  <c r="AL167" i="1" s="1"/>
  <c r="AK166" i="1"/>
  <c r="AL166" i="1" s="1"/>
  <c r="AK165" i="1"/>
  <c r="AL165" i="1" s="1"/>
  <c r="AK164" i="1"/>
  <c r="AL164" i="1" s="1"/>
  <c r="AK163" i="1"/>
  <c r="AL163" i="1" s="1"/>
  <c r="AK162" i="1"/>
  <c r="AL162" i="1" s="1"/>
  <c r="AK161" i="1"/>
  <c r="AL161" i="1" s="1"/>
  <c r="AK160" i="1"/>
  <c r="AL160" i="1" s="1"/>
  <c r="AK159" i="1"/>
  <c r="AL159" i="1" s="1"/>
  <c r="AK158" i="1"/>
  <c r="AL158" i="1" s="1"/>
  <c r="AK157" i="1"/>
  <c r="AL157" i="1" s="1"/>
  <c r="AK156" i="1"/>
  <c r="AL156" i="1" s="1"/>
  <c r="AK155" i="1"/>
  <c r="AL155" i="1" s="1"/>
  <c r="AK154" i="1"/>
  <c r="AL154" i="1" s="1"/>
  <c r="AK153" i="1"/>
  <c r="AL153" i="1" s="1"/>
  <c r="AK152" i="1"/>
  <c r="AL152" i="1" s="1"/>
  <c r="AK151" i="1"/>
  <c r="AL151" i="1" s="1"/>
  <c r="AK150" i="1"/>
  <c r="AL150" i="1" s="1"/>
  <c r="AK149" i="1"/>
  <c r="AL149" i="1" s="1"/>
  <c r="AK148" i="1"/>
  <c r="AL148" i="1" s="1"/>
  <c r="AK147" i="1"/>
  <c r="AL147" i="1" s="1"/>
  <c r="AK146" i="1"/>
  <c r="AL146" i="1" s="1"/>
  <c r="AK145" i="1"/>
  <c r="AL145" i="1" s="1"/>
  <c r="AK144" i="1"/>
  <c r="AL144" i="1" s="1"/>
  <c r="AK143" i="1"/>
  <c r="AL143" i="1" s="1"/>
  <c r="AK142" i="1"/>
  <c r="AL142" i="1" s="1"/>
  <c r="AK141" i="1"/>
  <c r="AL141" i="1" s="1"/>
  <c r="AK140" i="1"/>
  <c r="AL140" i="1" s="1"/>
  <c r="AK139" i="1"/>
  <c r="AL139" i="1" s="1"/>
  <c r="AK138" i="1"/>
  <c r="AL138" i="1" s="1"/>
  <c r="AK137" i="1"/>
  <c r="AL137" i="1" s="1"/>
  <c r="AK136" i="1"/>
  <c r="AL136" i="1" s="1"/>
  <c r="AK135" i="1"/>
  <c r="AL135" i="1" s="1"/>
  <c r="AK134" i="1"/>
  <c r="AL134" i="1" s="1"/>
  <c r="AK133" i="1"/>
  <c r="AL133" i="1" s="1"/>
  <c r="AK132" i="1"/>
  <c r="AL132" i="1" s="1"/>
  <c r="AK131" i="1"/>
  <c r="AL131" i="1" s="1"/>
  <c r="AK130" i="1"/>
  <c r="AL130" i="1" s="1"/>
  <c r="AK129" i="1"/>
  <c r="AL129" i="1" s="1"/>
  <c r="AK128" i="1"/>
  <c r="AL128" i="1" s="1"/>
  <c r="AK127" i="1"/>
  <c r="AL127" i="1" s="1"/>
  <c r="AK126" i="1"/>
  <c r="AL126" i="1" s="1"/>
  <c r="AK125" i="1"/>
  <c r="AL125" i="1" s="1"/>
  <c r="AK124" i="1"/>
  <c r="AL124" i="1" s="1"/>
  <c r="AK123" i="1"/>
  <c r="AL123" i="1" s="1"/>
  <c r="AK122" i="1"/>
  <c r="AL122" i="1" s="1"/>
  <c r="AK121" i="1"/>
  <c r="AL121" i="1" s="1"/>
  <c r="AK120" i="1"/>
  <c r="AL120" i="1" s="1"/>
  <c r="AK119" i="1"/>
  <c r="AL119" i="1" s="1"/>
  <c r="AK118" i="1"/>
  <c r="AL118" i="1" s="1"/>
  <c r="AK117" i="1"/>
  <c r="AL117" i="1" s="1"/>
  <c r="AK116" i="1"/>
  <c r="AL116" i="1" s="1"/>
  <c r="AK115" i="1"/>
  <c r="AL115" i="1" s="1"/>
  <c r="AK114" i="1"/>
  <c r="AL114" i="1" s="1"/>
  <c r="AK113" i="1"/>
  <c r="AL113" i="1" s="1"/>
  <c r="AK112" i="1"/>
  <c r="AL112" i="1" s="1"/>
  <c r="AK111" i="1"/>
  <c r="AL111" i="1" s="1"/>
  <c r="AK110" i="1"/>
  <c r="AL110" i="1" s="1"/>
  <c r="AK109" i="1"/>
  <c r="AL109" i="1" s="1"/>
  <c r="AK108" i="1"/>
  <c r="AL108" i="1" s="1"/>
  <c r="AK107" i="1"/>
  <c r="AL107" i="1" s="1"/>
  <c r="AK106" i="1"/>
  <c r="AL106" i="1" s="1"/>
  <c r="AK105" i="1"/>
  <c r="AL105" i="1" s="1"/>
  <c r="AK104" i="1"/>
  <c r="AL104" i="1" s="1"/>
  <c r="AK103" i="1"/>
  <c r="AL103" i="1" s="1"/>
  <c r="AK102" i="1"/>
  <c r="AL102" i="1" s="1"/>
  <c r="AK101" i="1"/>
  <c r="AL101" i="1" s="1"/>
  <c r="AK100" i="1"/>
  <c r="AL100" i="1" s="1"/>
  <c r="AK99" i="1"/>
  <c r="AL99" i="1" s="1"/>
  <c r="AK98" i="1"/>
  <c r="AL98" i="1" s="1"/>
  <c r="AK97" i="1"/>
  <c r="AL97" i="1" s="1"/>
  <c r="AK96" i="1"/>
  <c r="AL96" i="1" s="1"/>
  <c r="AK95" i="1"/>
  <c r="AL95" i="1" s="1"/>
  <c r="AK94" i="1"/>
  <c r="AL94" i="1" s="1"/>
  <c r="AK93" i="1"/>
  <c r="AL93" i="1" s="1"/>
  <c r="AK92" i="1"/>
  <c r="AL92" i="1" s="1"/>
  <c r="AK91" i="1"/>
  <c r="AL91" i="1" s="1"/>
  <c r="AK90" i="1"/>
  <c r="AL90" i="1" s="1"/>
  <c r="AK89" i="1"/>
  <c r="AL89" i="1" s="1"/>
  <c r="AK88" i="1"/>
  <c r="AL88" i="1" s="1"/>
  <c r="AK87" i="1"/>
  <c r="AL87" i="1" s="1"/>
  <c r="AK86" i="1"/>
  <c r="AL86" i="1" s="1"/>
  <c r="AK85" i="1"/>
  <c r="AL85" i="1" s="1"/>
  <c r="AK84" i="1"/>
  <c r="AL84" i="1" s="1"/>
  <c r="AK83" i="1"/>
  <c r="AL83" i="1" s="1"/>
  <c r="AK82" i="1"/>
  <c r="AL82" i="1" s="1"/>
  <c r="AK81" i="1"/>
  <c r="AL81" i="1" s="1"/>
  <c r="AK80" i="1"/>
  <c r="AL80" i="1" s="1"/>
  <c r="AK79" i="1"/>
  <c r="AL79" i="1" s="1"/>
  <c r="AK78" i="1"/>
  <c r="AL78" i="1" s="1"/>
  <c r="AK77" i="1"/>
  <c r="AL77" i="1" s="1"/>
  <c r="AK76" i="1"/>
  <c r="AL76" i="1" s="1"/>
  <c r="AK75" i="1"/>
  <c r="AL75" i="1" s="1"/>
  <c r="AK74" i="1"/>
  <c r="AL74" i="1" s="1"/>
  <c r="AK73" i="1"/>
  <c r="AL73" i="1" s="1"/>
  <c r="AK72" i="1"/>
  <c r="AL72" i="1" s="1"/>
  <c r="AK71" i="1"/>
  <c r="AL71" i="1" s="1"/>
  <c r="AK70" i="1"/>
  <c r="AL70" i="1" s="1"/>
  <c r="AK69" i="1"/>
  <c r="AL69" i="1" s="1"/>
  <c r="AK68" i="1"/>
  <c r="AL68" i="1" s="1"/>
  <c r="AK67" i="1"/>
  <c r="AL67" i="1" s="1"/>
  <c r="AK66" i="1"/>
  <c r="AL66" i="1" s="1"/>
  <c r="AK65" i="1"/>
  <c r="AL65" i="1" s="1"/>
  <c r="AK64" i="1"/>
  <c r="AL64" i="1" s="1"/>
  <c r="AK63" i="1"/>
  <c r="AL63" i="1" s="1"/>
  <c r="AK62" i="1"/>
  <c r="AL62" i="1" s="1"/>
  <c r="AK61" i="1"/>
  <c r="AL61" i="1" s="1"/>
  <c r="AK60" i="1"/>
  <c r="AL60" i="1" s="1"/>
  <c r="AK59" i="1"/>
  <c r="AL59" i="1" s="1"/>
  <c r="AK58" i="1"/>
  <c r="AL58" i="1" s="1"/>
  <c r="AK57" i="1"/>
  <c r="AL57" i="1" s="1"/>
  <c r="AK56" i="1"/>
  <c r="AL56" i="1" s="1"/>
  <c r="AK55" i="1"/>
  <c r="AL55" i="1" s="1"/>
  <c r="AK54" i="1"/>
  <c r="AL54" i="1" s="1"/>
  <c r="AK53" i="1"/>
  <c r="AL53" i="1" s="1"/>
  <c r="AK52" i="1"/>
  <c r="AL52" i="1" s="1"/>
  <c r="AK51" i="1"/>
  <c r="AL51" i="1" s="1"/>
  <c r="AK50" i="1"/>
  <c r="AL50" i="1" s="1"/>
  <c r="AK49" i="1"/>
  <c r="AL49" i="1" s="1"/>
  <c r="AK48" i="1"/>
  <c r="AL48" i="1" s="1"/>
  <c r="AK47" i="1"/>
  <c r="AL47" i="1" s="1"/>
  <c r="AK46" i="1"/>
  <c r="AL46" i="1" s="1"/>
  <c r="AK45" i="1"/>
  <c r="AL45" i="1" s="1"/>
  <c r="AK44" i="1"/>
  <c r="AL44" i="1" s="1"/>
  <c r="AK43" i="1"/>
  <c r="AL43" i="1" s="1"/>
  <c r="AK42" i="1"/>
  <c r="AL42" i="1" s="1"/>
  <c r="AK41" i="1"/>
  <c r="AL41" i="1" s="1"/>
  <c r="AK40" i="1"/>
  <c r="AL40" i="1" s="1"/>
  <c r="AK39" i="1"/>
  <c r="AL39" i="1" s="1"/>
  <c r="AK38" i="1"/>
  <c r="AL38" i="1" s="1"/>
  <c r="AK37" i="1"/>
  <c r="AL37" i="1" s="1"/>
  <c r="AK36" i="1"/>
  <c r="AL36" i="1" s="1"/>
  <c r="AK35" i="1"/>
  <c r="AL35" i="1" s="1"/>
  <c r="AK34" i="1"/>
  <c r="AL34" i="1" s="1"/>
  <c r="AK33" i="1"/>
  <c r="AL33" i="1" s="1"/>
  <c r="AK32" i="1"/>
  <c r="AL32" i="1" s="1"/>
  <c r="AK31" i="1"/>
  <c r="AL31" i="1" s="1"/>
  <c r="AK30" i="1"/>
  <c r="AL30" i="1" s="1"/>
  <c r="AK29" i="1"/>
  <c r="AL29" i="1" s="1"/>
  <c r="AK28" i="1"/>
  <c r="AL28" i="1" s="1"/>
  <c r="AK27" i="1"/>
  <c r="AL27" i="1" s="1"/>
  <c r="AK26" i="1"/>
  <c r="AL26" i="1" s="1"/>
  <c r="AK25" i="1"/>
  <c r="AL25" i="1" s="1"/>
  <c r="AK24" i="1"/>
  <c r="AL24" i="1" s="1"/>
  <c r="AK23" i="1"/>
  <c r="AL23" i="1" s="1"/>
  <c r="AK22" i="1"/>
  <c r="AL22" i="1" s="1"/>
  <c r="AK21" i="1"/>
  <c r="AL21" i="1" s="1"/>
  <c r="AK20" i="1"/>
  <c r="AL20" i="1" s="1"/>
  <c r="AK19" i="1"/>
  <c r="AL19" i="1" s="1"/>
  <c r="AK18" i="1"/>
  <c r="AL18" i="1" s="1"/>
  <c r="AK17" i="1"/>
  <c r="AL17" i="1" s="1"/>
  <c r="AK16" i="1"/>
  <c r="AL16" i="1" s="1"/>
  <c r="AK15" i="1"/>
  <c r="AL15" i="1" s="1"/>
  <c r="AK14" i="1"/>
  <c r="AL14" i="1" s="1"/>
  <c r="AK13" i="1"/>
  <c r="AL13" i="1" s="1"/>
  <c r="AK12" i="1"/>
  <c r="AL12" i="1" s="1"/>
  <c r="AK11" i="1"/>
  <c r="AK10" i="1"/>
  <c r="AL10" i="1" s="1"/>
  <c r="F21" i="6"/>
  <c r="G21" i="6" s="1"/>
  <c r="D21" i="6"/>
  <c r="E21" i="6" s="1"/>
  <c r="G20" i="6"/>
  <c r="E20" i="6"/>
  <c r="G19" i="6"/>
  <c r="E19" i="6"/>
  <c r="G18" i="6"/>
  <c r="E18" i="6"/>
  <c r="G17" i="6"/>
  <c r="E17" i="6"/>
  <c r="G16" i="6"/>
  <c r="E16" i="6"/>
  <c r="G15" i="6"/>
  <c r="E15" i="6"/>
  <c r="G14" i="6"/>
  <c r="E14" i="6"/>
  <c r="G13" i="6"/>
  <c r="E13" i="6"/>
  <c r="G12" i="6"/>
  <c r="E12" i="6"/>
  <c r="G11" i="6"/>
  <c r="E11" i="6"/>
  <c r="AA20" i="7"/>
  <c r="AA21" i="7"/>
  <c r="AA22" i="7"/>
  <c r="AA23" i="7"/>
  <c r="AA24" i="7"/>
  <c r="AA25" i="7"/>
  <c r="AA26" i="7"/>
  <c r="AA27" i="7"/>
  <c r="AA28" i="7"/>
  <c r="AA29" i="7"/>
  <c r="AA30" i="7"/>
  <c r="AA31" i="7"/>
  <c r="AA32" i="7"/>
  <c r="AA33" i="7"/>
  <c r="AA34" i="7"/>
  <c r="AA35" i="7"/>
  <c r="AA36" i="7"/>
  <c r="AA40" i="7"/>
  <c r="AA41" i="7"/>
  <c r="AA42" i="7"/>
  <c r="AA43" i="7"/>
  <c r="AA10" i="7"/>
  <c r="AA11" i="7"/>
  <c r="AA12" i="7"/>
  <c r="AA13" i="7"/>
  <c r="AA16" i="7"/>
  <c r="AA17" i="7"/>
  <c r="AA14" i="7"/>
  <c r="AA15" i="7"/>
  <c r="AA37" i="7"/>
  <c r="AA38" i="7"/>
  <c r="AA39" i="7"/>
  <c r="AA18" i="7"/>
  <c r="AA44" i="7"/>
  <c r="AA45" i="7"/>
  <c r="AA46" i="7"/>
  <c r="AA19" i="7"/>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9" i="1"/>
  <c r="D5" i="10" l="1"/>
  <c r="B5" i="1"/>
  <c r="B6" i="6"/>
  <c r="D25" i="3" l="1"/>
  <c r="D24" i="3" s="1"/>
  <c r="G25" i="3"/>
  <c r="G24" i="3" s="1"/>
  <c r="G27" i="3" s="1"/>
  <c r="G26" i="3"/>
  <c r="D26" i="3"/>
  <c r="C24" i="3"/>
  <c r="E24" i="3"/>
  <c r="F24" i="3"/>
  <c r="B24" i="3"/>
  <c r="B27" i="3" s="1"/>
  <c r="D19" i="3" l="1"/>
  <c r="D20" i="3"/>
  <c r="D21" i="3"/>
  <c r="D22" i="3"/>
  <c r="D23" i="3"/>
  <c r="D18" i="3"/>
  <c r="D17" i="3" s="1"/>
  <c r="G18" i="3"/>
  <c r="G19" i="3"/>
  <c r="G20" i="3"/>
  <c r="G21" i="3"/>
  <c r="G22" i="3"/>
  <c r="G23" i="3"/>
  <c r="G15" i="3"/>
  <c r="G16" i="3"/>
  <c r="G14" i="3"/>
  <c r="D15" i="3"/>
  <c r="D16" i="3"/>
  <c r="D14" i="3"/>
  <c r="B13" i="3"/>
  <c r="C13" i="3"/>
  <c r="E13" i="3"/>
  <c r="F13" i="3"/>
  <c r="G7" i="3"/>
  <c r="G8" i="3"/>
  <c r="G9" i="3"/>
  <c r="G10" i="3"/>
  <c r="G11" i="3"/>
  <c r="G12" i="3"/>
  <c r="G6" i="3"/>
  <c r="D7" i="3"/>
  <c r="D8" i="3"/>
  <c r="D9" i="3"/>
  <c r="D10" i="3"/>
  <c r="D11" i="3"/>
  <c r="D12" i="3"/>
  <c r="D6" i="3"/>
  <c r="B5" i="3"/>
  <c r="C5" i="3"/>
  <c r="E5" i="3"/>
  <c r="F5" i="3"/>
  <c r="F27" i="3" s="1"/>
  <c r="B17" i="3"/>
  <c r="C17" i="3"/>
  <c r="E17" i="3"/>
  <c r="E27" i="3" s="1"/>
  <c r="F17" i="3"/>
  <c r="G13" i="3" l="1"/>
  <c r="C27" i="3"/>
  <c r="D5" i="3"/>
  <c r="G5" i="3"/>
  <c r="G17" i="3"/>
  <c r="D13" i="3"/>
  <c r="D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Doris Bibiana Cardozo Pena</author>
  </authors>
  <commentList>
    <comment ref="M23" authorId="0" shapeId="0" xr:uid="{C1B0B035-4FC1-4482-B5D0-CADAD8C242AE}">
      <text>
        <r>
          <rPr>
            <b/>
            <sz val="9"/>
            <color indexed="81"/>
            <rFont val="Tahoma"/>
            <family val="2"/>
          </rPr>
          <t>Doris Bibiana Cardozo Pena:</t>
        </r>
        <r>
          <rPr>
            <sz val="9"/>
            <color indexed="81"/>
            <rFont val="Tahoma"/>
            <family val="2"/>
          </rPr>
          <t xml:space="preserve">
Revisar la magnitud reportada en 2025 porque es una meta creciente, debería ser el 0,35</t>
        </r>
      </text>
    </comment>
  </commentList>
</comments>
</file>

<file path=xl/sharedStrings.xml><?xml version="1.0" encoding="utf-8"?>
<sst xmlns="http://schemas.openxmlformats.org/spreadsheetml/2006/main" count="6763" uniqueCount="2513">
  <si>
    <t>Secretaría Distrital de Planeación</t>
  </si>
  <si>
    <t>Plan de Acción Institucional (PAI) 2025</t>
  </si>
  <si>
    <t>Plan Distrital de Desarrollo 2024-2027 Bogotá Camina Segura</t>
  </si>
  <si>
    <t>Metas PDD y Proyectos de Inversión - Vigencia 2025</t>
  </si>
  <si>
    <t>META PLAN DISTRITAL DE DESARROLLO</t>
  </si>
  <si>
    <t>Avance a marzo 2025</t>
  </si>
  <si>
    <t>Avance a junio 2025</t>
  </si>
  <si>
    <t>Proyecto de inversión</t>
  </si>
  <si>
    <t>Trimestre I (ene-mar 2025)</t>
  </si>
  <si>
    <t>Trimestre II (ene-jun 2025)</t>
  </si>
  <si>
    <t>Objetivo Estratégico SDP 2024-2027</t>
  </si>
  <si>
    <t>Gerente del Proyecto</t>
  </si>
  <si>
    <t>Objetivo Estrategico PDD Bogotá Camina Segura 2024-2027</t>
  </si>
  <si>
    <t>Programa PDD</t>
  </si>
  <si>
    <t>Proyecto
BPIN</t>
  </si>
  <si>
    <t>META PDD</t>
  </si>
  <si>
    <t>Tipo de Indicador</t>
  </si>
  <si>
    <t>Cod Indicador</t>
  </si>
  <si>
    <t>Indicador PDD</t>
  </si>
  <si>
    <t>Magnitud programada cuatrienio 2024-2027</t>
  </si>
  <si>
    <t>Magnitud programada vigencia 2025</t>
  </si>
  <si>
    <r>
      <t xml:space="preserve">Magnitud alcanzada cuatrienio </t>
    </r>
    <r>
      <rPr>
        <sz val="10"/>
        <color theme="0"/>
        <rFont val="Arial"/>
        <family val="2"/>
      </rPr>
      <t>acumulada al PDD (2024- MARZ 2025)</t>
    </r>
  </si>
  <si>
    <t>Magnitud alcanzada vigencia 2025</t>
  </si>
  <si>
    <t>% avance vigencia 2025</t>
  </si>
  <si>
    <r>
      <t xml:space="preserve">% avance transcurrido PDD
</t>
    </r>
    <r>
      <rPr>
        <sz val="10"/>
        <color theme="0"/>
        <rFont val="Arial"/>
        <family val="2"/>
      </rPr>
      <t>Se mide frente a la cantidad de años que han transcurrido del PDD</t>
    </r>
  </si>
  <si>
    <r>
      <t xml:space="preserve">% avance al PDD 
</t>
    </r>
    <r>
      <rPr>
        <sz val="10"/>
        <color theme="0"/>
        <rFont val="Arial"/>
        <family val="2"/>
      </rPr>
      <t>Se mide frente a los 4 años del PDD</t>
    </r>
  </si>
  <si>
    <r>
      <t xml:space="preserve">Magnitud alcanzada cuatrienio </t>
    </r>
    <r>
      <rPr>
        <sz val="10"/>
        <color theme="0"/>
        <rFont val="Arial"/>
        <family val="2"/>
      </rPr>
      <t>acumulada al PDD (2024- Jun 2025)</t>
    </r>
  </si>
  <si>
    <t>Nombre Proyecto</t>
  </si>
  <si>
    <t>Nro. Act</t>
  </si>
  <si>
    <t>Actividad Proyecto</t>
  </si>
  <si>
    <t>Magnitud programada 2025</t>
  </si>
  <si>
    <t>Magnitud ejecutada</t>
  </si>
  <si>
    <t>% Avance</t>
  </si>
  <si>
    <t>Observaciones o aclaraciones</t>
  </si>
  <si>
    <t>Observaciones o aclaraciones actividades de inversión</t>
  </si>
  <si>
    <t xml:space="preserve"> 1. Fortalecer la capacidad de toma de decisiones en Bogotá D.C. y la región a través de la producción, análisis y divulgación de información clave sobre la inversión pública y los aspectos económicos, sociales, territoriales y ambientales, garantizando un acceso claro y oportuno a todos los actores de la ciudad.</t>
  </si>
  <si>
    <t>Subsecretaría de Información</t>
  </si>
  <si>
    <t>5. Bogotá confía en su gobierno</t>
  </si>
  <si>
    <t>5.35. Bogotá Inteligente con transformación digital e Infraestructura de datos para una gestión pública eficiente</t>
  </si>
  <si>
    <t>2314-Implementar 1 modelo de operación y actualización de Registros administrativos para la focalización del gasto de Bogotá</t>
  </si>
  <si>
    <t>Suma</t>
  </si>
  <si>
    <t>Porcentaje de avance en la implementación del Modelo de Registros Administrativos para la focalización del gasto de Bogotá</t>
  </si>
  <si>
    <t>8034 -Fortalecimiento de los procesos de información para la toma de decisiones en Bogotá D.C.</t>
  </si>
  <si>
    <t>Mantener actualizada una Base Única de Estratificación</t>
  </si>
  <si>
    <t>Actualizar una base de datos del SISBEN</t>
  </si>
  <si>
    <t>Actualizar una base de datos maestra de IMG</t>
  </si>
  <si>
    <t xml:space="preserve"> Implementar un registro social de Bogotá</t>
  </si>
  <si>
    <t>2309-Consolidar el 100% de la primera fase del sistema de información de planeación distrital.</t>
  </si>
  <si>
    <t>Porcentaje de avance de la primera fase del Sistema de Planeación</t>
  </si>
  <si>
    <t>Consolidar el 100% de la primera fase del sistema de información de planeación distrital.</t>
  </si>
  <si>
    <t xml:space="preserve">Implementar el 100% el aplicativo de predio 360 </t>
  </si>
  <si>
    <t>2316-Implementar el 60% del Plan Estadístico Distrital 2025-2029.</t>
  </si>
  <si>
    <t>Porcentaje de avance de la implementación del PED 2025-2029</t>
  </si>
  <si>
    <t>Implementar el 60% del Plan Estadístico Distrital 2025-2029.</t>
  </si>
  <si>
    <t>2308-Aplicar 5 instrumentos de captura de información para la toma de decisiones</t>
  </si>
  <si>
    <t>Número de instrumentos aplicados</t>
  </si>
  <si>
    <t>Aplicar 5 instrumentos de captura de información para la toma de decisiones</t>
  </si>
  <si>
    <t>Subsecretaría de Planeación de la Inversión</t>
  </si>
  <si>
    <t>5.38. Gestión eficiente de los ingresos y gastos enfocados en la confianza ciudadana</t>
  </si>
  <si>
    <t>2335-Producir el 100% de los informes estratégicos con información oportuna y de calidad  a la ciudad para el análisis del avance de sus planes e inversiones y la toma de decisiones en política pública</t>
  </si>
  <si>
    <t>Constante</t>
  </si>
  <si>
    <t>Porcentaje de avance de informes estratégicos producidos</t>
  </si>
  <si>
    <t>8074 - Fortalecimiento de la información oportuna, clara y confiable para un seguimiento integral de los proyectos de inversión y los planes de desarrollo distrital y local Bogotá D.C.</t>
  </si>
  <si>
    <t>Asesorar 68 Entidad(es) (48 distritales y 20 Alcaldías Locales)</t>
  </si>
  <si>
    <t>2. Fortalecer la formulación, ejecución, seguimiento y evaluación de las políticas públicas distritales mediante la articulación de entidades y sectores que permita optimizar recursos y aunar esfuerzos para transformar problemáticas y mejorar la calidad de vida en Bogotá.</t>
  </si>
  <si>
    <t>Subsecretaría Políticas Públicas y Planeación Social y Económica</t>
  </si>
  <si>
    <t>2. Bogotá confía en su bien-estar</t>
  </si>
  <si>
    <t>2.12. Bogotá cuida a su gente</t>
  </si>
  <si>
    <t>2048-Implementar cuatro (4) componentes de la ruta para el cambio cultural en pro de la inclusión y no discriminación de la población LGBTI en Bogotá.</t>
  </si>
  <si>
    <t>Porcentaje de componentes de la ruta de cambio cultural implementados</t>
  </si>
  <si>
    <t>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</si>
  <si>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</si>
  <si>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Elaborar 4 documento (s) de lineamientos para la incorporación y difusión en las entidades distritales, alcaldías locales y sector privado de la estrategia de Ambientes Laborales Inclusivos.</t>
  </si>
  <si>
    <t>Elaborar 4 documento(s) de lineamientos para la incorporación y difusión en las entidades distritales, alcaldías locales y espacios ciudadanos de los lineamientos de la estrategia de cambio cultural de la política pública LGBTI.</t>
  </si>
  <si>
    <t>Realizar 4 Acción(es) de cooperación técnica nacional e internacional para el fortalecimiento de la política pública LGBTI y coordinación de la estrategia para el abordaje interinstitucional de casos de discriminación y vulneración de derechos de las personas de los sectores LGBTI.</t>
  </si>
  <si>
    <t>2052-Implementar un (1) modelo de seguimiento y rectoría para las políticas públicas en materia de población vulnerable y desarrollo rural a cargo de la SDP.</t>
  </si>
  <si>
    <t>Creciente</t>
  </si>
  <si>
    <t>Modelo de seguimiento y rectoría implementado</t>
  </si>
  <si>
    <t>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</si>
  <si>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t>
  </si>
  <si>
    <t>Desarrollar 4 planes de trabajo de la secretaría técnica del sistema distrital de discapacidad.</t>
  </si>
  <si>
    <t>Elaborar 8 instrumentos para la identificación de personas usuarias de soluciones habitacionales temporales y para la planificación del desarrollo productivo rural en el marco de las políticas públicas lideradas por la SDP.</t>
  </si>
  <si>
    <t>Realizar 16 estudios del Observatorio Poblacional Diferencial y de Familias.</t>
  </si>
  <si>
    <t>Realizar 17 documentos técnicos relacionados con la política para la superación de la pobreza, y la dinámica social y económica de Bogotá.</t>
  </si>
  <si>
    <t>2050-Implementar el enfoque diferencial y de género en el 100% de los programas enfocados a juventud en el marco del plan distrital de desarrollo</t>
  </si>
  <si>
    <t>Porcentaje de programas de juventud, implementados por las entidades de la administración Distrital, asesorados por la SDP para la incorporación de los enfoques diferencial y de genero</t>
  </si>
  <si>
    <t>Desarrollar 140 estrategias para la identificación de personas usuarias de soluciones habitacionales temporales y para la planificación del desarrollo productivo rural en el marco de las políticas públicas lideradas por la SDP.</t>
  </si>
  <si>
    <t>5.33. Fortalecimiento institucional para un gobierno confiable</t>
  </si>
  <si>
    <t>2285-Desarrollar 4 fases del plan de acción establecido para cumplir los objetivos del ecosistema Distrital de Política Pública.</t>
  </si>
  <si>
    <t>Número de fases del plan de acción desarrolladas para cumplir los objetivos del Ecosistema Distrital de Políticas Públicas</t>
  </si>
  <si>
    <t>8134 - Asistencia técnica para Generar información cualitativa y cuantitativa articulada sobre la implementación de intervenciones públicas en la ciudad para toma de decisiones basadas en evidencias Bogotá</t>
  </si>
  <si>
    <t>Realizar 15 Asistencia(s) técnicas para el fortalecimiento de los procesos de seguimiento y evaluación de intervenciones públicas</t>
  </si>
  <si>
    <t>Desarrollar 24 Lineamiento(s) técnicos que posibiliten la apropiación de la información que resulta de los procesos de seguimiento y evaluación de las intervenciones públicas.</t>
  </si>
  <si>
    <t>Desarrollar 4 Base(s) a partir de diversas fuentes para el análisis de información socioeconómica que contribuya a la toma de decisiones.</t>
  </si>
  <si>
    <t>Implementar 4 Metodología(s) para el análisis intersectorial e interinstitucional en el diseño planificación de oferta programática y servicios de soporte para el desarrollo económico.</t>
  </si>
  <si>
    <t>3. Concretar el modelo de ordenamiento territorial, a través de condiciones técnicas y normativas que contribuyan a un desarrollo sostenible y equilibrado del territorio y promuevan el bienestar social de la ciudad.</t>
  </si>
  <si>
    <t>Subsecretaría de Planeación Territorial</t>
  </si>
  <si>
    <t>3. Bogotá confía en su potencial</t>
  </si>
  <si>
    <t>3.21. Bogotá Ciudad Portuaria</t>
  </si>
  <si>
    <t>2147-Desarrollar un (1) modelo de gobernanza colaborativa y multinivel en el marco de la Actuación Urbana Integral Distrito Aeroportuario para su implementación y posicionamiento de Bogotá como una ciudad portuaria.</t>
  </si>
  <si>
    <t>Modelo de gobernanza colaborativa y multinivel en el marco de la Actuación Urbana Integral Distrito Aeroportuaria desarrollado</t>
  </si>
  <si>
    <t>8023 - Desarrollo  de un modelo de gobernanza colaborativa y multinivel que favorezca la planeación y gestión articulada del Aeropuerto El Dorado y su entorno urbano - regional.  Bogotá D.C.</t>
  </si>
  <si>
    <t>Definir 100 Porciento las condiciones de implementación de un modelo de gobernanza colaborativa y multinivel que contribuya al desarrollo y armonización del Aeropuerto El Dorado y su entorno urbano regional</t>
  </si>
  <si>
    <t>4.Bogotá ordena su territorio y avanza en su acción climática</t>
  </si>
  <si>
    <t>4.23. Ordenamiento territorial sostenible equlibrado y participativo</t>
  </si>
  <si>
    <t>2156-Elaborar el 100% de las condiciones normativas estudios lineamientos y acciones de coordinación necesarios para la concreción y seguimiento al modelo de ordenamiento territorial.</t>
  </si>
  <si>
    <t>Actos administrativos estudios lineamientos y acciones de coordinación elaborados</t>
  </si>
  <si>
    <t>8043 - Contribución  a la concreción del modelo de ordenamiento territorial mediante la generación de condiciones técnicas, normativas y de gestión en  Bogotá D.C.</t>
  </si>
  <si>
    <t xml:space="preserve"> Generar 100% las condiciones normativas, lineamientos, estudios e informes necesarios que soporten la toma de decisiones sobre el ordenamiento territorial y seguimiento al proceso de concreción del MOT</t>
  </si>
  <si>
    <t>2160- 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</si>
  <si>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Número de hectáreas netas de suelo viabilizadas para el desarrollo de proyectos estratégicos de ciudad que aportan al desarrollo de Bogotá</t>
  </si>
  <si>
    <t>Desarrollar 100% los procesos necesarios de formulación, revisión y adopción de los instrumentos y decisiones urbanísticas que viabilizan el suelo y conllevan al desarrollo de proyectos integrales de ciudad.</t>
  </si>
  <si>
    <t>2155-Desarrollar un (1)  modelo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 y Planes de Manejo específicos para áreas como la Franja de Adecuación de los Cerros Orientales de Bogotá.</t>
  </si>
  <si>
    <t>Modelo de gobernanza desarrollado</t>
  </si>
  <si>
    <t>Desarrollar 1 Documento(s) de lineamientos metodológicos necesarios  para la implementación de un modelo de gobernanza colaborativa y multinivel que aplique al suelo rural y las franjas urbano-rurales.</t>
  </si>
  <si>
    <t>4. Fortalecer la integración regional de Bogotá mediante la implementación de un plan estratégico de articulación interna distrital y externa multinivel, para la formulación de políticas y planes de desarrollo conjuntos.</t>
  </si>
  <si>
    <t>Oficina de Integración Regional</t>
  </si>
  <si>
    <t>5.37. Contruyendo confianza con la region</t>
  </si>
  <si>
    <t>2330-Desarrollar el 100% del plan estratégico de coordinación y articulación regional al interior del distrito (sectores y entidades) así como con los diferentes esquemas de asociatividad multinivel (RMBC RAPE ASOCAPITALES).</t>
  </si>
  <si>
    <t>Porcentaje avance de la implementación del plan estratégico de coordinación y articulación regional</t>
  </si>
  <si>
    <t>8123 - Desarrollo de las acciones requeridas para implementar el plan estratégico de articulación interna distrital y externa multinivel para la integración territorial en el entorno funcional de Bogotá D.C.</t>
  </si>
  <si>
    <t>Asistir 5 Figura(s) Con el objetivo de mejorar y consolidar las estructuras institucionales que facilitan la coordinación y la integración dentro del distrito y fuera de él</t>
  </si>
  <si>
    <t>Generar 4 Espacio(s) Donde se ofrezcan conocimientos y se gestionen iniciativas a nivel distrital y regional para fomentar la colaboración y el intercambio de ideas entre diversas entidades y actores.</t>
  </si>
  <si>
    <t>Elaborar 4 Documento(s) Técnicos que apoyen la articulación e integración a nivel regional y metropolitano y que proporcionen las directrices y estrategias necesarias para mejorar la coordinación entre distintas entidades.</t>
  </si>
  <si>
    <t>5. Impulsar la participación y la gestión del conocimiento mediante metodologías innovadoras que generen valor público y fortalezcan los procesos de planeación de la ciudad.</t>
  </si>
  <si>
    <t>Oficina Laboratorio de Ciudad</t>
  </si>
  <si>
    <t>5.36. Innovación Pública para la generación de confianza ciudadana</t>
  </si>
  <si>
    <t>2329-Implementar 5 retos de innovación abierta basados en información estratégica bajo un modelo de gobernanza de datos que fortalezca la toma de decisiones del distrito.</t>
  </si>
  <si>
    <t>Retos de innovación abierta implementados</t>
  </si>
  <si>
    <t>8045-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</si>
  <si>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</si>
  <si>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Realizar 5 Convocatoria(s) para el desarrollo de retos de innovación</t>
  </si>
  <si>
    <t>En el mes de Julio se realiza actualización de menores valores ajustando seguimiento de magnitud a 0,7 para el corte junio de 2025.</t>
  </si>
  <si>
    <t>Elaborar 5 documentos con criterios técnicos, jurídicos y administrativos para facilitar el despliegue de las soluciones de innovación en el distrito</t>
  </si>
  <si>
    <t xml:space="preserve">Para el periodo de seguimiento, la tarea no tenía programación. La programación está apartir de junio 2025 </t>
  </si>
  <si>
    <t>Promover 5 Herramienta(s) para el fomento de la innovación pública en la planeación y la apropiación de lecciones aprendidas a través de las convocatorias</t>
  </si>
  <si>
    <t>Oficina Participación y Diálogo de Ciudad</t>
  </si>
  <si>
    <t>5.39. Camino hacia una democracia deliberativa con un gobierno cercano a la gente y con participación ciudadana</t>
  </si>
  <si>
    <t>2346- Implementar el 100% de las apuestas y acciones del Plan Institucional de Participación Ciudadana de la SDP garantizando la inclusión de los enfoques diferenciales la innovación la pedagogía la transparencia la rendición de cuentas permanente la incidencia y la co-construcción con la ciudadanía.</t>
  </si>
  <si>
    <t>Porcentaje de apuestas y acciones del Plan Institucional de Participación Ciudadana de la SDP implementadas</t>
  </si>
  <si>
    <t>8057 - Implementación del Modelo Colaborativo para la Participación Ciudadana en los Instrumentos de Planeación, en el Marco de la Transparencia, la deliberación y el Control Social en Bogotá D.C.</t>
  </si>
  <si>
    <t>Desarrollar 100 Porciento de las actividades del Plan Institucional de Participación Ciudadana en torno al cumplimento a los objetivos del Sistema de Participación territorial del POT</t>
  </si>
  <si>
    <t>Prestar 100% de apoyo administrativo, metodológico y logístico a las estrategias del Consejo Territorial de Planeación Distrital de Bogotá.</t>
  </si>
  <si>
    <t>2353- Realizar 3 ciclos deliberativos contemplando mecanismos de la Democracia Deliberativa en temas estratégicos de ciudad que utilicen el sorteo para la selección de sus miembros y aseguren la representación descriptiva de la población.</t>
  </si>
  <si>
    <t>Ciclos deliberativos que contemplen mecanismos de la democracia deliberativa realizados</t>
  </si>
  <si>
    <t xml:space="preserve"> Implementar 100% de una estrategia fortalecimiento técnico, conceptual, metodológico y logístico para los procesos de activación ciudadana y alistamiento interinstitucional necesarios para el desarrollo de las asambleas deliberativas</t>
  </si>
  <si>
    <t>6. Desarrollar estrategias para la consolidación del modelo de operación de la entidad, en el marco del Modelo Integrado de Planeación y Gestión, que contribuyan a la generación de valor público.</t>
  </si>
  <si>
    <t>Subsecretaría de  Gestión Institucional</t>
  </si>
  <si>
    <t>2283-Consolidar el 100% del modelo de operación de la SDP incorporando acciones estratégicas orientadas a fortalecer el valor público y la confianza ciudadana en el que hacer de la entidad.</t>
  </si>
  <si>
    <t>Modelo de operación consolidado</t>
  </si>
  <si>
    <t>8052- Fortalecimiento del modelo de operación de la SDP a través del desarrollo de estrategias que mejoren la capacidad institucional y atiendan las necesidades de la ciudadanía</t>
  </si>
  <si>
    <t>Ejecutar 1 Plan(es) Estratégico para la actualización del Sistema de Gestión.</t>
  </si>
  <si>
    <t>Implementar 100 Porciento Plan Institucional de Capacitación que incluya acciones de Bienestar y Clima Laboral.</t>
  </si>
  <si>
    <t>Implementar 100 Porciento el plan estratégico de acciones orientadas a fortalecer la comunicación interna y externa de la SDP.</t>
  </si>
  <si>
    <t>implementar 4 Plan(es) estratégicos de acciones orientadas a fortalecer las competencias de la cultura del servicio.</t>
  </si>
  <si>
    <t>Ejecutar 100 Porciento el plan de acción que permita Integrar un sistema de operación para garantizar el adecuado servicio de transporte.</t>
  </si>
  <si>
    <t>La meta presenta un avance del 25%, sin embargo, queda en cero debido a que no cuenta con compromisos presupuestales respecto al monto apropiado para la vigencia 2025. En la plataforma Segplán 2.0, las metas que no tienen avance en recursos comprometidos no quedan con avance en la magnitud alcanzada.</t>
  </si>
  <si>
    <t>2298-Implementar 1 Plan de Modernización Tecnológico y Físico de la SDP cuya finalidad sea lograr una administración pública eficiente y adaptada a las necesidades de la ciudadanía bogotana</t>
  </si>
  <si>
    <t>Plan de modernización integral, tecnológica y física implementado</t>
  </si>
  <si>
    <t>Implementar 100 Porciento del plan institucional de Archivos PINAR.</t>
  </si>
  <si>
    <t>Continuar 100 Porciento el plan de acción para la adecuación de la infraestructura física.</t>
  </si>
  <si>
    <t>La meta presenta un avance del 25%, sin embargo, continúa en cero debido a que no cuenta con compromisos presupuestales respecto al monto apropiado para la vigencia 2025. En la plataforma Segplán 2.0, las metas que no tienen avance en recursos comprometidos no quedan con avance en la magnitud alcanzada.</t>
  </si>
  <si>
    <t>Ejecutar 100 Porciento el plan de acción de obsolecencia tecnológica de la entidad.</t>
  </si>
  <si>
    <t>Ejecutar 100 Porciento el plan de trabajo para dar cumplimiento normativo en mejores práctias en Gobierno Digital y Seguridad Digital</t>
  </si>
  <si>
    <t>Ejecutar 100 Porciento el plan de acción para adoptar nuevas tecnologías en la entidad.</t>
  </si>
  <si>
    <t xml:space="preserve">Presupuesto de Inversión - Vigencia 2025 </t>
  </si>
  <si>
    <t xml:space="preserve">Nombre del Proyecto de inversión </t>
  </si>
  <si>
    <t>Presupuesto programado 2025</t>
  </si>
  <si>
    <t>%</t>
  </si>
  <si>
    <t>Presupuesto comprometido</t>
  </si>
  <si>
    <t>% Compromisos</t>
  </si>
  <si>
    <t>Presupuesto Girado</t>
  </si>
  <si>
    <t>% Giros</t>
  </si>
  <si>
    <t>8023 - Desarrollo de un modelo de gobernanza colaborativa y multinivel que favorezca la planeación y gestión articulada del Aeropuerto El Dorado y su entorno urbano</t>
  </si>
  <si>
    <t>8045 - Implementación de retos y uso de metodologías de innovación abierta, basadas en información estratégica para la generación de mayor valor público en procesos de planeación de BOGOTÁ D.C.</t>
  </si>
  <si>
    <t>8034 - Asistencia técnica para Generar información cualitativa y cuantitativa articulada sobre la implementación de intervenciones públicas en la ciudad para toma de decisiones basadas en evidencias Bogotá</t>
  </si>
  <si>
    <t>8043 - Contribución a la concreción del modelo de ordenamiento territorial mediante la generación de condiciones técnicas, normativas y de gestión en Bogotá D.C.</t>
  </si>
  <si>
    <t>8052 - Fortalecimiento del modelo de operación de la SDP a través del desarrollo de estrategias que mejoren la capacidad institucional y atiendan las necesidades de la ciudadanía</t>
  </si>
  <si>
    <t xml:space="preserve"> Presupuesto 2025 </t>
  </si>
  <si>
    <t>Fuente: Bogdata. Corte 30 junio 2025 - Cifras en millones de pesos</t>
  </si>
  <si>
    <t>Plan Operativo Anual - POA 2025</t>
  </si>
  <si>
    <t>Programación horizontal de la actividad proceso o tarea de inversión 2025</t>
  </si>
  <si>
    <t>Segumiento horizontal 2025</t>
  </si>
  <si>
    <t>OBJETIVO ESTRATÉGICO SDP (2024-2027)</t>
  </si>
  <si>
    <t>PROYECTO DE INVERSIÓN</t>
  </si>
  <si>
    <t>PROCESO</t>
  </si>
  <si>
    <t>META PROCESO / ACTIVIDAD INVERSIÓN</t>
  </si>
  <si>
    <t>TIPO META / ACTIVIDAD</t>
  </si>
  <si>
    <t>CÓDIGO</t>
  </si>
  <si>
    <r>
      <t>ACTIVIDAD</t>
    </r>
    <r>
      <rPr>
        <sz val="12"/>
        <rFont val="Arial"/>
        <family val="2"/>
      </rPr>
      <t xml:space="preserve"> </t>
    </r>
    <r>
      <rPr>
        <b/>
        <sz val="12"/>
        <rFont val="Arial"/>
        <family val="2"/>
      </rPr>
      <t>PROCESO / TAREA DE INVERSIÓN</t>
    </r>
  </si>
  <si>
    <t>FECHA INI</t>
  </si>
  <si>
    <t>FECHA FIN</t>
  </si>
  <si>
    <t>ENERO</t>
  </si>
  <si>
    <t>FEBRERO</t>
  </si>
  <si>
    <t>MARZO</t>
  </si>
  <si>
    <t>ABRIL</t>
  </si>
  <si>
    <t>MAYO</t>
  </si>
  <si>
    <t>JUNIO</t>
  </si>
  <si>
    <t>JULIO</t>
  </si>
  <si>
    <t>AGOSTO</t>
  </si>
  <si>
    <t>SEPTIEMBRE</t>
  </si>
  <si>
    <t>OCTUBRE</t>
  </si>
  <si>
    <t>NOVIEMBRE</t>
  </si>
  <si>
    <t>DICIEMBRE</t>
  </si>
  <si>
    <t>TOTAL PROG</t>
  </si>
  <si>
    <t>EVIDENCIAS PROGRAMADAS</t>
  </si>
  <si>
    <t>ÁREA RESPONSABLE DE  DESARROLLAR LA ACTIVIDAD</t>
  </si>
  <si>
    <t>TOTAL EJECUTADO</t>
  </si>
  <si>
    <t>% Avance trimestre II</t>
  </si>
  <si>
    <t>Observaciones o aclaraciones (1er trim)</t>
  </si>
  <si>
    <t>Proyecto 8130 - Asistencia Técnica para el fortalecimiento de la PP LGBTI y sus componentes, hacia la garantía de los derechos de las personas LGBTI y otras orientaciones sexuales e identidades de género Bogotá D.C</t>
  </si>
  <si>
    <t>10. Políticas Públicas</t>
  </si>
  <si>
    <t>Asistir 15 sectores de la Administración distrital y Alcaldías locales para la implementación de la Política Pública LGBTI.</t>
  </si>
  <si>
    <t>INVERSIÓN</t>
  </si>
  <si>
    <t>Proyecto 8130 -1-T1</t>
  </si>
  <si>
    <t xml:space="preserve">1. Reportar las acciones de asistencia técnica para la transversalización de los enfoques de la política pública LGBTI. </t>
  </si>
  <si>
    <t>Actas y documentos de seguimiento</t>
  </si>
  <si>
    <t>Dirección de Diversidad Sexual, Poblacilones y Géneros</t>
  </si>
  <si>
    <t>Proyecto 8130 -1-T2</t>
  </si>
  <si>
    <t xml:space="preserve">2. Realizar seguimiento a la implementación del módulo de capacitación a servidoras y servidores públicos de la política LGBTI. </t>
  </si>
  <si>
    <t xml:space="preserve">Informe de seguimiento </t>
  </si>
  <si>
    <t>Proyecto 8130 -1-T3</t>
  </si>
  <si>
    <t xml:space="preserve">3. Realizar acciones de articulación con las entidades distritales para el suministro e incorporación de la información en el Registro Distrital LGBTI. </t>
  </si>
  <si>
    <t>Actas de reuniones con los sectores de la administración</t>
  </si>
  <si>
    <t>Proyecto 8130 -1-T4</t>
  </si>
  <si>
    <t xml:space="preserve">4. Realizar reportes de consolidación de los datos contenidos en el Registro Distrital LGBTI. </t>
  </si>
  <si>
    <t>Reportes del Registro Distrital LGBTI</t>
  </si>
  <si>
    <t>Proyecto 8130 -1-T5</t>
  </si>
  <si>
    <t>5. Realizar informe anual de seguimiento sobre la implementación del plan de acción de la PPLGBTI</t>
  </si>
  <si>
    <t>Informe y documentos de seguimiento al plan de acción de la política pública LGBTI</t>
  </si>
  <si>
    <t>Elaborar 4 documentos de lineamientos para la incorporación y difusión en las entidades distritales, alcaldías locales y sector privado de la estrategia de Ambientes Laborales Inclusivos.</t>
  </si>
  <si>
    <t>Proyecto 8130 -2-T1</t>
  </si>
  <si>
    <t xml:space="preserve">1. Elaborar informe sobre el acompañamiento a la vinculación de personas de los sectores LGBTI en ejercicio de ASP en el marco de la Estrategia de Ambientes Laborales Inclusivos en su desarrollo con el sector privado. (Plan de acción ASP). </t>
  </si>
  <si>
    <t xml:space="preserve">Documento guía para dar cumplimiento a los lineamientos establecidos en la Directiva 005 de 2021* </t>
  </si>
  <si>
    <t>Proyecto 8130 -2-T2</t>
  </si>
  <si>
    <t xml:space="preserve">2. Elaborar un documento guía para dar cumplimiento a los lineamientos establecidos en la Directiva 005 de 2021. </t>
  </si>
  <si>
    <t xml:space="preserve">Informe de la implementación de la Directiva 005/2021 en las entidades de la administración distrital* </t>
  </si>
  <si>
    <t>Proyecto 8130 -2-T3</t>
  </si>
  <si>
    <t xml:space="preserve">3. Elaborar informe sobre la implementación de la Directiva 005/2021 en las entidades de la administración distrital. </t>
  </si>
  <si>
    <t xml:space="preserve">Documentos elaborados para las capacitaciones y sensibilizaciones sobre la estrategia de cambio cultural en la administración distrital y sector privado*  </t>
  </si>
  <si>
    <t>Elaborar 4 documentos de lineamientos para la incorporación y difusión en las entidades distritales, alcaldías locales y espacios ciudadanos de los lineamientos de la estrategia de cambio cultural de la política pública LGBTI.</t>
  </si>
  <si>
    <t>Proyecto 8130 -3-T1</t>
  </si>
  <si>
    <t xml:space="preserve">1. Realizar capacitaciones y sensibilizaciones para la apropiación de los lineamientos de la estrategia de cambio cultural en la administración distrital y sector privado.  </t>
  </si>
  <si>
    <t>Proyecto 8130 -3-T2</t>
  </si>
  <si>
    <t xml:space="preserve">2. Elaborar un documento de lineamientos que orienten el uso adecuado del lenguaje e imagen de los sectores LGBTI en medios de comunicación. </t>
  </si>
  <si>
    <t>Documento de lineamientos para el uso adecuado del lenguaje e imagen de los sectores LGBTI en medios de comunicación.</t>
  </si>
  <si>
    <t>Proyecto 8130 -3-T3</t>
  </si>
  <si>
    <t xml:space="preserve">3. Elaborar material gráfico y audiovisual alusivo a fechas emblemáticas que fortalezcan la estrategia de cambio cultural de la Política Pública LGBTI </t>
  </si>
  <si>
    <t xml:space="preserve">Documentos elaborados para las fechas emblemáticas de  la estrategia de cambio cultural de la Política Pública LGBTI </t>
  </si>
  <si>
    <t>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t>
  </si>
  <si>
    <t>Proyecto 8130 -4-T1</t>
  </si>
  <si>
    <t xml:space="preserve">1. Realizar la articulación entre las políticas públicas LGBTI distrital y nacional para el fortalecimiento de los servicios distritales dirigidos a personas de los sectores sociales LGBTI. </t>
  </si>
  <si>
    <t xml:space="preserve">Documentos de articulación entre las políticas públicas LGBTI distrital y nacional </t>
  </si>
  <si>
    <t>Proyecto 8130 -4-T2</t>
  </si>
  <si>
    <t xml:space="preserve">2. Realizar un proceso de articulación de la política pública LGBTI con actores estratégicos del sistema de cooperación internacional para fortalecer las acciones distritales y su posicionamiento internacional. </t>
  </si>
  <si>
    <t xml:space="preserve">Documentos elaborados para articulación de la política pública LGBTI con actores estratégicos del sistema de cooperación internacional </t>
  </si>
  <si>
    <t>Proyecto 8130 -4-T3</t>
  </si>
  <si>
    <t>3. Realizar seguimiento a la implementación de los lineamientos de atención socio jurídica y la articulación institucional en la atención de casos prioritarios de discriminación y otras formas de violencia contra personas de los sectores LGBTI.</t>
  </si>
  <si>
    <t>Documentos sobre lineamientos de atención socio jurídica y articulación institucional en la atención de casos prioritarios de discriminación y otras formas de violencia contra personas de los sectores LGBTI.</t>
  </si>
  <si>
    <t>Proyecto 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</si>
  <si>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
Ponderación</t>
  </si>
  <si>
    <t>Proyecto 8133 -1-T1</t>
  </si>
  <si>
    <t>1. Socializar y aprobar el primer capítulo del modelo de rectoría de política pública al interior de la Subsecretaría</t>
  </si>
  <si>
    <t>primer capítulo del modelo de rectoría de política pública al interior de la Subsecretaría</t>
  </si>
  <si>
    <t>Dirección de Planeación del Desarrollo Social</t>
  </si>
  <si>
    <t>Proyecto 8133 -1-T2</t>
  </si>
  <si>
    <t>2. Elaborar el documento preliminar de rectoría de la política pública para la superación de la pobreza en Bogotá</t>
  </si>
  <si>
    <t>Avences y documento preliminar de rectoría de la política pública para la superación de la pobreza en Bogotá</t>
  </si>
  <si>
    <t>Para el periodo de seguimiento, la tarea no tenía programación</t>
  </si>
  <si>
    <t>Proyecto 8133 -1-T3</t>
  </si>
  <si>
    <t>3. Realizar mesas de trabajo con las Direcciones sobre el documento del modelo de rectoría de políticas públicas</t>
  </si>
  <si>
    <t>Actas de reuniones con las direcciones involucradas</t>
  </si>
  <si>
    <t>Proyecto 8133 -2-T1</t>
  </si>
  <si>
    <t xml:space="preserve">1. Realizar la actualización normativa que sustenta el Sistema Distrital de Discapacidad. </t>
  </si>
  <si>
    <t>Documentos normativos elaborados para el Sistema Distrital de Discapacidad</t>
  </si>
  <si>
    <t>Proyecto 8133 -2-T2</t>
  </si>
  <si>
    <t xml:space="preserve">2. Desarrollar la estrategia de socialización y fortalecimiento del Sistema Distrital de Discapacidad. </t>
  </si>
  <si>
    <t xml:space="preserve">Documentos elaborados para la estrategia de socialización y fortalecimiento del Sistema Distrital de Discapacidad* </t>
  </si>
  <si>
    <t>Proyecto 8133 -2-T3</t>
  </si>
  <si>
    <t xml:space="preserve">3. Adelantar las acciones que garanticen el funcionamiento del Sistema Distrital de Discapacidad. </t>
  </si>
  <si>
    <t>Reuniones y actividades desarroladas para el desarrollo de la secretaría técnica del Sistema Distrital de Discapacidad.</t>
  </si>
  <si>
    <t>Proyecto 8133 -2-T4</t>
  </si>
  <si>
    <t xml:space="preserve">4. Realizar acciones de visibilización para la trasformación de paradigmas y la inclusión de las personas con discapacidad. </t>
  </si>
  <si>
    <t xml:space="preserve">Actividades desarrolladas para la visibilización y trasformación de paradigmas y la inclusión de las personas con discapacidad* </t>
  </si>
  <si>
    <t>Proyecto 8133 -3-T1</t>
  </si>
  <si>
    <t xml:space="preserve">1. Realizar el análisis de la información del primer operativo de campo para la identificación de personas usuarias de soluciones habitacionales temporales. </t>
  </si>
  <si>
    <t>Documento de analisis de la información del primer operativo de campo</t>
  </si>
  <si>
    <t>Proyecto 8133 -3-T2</t>
  </si>
  <si>
    <t>2. Socializar los resultados de la primera caracterización de personas usuarias de soluciones habitacionales temporales</t>
  </si>
  <si>
    <t>Informe de socialización de los resultados del primer operativo de campo</t>
  </si>
  <si>
    <t>Proyecto 8133 -3-T3</t>
  </si>
  <si>
    <t xml:space="preserve">3. Acompañar el segundo operativo de campo para la aplicación del instrumento para la identificación de personas usuarias de soluciones habitacionales temporales. </t>
  </si>
  <si>
    <t>Informes de avance de la face de preparación y ejecución del segundo operativo de campo</t>
  </si>
  <si>
    <t>Proyecto 8133 -3-T4</t>
  </si>
  <si>
    <t>4. Realizar la recolección de insumos de información para realizar análisis  que aporten al desarrollo productivo rural sostenible.</t>
  </si>
  <si>
    <t>Plan de trabajo; Actas de reunión, Documentos de solicitud de información, Información consolidada</t>
  </si>
  <si>
    <t>Dirección de Planeación del Desarrollo Económico</t>
  </si>
  <si>
    <t>Proyecto 8133 -3-T5</t>
  </si>
  <si>
    <t>5. Diseñar estrategias que fortalezcan el desarrollo productivo rural sostenible en el marco de los activos ambientales rurales</t>
  </si>
  <si>
    <t>Plan de Trabajo; Recopliación de información, análisis de información* Documento de análisis para el fortalecimiento del desarrollo productivo rural</t>
  </si>
  <si>
    <t>Proyecto 8133 -3-T6</t>
  </si>
  <si>
    <t>6. Consolidar la estrategia de fortalecimiento de sistemas productivos locales para las piezas rurales y su articulación con la Región Metropolitana, como parte del plan de acción de la Política Pública de Ruralidad</t>
  </si>
  <si>
    <t>Actas de reunion, Borrador  de estrategia de fortalecimiento de sistemas productivos locales para las piezas rurales y Estrategia de fortalecimiento de sistemas productivos locales para las piezas rurales culminado</t>
  </si>
  <si>
    <t>Proyecto 8133 -5-T1</t>
  </si>
  <si>
    <t>1. Realizar analisis de literatura y referentes academicos para selección de la tematica de los estudios y el posterior  analisis de datos disponibles.</t>
  </si>
  <si>
    <t>mesas de trabajo
literatura revisada 
solicitud de datos</t>
  </si>
  <si>
    <t>Proyecto 8133 -5-T2</t>
  </si>
  <si>
    <t>2. Elaborar y entregar avance de los documentos técnicos</t>
  </si>
  <si>
    <t>avance de los documentos técnicos</t>
  </si>
  <si>
    <t>Proyecto 8133 -5-T3</t>
  </si>
  <si>
    <t>3. Socializar los documentos tecnicos elaborados</t>
  </si>
  <si>
    <t>Corresos electronico, presentacioenes de resultados</t>
  </si>
  <si>
    <t>Proyecto 8133 -6-T1</t>
  </si>
  <si>
    <t xml:space="preserve">1. Desarrollar los estudios programados del Observatorio Poblacional Diferencial y de Familias para el periodo 2025. </t>
  </si>
  <si>
    <t>Documentos de los estudios elaborados por el Observatorio Poblacional, Diferencial y de Familias.</t>
  </si>
  <si>
    <t>Proyecto 8133 -6-T2</t>
  </si>
  <si>
    <t xml:space="preserve">2. Realizar las diagramaciones y piezas comunicativas de los estudios desarrollados por el Observatorio Poblacional Diferencial y de Familias. </t>
  </si>
  <si>
    <t xml:space="preserve">Documentos y piezas comunicativas de los estudios desarrollados por el Observatorio Poblacional Diferencial y de Familias* </t>
  </si>
  <si>
    <t>Proyecto 8133 -6-T3</t>
  </si>
  <si>
    <t xml:space="preserve">3. Realizar las socializaciones de los estudios adelantados por el Observatorio Poblacional Diferencial y de Familias. </t>
  </si>
  <si>
    <t xml:space="preserve">Actividades y documentos elaborados para la socialización de los estudios adelantados por el Observatorio Poblacional Diferencial y de Familias* </t>
  </si>
  <si>
    <t>Proyecto 8133 -6-T4</t>
  </si>
  <si>
    <t xml:space="preserve">4. Realizar el diseño, aplicación y análisis de la encuesta de Ambientes Laborales Inclusivos </t>
  </si>
  <si>
    <t xml:space="preserve">Documento de aplicación y análisis de la encuesta de Ambientes Laborales Inclusivos </t>
  </si>
  <si>
    <t>Desarrollar 140 estrategias de divulgación y apropiación de las herramientas técnicas para fortalecer la incorporación de los enfoques poblacional, diferencial y de género, con énfasis en juventud.</t>
  </si>
  <si>
    <t>Proyecto 8133 -4-T1</t>
  </si>
  <si>
    <t>1. Realizar seguimiento a la implementación de los enfoques poblacional- diferencial y de género en los programas y proyectos de juventud a nivel distrital.</t>
  </si>
  <si>
    <t>Documentos y reuniones elaborados para la implementación de los enfoques poblacional- diferencial y de género en los programas y proyectos de juventud a nivel distrital.</t>
  </si>
  <si>
    <t>Proyecto 8133 -4-T2</t>
  </si>
  <si>
    <t xml:space="preserve">2. Actualizar el documento metodológico, para transversalizar los enfoques poblacional-diferencial y de género en los instrumentos de planeación en el marco de la Resolución 2210 de 2021 en la que se incluirá el enfoque étnico Raizal. </t>
  </si>
  <si>
    <t xml:space="preserve">Documento metodológico para la transversalización de los enfoques poblacional-diferencial y de género en los instrumentos de planeación </t>
  </si>
  <si>
    <t>Proyecto 8133 -4-T3</t>
  </si>
  <si>
    <t xml:space="preserve">3. Desarrollar espacios de asistencia técnica para la transversalización de los enfoques poblacional- diferencial y de género. </t>
  </si>
  <si>
    <t xml:space="preserve">Reuniones de asistencia técnica para la transversalización de los enfoques poblacional- diferencial y de género* </t>
  </si>
  <si>
    <t>Proyecto 8133 -4-T4</t>
  </si>
  <si>
    <t>4. Realizar informe de seguimiento y resultados de la implementación de los enfoques poblacional- diferencial y de género en los instrumentos de planeación.</t>
  </si>
  <si>
    <t>Informe de seguimiento y resultados de la implementación de los enfoques poblacional- diferencial y de género en los instrumentos de planeación.</t>
  </si>
  <si>
    <t>Proyecto 8133 -4-T5</t>
  </si>
  <si>
    <t>5. Realizar un informe sobre la divulgación y acompañamiento al curso virtual: “Estrategias de planeación con enfoque poblacional-diferencial y de género: una aproximación práctica”.  </t>
  </si>
  <si>
    <t>Informe sobre la divulgación y acompañamiento al curso virtual: “Estrategias de planeación con enfoque poblacional-diferencial y de género: una aproximación práctica”*  </t>
  </si>
  <si>
    <t>Proyecto 8134 - Asistencia técnica para Generar información cualitativa y cuantitativa articulada sobre la implementación de intervenciones públicas en la ciudad para toma de decisiones basadas en evidencias Bogotá</t>
  </si>
  <si>
    <t xml:space="preserve">Realizar 15 asistencias  técnicas para el fortalecimiento de los procesos de seguimiento y evaluación de intervenciones públicas, entendidas como políticas, planes, programas y/o proyectos, a los 15 sectores de la Administración Distrital. </t>
  </si>
  <si>
    <t>Proyecto 8134 -1-T1</t>
  </si>
  <si>
    <t>Realizar reuniones de apoyo técnico y metodológico para garantizar la utilización de las herramientas  definidas en la Guía de Formulación de Políticas Públicas.</t>
  </si>
  <si>
    <t>ACTAS DE REUNIONES-CONCEPTOS TECNICOS</t>
  </si>
  <si>
    <t>Dirección de Formulación y Seguimiento de Políticas Públicas</t>
  </si>
  <si>
    <t>Proyecto 8134 -1-T2</t>
  </si>
  <si>
    <t>Elaborar conceptos técnicos asociados al ciclo de formulación e implementación de Políticas Públicas</t>
  </si>
  <si>
    <t>Proyecto 8134 -1-T3</t>
  </si>
  <si>
    <t>Realizar la retroalimentación a la información de seguimiento reportado por las entidades distritales sobre el cumplimiento de productos y resultados de los planes de acción de Políticas Públicas</t>
  </si>
  <si>
    <t>Proyecto 8134 -1-T4</t>
  </si>
  <si>
    <t>Realizar el acompañamiento técnico en el diseño y ejecución de evaluaciones requeridas por los sectores a acompañar técnicamente</t>
  </si>
  <si>
    <t>Actas de reuniones de la  asistencia técnica brindada a las entidades, para el diseño de las evaluaciones de las intervenciones públicas e informe del diseño de las mismas</t>
  </si>
  <si>
    <t>Dirección de Evaluación de Políticas Públicas Distritales</t>
  </si>
  <si>
    <t xml:space="preserve">Desarrollar 24 lineamientos técnicos que posibiliten la apropiación de la información que resulta de los procesos de seguimiento y evaluación de las intervenciones públicas. </t>
  </si>
  <si>
    <t>Proyecto 8134 -2-T1</t>
  </si>
  <si>
    <t>Revisar y analizar el reporte de seguimiento entregado por los sectores líderes de Políticas Públicas</t>
  </si>
  <si>
    <t>INFORMES DE SEGUIMIENTO</t>
  </si>
  <si>
    <t>Proyecto 8134 -2-T2</t>
  </si>
  <si>
    <t>Elaborar el documento de seguimiento para cada Política Pública del Ecosistema.</t>
  </si>
  <si>
    <t>Proyecto 8134 -2-T3</t>
  </si>
  <si>
    <t>Elaborar y publicar  el informe consolidado del Ecosistema.</t>
  </si>
  <si>
    <t>Proyecto 8134 -2-T4</t>
  </si>
  <si>
    <t>Definir los requerimientos técnicos para el diseño de las evaluaciones priorizadas en la agenda de evaluaciones a acompañar técnica y financieramente</t>
  </si>
  <si>
    <t>Documentos de seguimiento a la ejecución de la evaluación e informe de evaluación</t>
  </si>
  <si>
    <t>Desarrollar 4 base de datos  a partir de diversas fuentes, para el analisis de información socioeconomica que contribuya a la toma de decisiones.</t>
  </si>
  <si>
    <t>Proyecto 8134 -3-T1</t>
  </si>
  <si>
    <t>Diseñar instrumentos de captura de información de las bases de datos de beneficiarios de programas para el desarrollo económico de la ciudad que alimenten la base maestra de unidades productivas</t>
  </si>
  <si>
    <t>Solicitudes de información, información recibida consolidadas</t>
  </si>
  <si>
    <t>Proyecto 8134 -3-T2</t>
  </si>
  <si>
    <t xml:space="preserve">Generar insumos a partir del tratamiento y análisis de datos para la actualización del visor ODS </t>
  </si>
  <si>
    <t>Analisis de bases de datos realizados.
Integraciones de análisis al visor</t>
  </si>
  <si>
    <t>Proyecto 8134 -3-T3</t>
  </si>
  <si>
    <t>Realizar los procesos requeridos para integrar nuevas fuentes de datos a la Base Maestra de Unidades Productivas</t>
  </si>
  <si>
    <t>Información con tratamientos para su inclusion en Base de datos*  Base de datos actualizada</t>
  </si>
  <si>
    <t>Implementar 4 metodologías para el análisis intersectorial e interinstitucional en el diseño,  planificación de oferta programática y servicios de soporte para el desarrollo económico.</t>
  </si>
  <si>
    <t>Proyecto 8134 -4-T1</t>
  </si>
  <si>
    <t>Realizar el tratamiento de datos recopilados para el analisis de información socioeconomica que contribuya a la toma de decisiones</t>
  </si>
  <si>
    <t>Plan de trabajo
Actas de reunión
Documentos de análisis de datos</t>
  </si>
  <si>
    <t>Proyecto 8134 -4-T2</t>
  </si>
  <si>
    <t>Elaboración de análisis económicos y espaciales que fortalezcan los componentes económicos de los diferentes instrumentos de planeación y actuaciones estratégicas de la ciudad.</t>
  </si>
  <si>
    <t>Plan de trabajo, actas de reunion, borradores de documentos  de análisis y documentos de análisis economicos y espaciales elaborados</t>
  </si>
  <si>
    <t>Proyecto 8134 -4-T3</t>
  </si>
  <si>
    <t>Formular estrategias y acciones para articular la política de Ciencia, Tecnología e Innovación con los programas para el impulso al desarrollo empresarial de la ciudad de Bogotá D.C. y generar acuerdos para el intercambio de información institucional</t>
  </si>
  <si>
    <t>Actas de reunión, plan de trabajo, acuerdos de coordinación, Estrategia de articulación</t>
  </si>
  <si>
    <t>Proyecto 8023 - Desarrollo de un modelo de gobernanza colaborativa y multinivel que favorezca la planeación y gestión articulada del Aeropuerto El Dorado y su entorno urbano - regional. Bogotá D.C.</t>
  </si>
  <si>
    <t>9. Plan de Ordenamiento Territorial             </t>
  </si>
  <si>
    <t>1. Definir 100% las condiciones de implementación de un modelo de gobernanza colaborativa y multinivel que contribuya al desarrollo y armonización del Aeropuerto El Dorado y su entorno urbano regional</t>
  </si>
  <si>
    <t>Proyecto 8023 -1-T1</t>
  </si>
  <si>
    <t>1. Implementar la Comisión Intersectorial Bogotá Ciudad Portuaria</t>
  </si>
  <si>
    <t>Actas y memorias sesiones ordinarias, extraordinarias.
Conformación de las Unidades Técnicas de Apoyo (UTA).</t>
  </si>
  <si>
    <t>Dirección de Planeamiento Local</t>
  </si>
  <si>
    <t>Proyecto 8023 -1-T2</t>
  </si>
  <si>
    <t>2. Definir la priorización de proyectos estratégicos.</t>
  </si>
  <si>
    <t>Documento que identifica y prioriza las iniciativas para el desarrollo del entorno aeroportuario.</t>
  </si>
  <si>
    <t>Proyecto 8023 -1-T3</t>
  </si>
  <si>
    <t>3. Elaborar y desarrollar la agenda de desarrollo urbano-regional</t>
  </si>
  <si>
    <t>Agenda estratégica enfocada en lograr acuerdos para impulsar un modelo de desarrollo urbano-regional centrado en el aeropuerto.</t>
  </si>
  <si>
    <t>Proyecto 8023 -1-T4</t>
  </si>
  <si>
    <t>4. Seguimiento institucional al programa Bogotá Ciudad Portuaria</t>
  </si>
  <si>
    <t>Documento de monitoreo de las acciones de las entidades distritales vinculadas al programa Bogotá Ciudad Portuaria.</t>
  </si>
  <si>
    <t>Proyecto 8043 - Contribución a la concreción del modelo de ordenamiento territorial mediante la generación de condiciones técnicas, normativas y de gestión en Bogotá D.C.</t>
  </si>
  <si>
    <t>2. Desarrollar 100% los procesos necesarios de formulación, revisión y adopción de los instrumentos y decisiones urbanísticas que viabilizan el suelo y conllevan al desarrollo de proyectos integrales de ciudad.</t>
  </si>
  <si>
    <t>Proyecto 8043 -2-T1</t>
  </si>
  <si>
    <t>26. Realizar el proceso de formulación, revisión y adopción de los actos administrativos, relacionados con las Estructuras y Sistemas Territoriales, que  permiten la viabilización de suelo</t>
  </si>
  <si>
    <t xml:space="preserve">Documento que compila el proceos de formulación, revisión y adopción de los instrumentos y decisiones urbanísticas que viabilizan el suelo </t>
  </si>
  <si>
    <t>Dirección de Estructuras y Sistemas Territoriales</t>
  </si>
  <si>
    <t>Proyecto 8043 -2-T2</t>
  </si>
  <si>
    <t>11. Analizar y gestionar las propuestas de formulación de las Actuaciones Urbanas Integrales, así como las precisiones en su alcance y desarrollo.</t>
  </si>
  <si>
    <t>Proyecto 8043 -2-T3</t>
  </si>
  <si>
    <t>12. Desarrollar el proceso de viabilización, consolidando actos administrativos, proyectos urbanísticos, estudios técnicos, seguimientos y verificación normativa aplicable a los Tratamientos Urbanos.</t>
  </si>
  <si>
    <t>Dirección de Desarrollo del Suelo</t>
  </si>
  <si>
    <t>Proyecto 8043 -2-T4</t>
  </si>
  <si>
    <t>13. Estructurar, articular y realizar seguimiento al proceso de viabilización para expedición de actos y actuaciones administrativas, proyectos urbanos, asociado al OT y la planeación de sus instrumentos</t>
  </si>
  <si>
    <t>1. Generar 100% las condiciones normativas, lineamientos, estudios e informes necesarios que soporten la toma de decisiones sobre el ordenamiento territorial y seguimiento al proceso de concreción del MOT</t>
  </si>
  <si>
    <t>Proyecto 8043 -1-T1</t>
  </si>
  <si>
    <t>1. Resolver los recursos de  apelación  y queja contra los actos de licencias urbanísticas,  y decisiones sobre comportamientos contrarios a la convivencia.</t>
  </si>
  <si>
    <t xml:space="preserve">Actuaciones administrativas relacionadas con la aplicación de la norma urbanística, </t>
  </si>
  <si>
    <t>Dirección de Trámites Administrativos Urbanísticos</t>
  </si>
  <si>
    <t>Proyecto 8043 -1-T2</t>
  </si>
  <si>
    <t>20. Atender y resolver todas las actuaciones que se generen, bajo los Decretos relacionados con permisos y/o autorizaciones de regularización del despliegue de redes e infraestructura de telecomunicaciones"</t>
  </si>
  <si>
    <t xml:space="preserve">Actuaciones que se generen en el desarrollo de la aplicabilidad del Decreto Distrital 482 de 2024 y su règimen de transiciòn*  </t>
  </si>
  <si>
    <t>Proyecto 8043 -1-T3</t>
  </si>
  <si>
    <t>21. Acompañar a Proyectos Integrales de Proximidad en ejecución.</t>
  </si>
  <si>
    <t>Documento de seguimiento PIP´s</t>
  </si>
  <si>
    <t>Proyecto 8043 -1-T4</t>
  </si>
  <si>
    <t>22. Desarrollar los análisis territoriales para facilitar la toma de decisiones y construcción de directrices de lo público de las Actuaciones Estrategicas.</t>
  </si>
  <si>
    <t>Documentos de  análisis territoriales para facilitar la toma de decisiones y construcción de directrices de lo público de las Actuaciones Estrategicas.</t>
  </si>
  <si>
    <t>Proyecto 8043 -1-T5</t>
  </si>
  <si>
    <t>8. Realizar seguimiento al POT a través de documentos técnicos, estudios, acciones administrativas y proyectos urbanos relacionados con el desarrollo del suelo, concretando el Modelo de Ordenamiento.</t>
  </si>
  <si>
    <t>Documentos técnicos, estudios, acciones administrativas y proyectos urbanos relacionados con el desarrollo del suelo, concretando el Modelo de Ordenamiento.</t>
  </si>
  <si>
    <t>Proyecto 8043 -1-T6</t>
  </si>
  <si>
    <t>9. Estructurar, articular y realizar seguimiento al proceso concreción del modelo de ordenamiento territorial </t>
  </si>
  <si>
    <t>Documento que compila el proceso de concreción del MOT</t>
  </si>
  <si>
    <t>Proyecto 8043 -1-T7</t>
  </si>
  <si>
    <t>23. Generar lineamientos y seguimientos para la toma de decisiones de ordenamiento territorial, contribuyendo a la concreción del modelo de ocupación a través de las estructuras y sistemas territoriales.</t>
  </si>
  <si>
    <t>Documento de avances e insumos lineamientos y seguimientos  propustos en la vigencua para la toma de decisiones de ordenamiento territorial</t>
  </si>
  <si>
    <t>Proyecto 8043 -1-T8</t>
  </si>
  <si>
    <t>24. Desarrollar estudios e informes de análisis que sirvan de soporte a la toma de decisiones sobre ordenamiento territorial para concretar el modelo de ocupación territorial</t>
  </si>
  <si>
    <t xml:space="preserve">Documento de avances e insumos para los estudios e informes propuestos </t>
  </si>
  <si>
    <t>Proyecto 8043 -1-T9</t>
  </si>
  <si>
    <t>25. Desarrollar el 100% de las condiciones normativas para la formulación de instrumentos de planificación y gestión relacionados con los soportes urbanos, la economía urbana y la Estructura Ecológica Principal.</t>
  </si>
  <si>
    <t>Documento de avance de los procesos de reglamentación del MOT</t>
  </si>
  <si>
    <t>3. Desarrollar 1 documento de lineamientos metodológicos necesarios  para la implementación de un modelo de gobernanza colaborativa y multinivel que aplique al suelo rural y las franjas urbano-rurales.</t>
  </si>
  <si>
    <t>Proyecto 8043 -3-T1</t>
  </si>
  <si>
    <t>17. Revisar las instancias de gobernanza que favorezcan el cumplimiento de órdenes judiciales.</t>
  </si>
  <si>
    <t>Documento de alcance técnico y jurídico que contenga el Modelo de Gobernanza que favorezca el cumplimiento de órdenes judiciales asociadas a los Cerros Orientales</t>
  </si>
  <si>
    <t>Proyecto 8043 -3-T2</t>
  </si>
  <si>
    <t>27. Revisar el Plan de Manejo del Área de Ocupación Pública Prioritaria de la Franja de Adecuación de los Cerros Orientales.</t>
  </si>
  <si>
    <t>Proyecto 8123 - Desarrollo de las acciones requeridas para implementar el plan estratégico de articulación interna distrital y externa multinivel para la integración territorial en el entorno funcional de Bogotá D.C.</t>
  </si>
  <si>
    <t>7. Articulación del Diálogo Supradistrital          </t>
  </si>
  <si>
    <t xml:space="preserve">1. Asistir 5 figuras de integración con el objetivo de mejorar y consolidar las estructuras institucionales que facilitan la coordinación y la integración dentro del distrito y fuera de él, para el trabajo conjunta promoviendo una gestión pública más cohesionada y efectiva.
</t>
  </si>
  <si>
    <t>Proyecto 8123 -1-T1</t>
  </si>
  <si>
    <t>1. Elaborar documentos  técnicos de apoyo a las acciones sectoriales que hacen parte de cada figura de integración.</t>
  </si>
  <si>
    <t>Documentos técnicos, informes, actas de reunión y listas de asistencia</t>
  </si>
  <si>
    <t xml:space="preserve">Oficina de Integración Regional </t>
  </si>
  <si>
    <t>Proyecto 8123 -1-T2</t>
  </si>
  <si>
    <t>2. Realizar el seguimiento al plan de trabajo de las instancias para la articulación de políticas, programas, proyectos y actividades sectoriales con las figuras de integración</t>
  </si>
  <si>
    <t>Proyecto 8123 -1-T3</t>
  </si>
  <si>
    <t>3. Realizar el seguimiento a proyectos de las instancias para la articulación de políticas, programas  y actividades sectoriales con las figuras de integración</t>
  </si>
  <si>
    <t>Proyecto 8123 -1-T4</t>
  </si>
  <si>
    <t xml:space="preserve">4. Gestionar con los sectores del distrito mesas de asistencia técnica para los municipios que lo requieran </t>
  </si>
  <si>
    <t xml:space="preserve">2. Generar 4 espacios de integración donde se ofrezcan conocimientos y se gestionen iniciativas a nivel distrital y regional para fomentar la colaboración y el intercambio de ideas entre diversas entidades y actores.
</t>
  </si>
  <si>
    <t>Proyecto 8123 -2-T1</t>
  </si>
  <si>
    <t>1. Realizar un espacio de integración</t>
  </si>
  <si>
    <t xml:space="preserve">Registro de realización de los espacios de integración con sus actividades correspondientes - Memorias </t>
  </si>
  <si>
    <t>Proyecto 8123 -2-T2</t>
  </si>
  <si>
    <t>2. Revision e Implementación de la metodología a desarrollar en cada espacio de integración regional</t>
  </si>
  <si>
    <t>Documentos sobre la revisión e implementación de metodologías para los espacios de integración</t>
  </si>
  <si>
    <t xml:space="preserve">3. Elaborar 4 documentos técnicos que apoyen la articulación e integración a nivel regional y metropolitano y que proporcionen las directrices y estrategias necesarias para mejorar la coordinación entre distintas entidades
</t>
  </si>
  <si>
    <t>Proyecto 8123 -3-T1</t>
  </si>
  <si>
    <t>1. Gestionar información especializada</t>
  </si>
  <si>
    <t>Informes de gestión de información especializada recopilada y base de datos actualizada</t>
  </si>
  <si>
    <t>Proyecto 8123 -3-T2</t>
  </si>
  <si>
    <t>2. Elaborar documentos de investigación</t>
  </si>
  <si>
    <t>Documentos de investigación elaborados basados en los proyectos de integración</t>
  </si>
  <si>
    <t>Proyecto 8123 -3-T3</t>
  </si>
  <si>
    <t>3. Realizar acciones de divulgación</t>
  </si>
  <si>
    <t>Link o informes relacionados con las acciones de divulgación realizadas</t>
  </si>
  <si>
    <t>Proyecto 8057 - Implementación del Modelo Colaborativo para la Participación Ciudadana en los Instrumentos de Planeación, en el Marco de la Transparencia, la deliberación y el Control Social en Bogotá D.C.</t>
  </si>
  <si>
    <t>5. Articulación del diálogo con el ciudadano            </t>
  </si>
  <si>
    <t>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</si>
  <si>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Proyecto 8057 -1-T1</t>
  </si>
  <si>
    <t>1. 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</si>
  <si>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 xml:space="preserve">Matriz de seguimiento del plan institucional de participación ciudadana que contiene enlaces con las evidencias de cada acción adelantada para el cumplimiento del PIPC* </t>
  </si>
  <si>
    <t xml:space="preserve">Oficina de Participación y Diálogo de Ciudad </t>
  </si>
  <si>
    <t>Proyecto 8057 -1-T2</t>
  </si>
  <si>
    <t>2. Diseñar e implementar herramientas técnicas, metodológicas y pedagógicas para orientar y promover el derecho a laparticipación y la colaboración ciudadana en relación con los instrumentos de planeación de la SDP</t>
  </si>
  <si>
    <t xml:space="preserve">Herramientas diseñadas 
Actas de reunión en donde se evidencia la implementación de las herramientas </t>
  </si>
  <si>
    <t>Proyecto 8057 -2-T1</t>
  </si>
  <si>
    <t>1. Prestar 100% de apoyo administrativo y logístico a las estrategias del Consejo Territorial de Planeación Distrital de Bogotá.</t>
  </si>
  <si>
    <t xml:space="preserve">Actas de sesión del CTPD </t>
  </si>
  <si>
    <t>Proyecto 8057 -2-T2</t>
  </si>
  <si>
    <t>2. Prestar apoyo metodológico en la formulación e implementación de actividades del plan anual del Consejo Territorial de Planeación Distrital de Bogotá.</t>
  </si>
  <si>
    <t>Implementar 100% de una estrategia fortalecimiento técnico, conceptual, metodológico y logístico para los procesos de activación ciudadana y alistamiento interinstitucional necesarios para el desarrollo de las asambleas deliberativas.</t>
  </si>
  <si>
    <t>Proyecto 8057 -3-T1</t>
  </si>
  <si>
    <t>1. Implementar 100% de una estrategia fortalecimiento técnico, conceptual,  para los procesos de activación ciudadana y alistamiento interinstitucional necesarios para el desarrollo de las asambleas deliberativas</t>
  </si>
  <si>
    <t>DTS que contiene la estrategia 
Actas y listados de asistencia</t>
  </si>
  <si>
    <t>Proyecto 8057 -3-T2</t>
  </si>
  <si>
    <t xml:space="preserve">2. Prestar apoyo metodológico y lógístico para el desarrollo de las Asambleas Deliberativas. </t>
  </si>
  <si>
    <t>Proyecto 8045 - Implementación de retos y uso de metodologías de innovación abierta, basadas en información estratégica para la generación de mayor valor público en procesos de planeación de Bogotá D.C.</t>
  </si>
  <si>
    <t>6. Articulación del diálogo con las instituciones             </t>
  </si>
  <si>
    <t>Diseñar 5 metodologías e informes basados en información estratégica del distrito que soporte la implementación de retos de innovación</t>
  </si>
  <si>
    <t>Proyecto 8045 -1-T1</t>
  </si>
  <si>
    <t>1. Revisión jurídica de las actuaciones adelantadas en cada una de las fases en desarrollo de los retos de innovación 2 y Express</t>
  </si>
  <si>
    <t>Actividades relacionadas con las diferentes etapas de los Retos 2 y Express</t>
  </si>
  <si>
    <t>Oficina de Laboratorio de Ciudad</t>
  </si>
  <si>
    <t xml:space="preserve"> </t>
  </si>
  <si>
    <t>Proyecto 8045 -1-T2</t>
  </si>
  <si>
    <t>2. Elaborar la metodología para priorizar los retos de ciudad propuestos por las entidades distritales</t>
  </si>
  <si>
    <t>Ficha técnica de la Metodología</t>
  </si>
  <si>
    <t>Proyecto 8045 -1-T3</t>
  </si>
  <si>
    <t>3. Priorizar los retos de ciudad propuestos por las entidades distritales que será o serán implementados en la vigencia 2025</t>
  </si>
  <si>
    <t>Documento que soporta la priorización consolidando Actividades relacinadas con la evaluación de estos potenciales retos: Blueprints, Investigaciones</t>
  </si>
  <si>
    <t>Realizar 5 convocatorias para el desarrollo de retos de innovación</t>
  </si>
  <si>
    <t>Proyecto 8045 -2-T1</t>
  </si>
  <si>
    <t>1. Gestionar la búsqueda del aliado estratégico para adelantar  los retos 2 y Express de innovación abierta asociados al desarrollo de soluciones no convencionales a retos de ciudad</t>
  </si>
  <si>
    <t>Memorando de entendimiento, convenio, contrato o cualquier documento vinculante entre la SDP y el Aliado seleccionado</t>
  </si>
  <si>
    <t>Proyecto 8045 -2-T2</t>
  </si>
  <si>
    <t>2. Realizar la gestión de los retos de innovación 2 y Express, en cada una de sus fases</t>
  </si>
  <si>
    <t>Actividades relacionadas en las diferentes fases de los Retos 2 y Express</t>
  </si>
  <si>
    <t>Proyecto 8045 -3-T1</t>
  </si>
  <si>
    <t>1. Revisión, consolidación y organización de información geográfica para análisis espaciales asociados  a la solución de innovación esperada para el reto 2 y reto Express</t>
  </si>
  <si>
    <t>Actividades relacionadas con las diferentes etapas y fases de los Retos 2 y Express</t>
  </si>
  <si>
    <t>Proyecto 8045 -3-T2</t>
  </si>
  <si>
    <t>2. Organización de la documentación de acuerdo con cada fase para los retos 2 y Express</t>
  </si>
  <si>
    <t>Proyecto 8045 -3-T3</t>
  </si>
  <si>
    <t>3. Elaboración del documento técnico compilatorio del reto para cada cada caso (Retos 2 y Express)</t>
  </si>
  <si>
    <t>Documento técnico compilatorio de cada reto</t>
  </si>
  <si>
    <t>Promover 5 herramientas para el fomento de la innovación pública en la planeación y la apropiación de lecciones aprendidas a través de las convocatorias</t>
  </si>
  <si>
    <t>Proyecto 8045 -4-T1</t>
  </si>
  <si>
    <t>1. Realizar el seguimiento al reto 1 Datos con Historia, ejecutado e implementado</t>
  </si>
  <si>
    <t>Informe de seguimiento a la fase de implementación del Reto 1: Datos con Historia</t>
  </si>
  <si>
    <t>Proyecto 8034 - Fortalecimiento de los procesos de información para la toma de decisiones en Bogotá D.C.</t>
  </si>
  <si>
    <t>3. Inteligencia para la Planeación </t>
  </si>
  <si>
    <t>Proyecto 8034 -1-T1</t>
  </si>
  <si>
    <t xml:space="preserve">1. Recolectar la información insumo de la actualización de la estratificación urbana y rural de Bogotá </t>
  </si>
  <si>
    <t>Información insumo para la actualización</t>
  </si>
  <si>
    <t>Dirección de Estratificación</t>
  </si>
  <si>
    <t>Proyecto 8034 -1-T2</t>
  </si>
  <si>
    <t>2. Procesar la información recolectada para la actualización de la estratificación urbana y rural</t>
  </si>
  <si>
    <t>Base de datos actualizada</t>
  </si>
  <si>
    <t>Proyecto 8034 -1-T3</t>
  </si>
  <si>
    <t>3. Emitir los Actos Administrativos producto de la actualización de la estratificación</t>
  </si>
  <si>
    <t>Actos administrativos</t>
  </si>
  <si>
    <t>Proyecto 8034 -1-T4</t>
  </si>
  <si>
    <t>4. Realizar la difusión del estrato de las viviendas de Bogotá, mediante la expedición de certificados.</t>
  </si>
  <si>
    <t>Certificados de estratificación</t>
  </si>
  <si>
    <t>Proyecto 8034 -2-T1</t>
  </si>
  <si>
    <t>1. Atender las solicitudes de encuestas Sisbén requeridas por la ciudadanía de acuerdo con el presupuesto establecido</t>
  </si>
  <si>
    <t>Reporte Oracle</t>
  </si>
  <si>
    <t>Dirección de Registros Sociales</t>
  </si>
  <si>
    <t>Proyecto 8034 -2-T2</t>
  </si>
  <si>
    <t>2. Atender los trámites (Solicitudes de encuesta, Inclusión, retiro, actualización) de las solicitudes ciudadanas</t>
  </si>
  <si>
    <t>Bateria de indicadores sisben</t>
  </si>
  <si>
    <t>Proyecto 8034 -2-T3</t>
  </si>
  <si>
    <t>3. Realizar la transmisión de la información recolectada al DNP, del Sisben Bogotá para actualizar la Base de Datos</t>
  </si>
  <si>
    <t>Reporte histórico de envíos realizados</t>
  </si>
  <si>
    <t>Proyecto 8034 -3-T1</t>
  </si>
  <si>
    <t>1. Consolidar  la información para generar la base maestra de la estrategia de IMG</t>
  </si>
  <si>
    <t>Base de datos única de beneficiarios generada</t>
  </si>
  <si>
    <t>Proyecto 8034 -3-T2</t>
  </si>
  <si>
    <t>2. Procesar la información de la base maestra de la estrategia de IMG</t>
  </si>
  <si>
    <t>Correo a la subsecretaria de información, informando la actualización de la base</t>
  </si>
  <si>
    <t>Proyecto 8034 -3-T3</t>
  </si>
  <si>
    <t>3. Realizar la georreferenciación de la base maestra de la esta regia de IMG</t>
  </si>
  <si>
    <t>Correo de la dirección de cartografía indicando que se realizó la georreferenciación indicada</t>
  </si>
  <si>
    <t xml:space="preserve">Para el periodo de seguimiento la tarea no tiene programación </t>
  </si>
  <si>
    <t>Implementar un registro social de Bogotá</t>
  </si>
  <si>
    <t>Proyecto 8034 -4-T1</t>
  </si>
  <si>
    <t>1. Realizar acuerdos de intercambio de información con las entidades definidas</t>
  </si>
  <si>
    <t>Documentos de acuerdo de intercambio de información</t>
  </si>
  <si>
    <t>Proyecto 8034 -4-T2</t>
  </si>
  <si>
    <t>2. Consolidar y procesar las bases de datos recibidas</t>
  </si>
  <si>
    <t>Tablero de variables comunes</t>
  </si>
  <si>
    <t>Proyecto 8034 -4-T3</t>
  </si>
  <si>
    <t>3. Construir el Sistema de información de los datos recolectados para el Registro Social de hogares</t>
  </si>
  <si>
    <t>Herramienta de visualización del Sistema de información</t>
  </si>
  <si>
    <t>Proyecto 8034 -10-T1</t>
  </si>
  <si>
    <t>1. Realizar el seguimiento a la ejecución de la encuesta de percepción</t>
  </si>
  <si>
    <t>Informes de seguimiento</t>
  </si>
  <si>
    <t>Dirección de Información y Estadísticas</t>
  </si>
  <si>
    <t>Proyecto 8034 -10-T2</t>
  </si>
  <si>
    <t>2. Preparar y firmar el proceso contractual relacionado con la aplicación de la Encuesta Multipropósito</t>
  </si>
  <si>
    <t xml:space="preserve">Documentos precontractuales </t>
  </si>
  <si>
    <t>En cuanto la Quinta versión de la Encuesta Multipropósito, se presenta un atraso, dado que no se ha podido realizar la firma del contrato, debido a que se debió realizar un nuevo estudio de mercado. Sin embargo, se prevé que para el mes de abril se firme el contrato.  Se realizó la publicación en la plataforma de datos abiertos de las bases de microdatos del VIII Censo de Ciudadanos habitantes de Calle en Bogotá realizado con la Secretaría de Integración Social</t>
  </si>
  <si>
    <t>Proyecto 8034 -10-T3</t>
  </si>
  <si>
    <t>3. Realizar el seguimiento a la ejecución de la encuesta multipropósito</t>
  </si>
  <si>
    <t>Esta tarea presentó retraso en el mes de marzo y abril debido a que no se había firmado el contrato de la Encuesta Multipropósito, motivo por el cual no era posible su ejecución sino hasta que se hiciera la legalización de dicho contrato, lo cual fue a principios del mes de mayo.</t>
  </si>
  <si>
    <t>Proyecto 8034 -10-T4</t>
  </si>
  <si>
    <t>4. Apoyar otras operaciones estadísticas que desarrolle la Secretaría Distrital de Planeación y demás entidades de la Administración Distrital.</t>
  </si>
  <si>
    <t>Informes, boletines</t>
  </si>
  <si>
    <t>Consolidar el 100% de la primera fase del sistema de información de planeación distrital</t>
  </si>
  <si>
    <t>Proyecto 8034 -7-T1</t>
  </si>
  <si>
    <t xml:space="preserve">1. Realizar el levantamiento de necesidades  y experiencias de actores externos de la entidad. </t>
  </si>
  <si>
    <t>Documento de diagnóstico</t>
  </si>
  <si>
    <t>Subsecretaria de Información</t>
  </si>
  <si>
    <t>Proyecto 8034 -7-T2</t>
  </si>
  <si>
    <t xml:space="preserve">2. Hacer una evaluación de activos y herramientas de gestión de información existentes, la identificación de posibles esquemas de gobernanza de datos y requerimientos para la  interoperabilidad de los datos. </t>
  </si>
  <si>
    <t>Catalogo de activos de información</t>
  </si>
  <si>
    <t>Proyecto 8034 -7-T3</t>
  </si>
  <si>
    <t xml:space="preserve">3. Definir los roles y alcances, así como los módulos que estructurarán el Sistema de Información.  </t>
  </si>
  <si>
    <t>Documento de planeación de la solución</t>
  </si>
  <si>
    <t>Proyecto 8034 -7-T4</t>
  </si>
  <si>
    <t>4. Identificar los aspectos técnicos requeridos para el funcionamiento del Sistema de Información, comprende infraestructura de almacenamiento, redes, seguridad y personal técnico.</t>
  </si>
  <si>
    <t>Catalogo de brechas</t>
  </si>
  <si>
    <t>Proyecto 8034 -7-T5</t>
  </si>
  <si>
    <t>5. Desarrollar el primer prototipo del sistema</t>
  </si>
  <si>
    <t>Prototipo</t>
  </si>
  <si>
    <t>Proyecto 8034 -8-T1</t>
  </si>
  <si>
    <t>1. Validar la información a disponer para la consulta en el Aplicativo Predio 360</t>
  </si>
  <si>
    <t>Archivo de verificación de la información</t>
  </si>
  <si>
    <t>Dirección de Cartografía</t>
  </si>
  <si>
    <t>Proyecto 8034 -8-T2</t>
  </si>
  <si>
    <t>2. Clasificar la información de acuerdo a los roles por  consulta internos y externos</t>
  </si>
  <si>
    <t>Archivo de clasificación</t>
  </si>
  <si>
    <t>Proyecto 8034 -8-T3</t>
  </si>
  <si>
    <t>3. Socializar las funcionalidades del aplicativo
actores internos y externos</t>
  </si>
  <si>
    <t>presentaciones / listados de asistencia</t>
  </si>
  <si>
    <t>Proyecto 8034 -8-T4</t>
  </si>
  <si>
    <t>4. Estabilizar el funcionamiento y despliegue del Aplicativo Predio 360</t>
  </si>
  <si>
    <t>Aplicativo 360</t>
  </si>
  <si>
    <t>Proyecto 8034 -9-T1</t>
  </si>
  <si>
    <t>1. Actualizar los inventarios de oferta de operaciones estadísticas, demanda de información y registros administrativos</t>
  </si>
  <si>
    <t>Inventarios de operaciones estadísticas y registros administrativos actualizados</t>
  </si>
  <si>
    <t>Proyecto 8034 -9-T2</t>
  </si>
  <si>
    <t>2. Realizar el acompañamiento sectorial en la documentación asociada a las operaciones estadísticas registradas en el inventario de oferta</t>
  </si>
  <si>
    <t>Presentaciones</t>
  </si>
  <si>
    <t>Proyecto 8034 -9-T3</t>
  </si>
  <si>
    <t>3. Elaborar informes de seguimiento del Sector Planeación de ejecución del PED</t>
  </si>
  <si>
    <t>Informes de seguimiento del PED</t>
  </si>
  <si>
    <t>Proyecto 8074 - Fortalecimiento de la información oportuna, clara y confiable para un seguimiento integral de los proyectos de inversión y los planes de desarrollo distrital y local Bogotá D.C.</t>
  </si>
  <si>
    <t>8. Plan Distrital de Desarrollo </t>
  </si>
  <si>
    <t>Proyecto 8074 -1-T1</t>
  </si>
  <si>
    <t>1. Brindar asistencia técnica y metodológica a las entidades distritales y alcaldias locales respecto a la formulación, seguimiento y evaluación del plan de acción del Plan de Desarrollo Distrital en los diferentes sistemas de información.</t>
  </si>
  <si>
    <t>Reporte asistencias técnicas realizadas a las entidades distritales y localidades</t>
  </si>
  <si>
    <t>Dirección Distrital de Programación, Seguimiento a la Inversión y Plan de Desarrollo - Dirección de Programación, Seguimiento a la Inversión y Planes de Desarrollo Locales</t>
  </si>
  <si>
    <t>Proyecto 8074 -1-T2</t>
  </si>
  <si>
    <t xml:space="preserve">2. Brindar asistencia técnica y metodológica a las Entidades Distritales en la gestión de proyectos de inversión financiados con recursos del Sistema General de Regalías - SGR y realizar el seguimiento de los mismos. </t>
  </si>
  <si>
    <t xml:space="preserve">Reporte asistencias técnicas realizadas a las entidades distritales en temas relacionados con proyectos del SGR </t>
  </si>
  <si>
    <t xml:space="preserve">Dirección Inversiones Estratégicas </t>
  </si>
  <si>
    <t>Proyecto 8074 -1-T3</t>
  </si>
  <si>
    <t xml:space="preserve">3. Brindar asistencia técnica y metodológica a las entidades distritales en los temas relacionados con proyectos de Asociación Público Privada - APP de acuerdo con la normatividad vigente. </t>
  </si>
  <si>
    <t>Reporte asistencias técnicas realizadas a las entidades distritales en temas relacionados con proyectos del APP</t>
  </si>
  <si>
    <t>No aplica, las metas están asociadas a la dependencia</t>
  </si>
  <si>
    <t>1. Dirección Estratégica Institucional          </t>
  </si>
  <si>
    <t>Ejecutar el 100% de la implementación del sistema de gestión de la entidad, bajo los parámetros del Modelo Integrado de Planeación y Gestión.</t>
  </si>
  <si>
    <t>GESTIÓN</t>
  </si>
  <si>
    <t>POA-DEI-2025-01</t>
  </si>
  <si>
    <t>Administrar el software del sistema de gestión de la entidad y gestionar los requerimientos solicitados.</t>
  </si>
  <si>
    <t>Listado maestro de documentos, reporte de  solicitudes documentales, correos electronicos, matriz de excel y documentos word.</t>
  </si>
  <si>
    <t>Dirección de Planeación Institucional</t>
  </si>
  <si>
    <t>POA-DEI-2025-02</t>
  </si>
  <si>
    <t>Realizar la formulación y seguimiento de los planes de mejoramiento del proceso dirección estratégica institucional.</t>
  </si>
  <si>
    <t>Soporte del seguimiento y reporte mensual en SIPA a planes de mejoramiento del proceso.</t>
  </si>
  <si>
    <t>POA-DEI-2025-03</t>
  </si>
  <si>
    <t>Acompañar metodológicamente a los procesos de la entidad en la formulación y  seguimiento de los planes operativos anuales, actualización y monitoreo de riesgos, formulación y seguimiento de los planes de mejoramiento y mantenimiento del sistema de gestión- MIPG.</t>
  </si>
  <si>
    <t>1. Lineamientos, orientaciones documentadas y comunicadas
2. Actas de reunión.
3. Informes de seguimiento o documentos consolidados.
4. y demás soportes que dan cuenta de la ejecución del POA asociado a la sostenibilidad del SG.</t>
  </si>
  <si>
    <t>POA-DEI-2025-04</t>
  </si>
  <si>
    <t>Revisar y actualizar la documentación del proceso de dirección estratégica institucional</t>
  </si>
  <si>
    <t>Documentos revisados en el periodo de reporte y documentos actualizados en el software GESTIÓNATE.</t>
  </si>
  <si>
    <t>POA-DEI-2025-05</t>
  </si>
  <si>
    <t>Revisar los instrumentos y aplicar la encuesta de satisfacción de la dependencia.</t>
  </si>
  <si>
    <t>1/010/2025</t>
  </si>
  <si>
    <t>1. Instrumentos revisados
2. Encuesta de satisfacción del usuario relacionada con servicios prestados internamente entre las dependencias de la SDP</t>
  </si>
  <si>
    <t>Para el periodo de seguimiento, la actividad no tiene programación.</t>
  </si>
  <si>
    <t>POA-DEI-2025-06</t>
  </si>
  <si>
    <t>Realizar seguimiento a la implementación del MIPG en la Entidad</t>
  </si>
  <si>
    <t>1. Soporte del seguimiento y reporte FURAG
2. Orientaciones para el seguimiento a la  implementación de MIPG en la Entidad
3. Informes de seguimiento o documentos consolidados</t>
  </si>
  <si>
    <t>POA-DEI-2025-07</t>
  </si>
  <si>
    <t>Realizar el monitoreo al Plan de Transparencia y Ética Pública PTEP 2025</t>
  </si>
  <si>
    <t>1. Orientaciones documentadas y comunicadas 2025
2.  Informe de monitoreo al Programa de Transparencia y Ética Público
3. Orientaciones formulación 2026</t>
  </si>
  <si>
    <t>POA-DEI-2025-08</t>
  </si>
  <si>
    <t>Realizar la formulación y seguimiento del Plan de Ajuste y Sostenibilidad MIPG 2025</t>
  </si>
  <si>
    <t>1.  Instrumentos o herramientas para el diseño del Plan de adecuación y sostenibilidad MIPG 2025
2. Plan de adecuación y sostenibilidad MIPG
3. Seguimiento al plan
4. Orientaciones para elaboración del plan 2026</t>
  </si>
  <si>
    <t>POA-DEI-2025-09</t>
  </si>
  <si>
    <t>Realizar la formulación y monitoreo del mapa de riesgos del proceso de Dirección Estratégica Institucional</t>
  </si>
  <si>
    <t>Monitoreo realizado a las matrices de riesgos del proceso en la herramienta diseñada por la DPI.</t>
  </si>
  <si>
    <t>POA-DEI-2025-10</t>
  </si>
  <si>
    <t>Participar en las actividades definidas en el marco de MIPG</t>
  </si>
  <si>
    <t>1. Identificación de actividades de la DPI en relación con las políticas MIPG que lidera.
2. Reporte de avance de las ctividades de la DPI en relación con las políticas MIPG que lidera.</t>
  </si>
  <si>
    <t>POA-DEI-2025-11</t>
  </si>
  <si>
    <t>Realizar las acciones que se encuentren a cargo de la Dirección de Planeación Institucional en la ruta estratégica (plan de trabajo) 2025 del Modelo Distrital de Relacionamiento con la Ciudadanía (MDRIC)</t>
  </si>
  <si>
    <t>Acciones realizadas en el marco de la ruta estratégica (plan de trabajo) MDIRC 2025.</t>
  </si>
  <si>
    <t>POA-DEI-2025-12</t>
  </si>
  <si>
    <t>Formulación y seguimiento estrategia de racionalización de trámites</t>
  </si>
  <si>
    <t>1. Estrategia formulada.
2. Seguimiento realizado</t>
  </si>
  <si>
    <t>POA-DEI-2025-13</t>
  </si>
  <si>
    <t xml:space="preserve">Definir e implementar plan de trabajo 2025 para el desarrollo de la debida diligencia en el marco de SARLAFT </t>
  </si>
  <si>
    <t>1. Plan de trabajo
2. Evidencias de la ejecución de las actividades del plan de trabajo implementado.</t>
  </si>
  <si>
    <t>Realizar el 100% del seguimiento y acompañamiento metodológico a los proyectos de inversión de la entidad.</t>
  </si>
  <si>
    <t>POA-DEI-2025-14</t>
  </si>
  <si>
    <t>Realizar seguimiento de los productos de las políticas públicas en las cuales la SDP es lider o tiene productos a cargo de otras políticas públicas del Distrito y enfoque de género.</t>
  </si>
  <si>
    <t>1. Reportes de seguimiento a los productos de política pública.
2. Actas y correos de retroalimentación a las áreas
3. Acta de reunión con otras entidades</t>
  </si>
  <si>
    <t>Realizar 4 seguimientos al Plan de Acción Institucional.</t>
  </si>
  <si>
    <t>POA-DEI-2025-15</t>
  </si>
  <si>
    <t xml:space="preserve">Aprobar y monitorear los avances de la planeación estratégica institucional 2024-2027. </t>
  </si>
  <si>
    <t>Acto administrativo de adopción de la plataforma estratégica
Reportes de avances y monitoreo a los objetivos estratégicos.</t>
  </si>
  <si>
    <t>POA-DEI-2025-16</t>
  </si>
  <si>
    <t>Monitorear el Plan de Acción Institucional vigencia 2025.</t>
  </si>
  <si>
    <t>Informe de seguimiento al Plan de Acción Institucional 2025 de la Secretaría Distrital de Planeación</t>
  </si>
  <si>
    <t>POA-DEI-2025-17</t>
  </si>
  <si>
    <t>Realizar seguimientos de segunda línea de defensa al mapa de riesgos institucional.</t>
  </si>
  <si>
    <t>Informes de monitoreo de segunda línea de defensa a la matriz de riesgos institucional.</t>
  </si>
  <si>
    <t>POA-DEI-2025-18</t>
  </si>
  <si>
    <t>Apoyar metodológicamente en la progrmación, actualización y/o seguimiento de los proyectos de inversión a cargo de la SDP y registrar la información en las plataformas nacionales y distritales  establecidas.</t>
  </si>
  <si>
    <t>1. Lineamientos, orientaciones metodologias elaboradas y comunicadas
2. Informes de seguimiento o documentos consolidados.</t>
  </si>
  <si>
    <t>POA-DEI-2025-19</t>
  </si>
  <si>
    <t>Revisar y actualizar el Plan Anual de Adquisiones y la estructura de gasto de los proyectos de inversión.</t>
  </si>
  <si>
    <t>Movimientos entre pospres
Homologación de pospres
Correo electrónico con el producto de la revisión.</t>
  </si>
  <si>
    <t>POA-DEI-2025-20</t>
  </si>
  <si>
    <t>Acompañar el seguimiento a los proyectos de la entidad que cuentan con recursos del Sistema General de Regalías.</t>
  </si>
  <si>
    <t>Reportes de seguimiento a los proyectos SGR
Actas de reunión
Correos electrónicos.</t>
  </si>
  <si>
    <t xml:space="preserve">Asesorar metodológicamente el 100% la construcción del documento de programación del presupuesto de inversión de la entidad.
</t>
  </si>
  <si>
    <t>POA-DEI-2025-21</t>
  </si>
  <si>
    <t>Elaborar los lineamientos institucionales para la estructuración del anteproyecto de presupuesto componente de inversión de conformidad con las directrices de la secretaría distrital de hacienda.</t>
  </si>
  <si>
    <t>Documento de lineamientos para la elaboración del anteproyecto de la vigencia 2026</t>
  </si>
  <si>
    <t>POA-DEI-2025-22</t>
  </si>
  <si>
    <t>Revisar y consolidar la propuesta del anteproyecto de inversión 2026 que realicen las gerencias de los proyectos de inversión a cargo de la entidad, así como la elaboración del documento final de la programación del presupuesto de inversión de la vigencia.</t>
  </si>
  <si>
    <t xml:space="preserve">Presentación con la propuesta de programación del presupuesto 
Documento de programación del presupuesto 2026 componente de inversión.
Presentación con la propuesta de programación para el comité directivo.
</t>
  </si>
  <si>
    <t>POA-DEI-2025-23</t>
  </si>
  <si>
    <t>Consolidar y cargar la programación presupuestal de la vigencia 2026 en los aplicativos  oficiales del orden distrital y nacional y acompañar el proceso de sustentación.</t>
  </si>
  <si>
    <t xml:space="preserve">Plantilla de programación del presupuesto para cargue en BPC
Reporte POAI vigencia 2026
</t>
  </si>
  <si>
    <t>2. Comunicación Estratégica</t>
  </si>
  <si>
    <t>Implementar el 100% de las actividades requeridas para mantener el Sistema de Gestión de la entidad</t>
  </si>
  <si>
    <t>POA-CES-2025-01</t>
  </si>
  <si>
    <t>Mantener actualizada la información en la página web de la SDP.</t>
  </si>
  <si>
    <t>Reporte portal y Control de solicitudes</t>
  </si>
  <si>
    <t>Oficina Asesora de Comunicaciones</t>
  </si>
  <si>
    <t>POA-CES-2025-02</t>
  </si>
  <si>
    <t>Realizar la formulación y seguimiento de los planes de mejoramiento.</t>
  </si>
  <si>
    <t>Formulación y reporte de seguimiento</t>
  </si>
  <si>
    <t>POA-CES-2025-03</t>
  </si>
  <si>
    <t>Realizar la formulación y seguimiento del mapa de riesgos del proceso.</t>
  </si>
  <si>
    <t>Mapa de riesgo formulado y reporte de seguimiento</t>
  </si>
  <si>
    <t>POA-CES-2025-04</t>
  </si>
  <si>
    <t>Participar en las actividades definidas en el marco de MIPG.</t>
  </si>
  <si>
    <t>Correos, listas de asistencia o actas</t>
  </si>
  <si>
    <t>POA-CES-2025-05</t>
  </si>
  <si>
    <t>Revisar y actualizar la documentación de cada proceso .</t>
  </si>
  <si>
    <t>Documentos revisados en borrador, correos o listas de asistencia de revisión o aprobación  y documentos oficializados en Gestionate</t>
  </si>
  <si>
    <t>POA-CES-2025-06</t>
  </si>
  <si>
    <t>Realizar la encuesta de satisfacción (por dependencias) y la Retroalimentación de partes</t>
  </si>
  <si>
    <t>Comunicado de aplicación de la encuesta, encuestas aplicadas e informe de resultados</t>
  </si>
  <si>
    <t> </t>
  </si>
  <si>
    <t>POA-CES-2025-07</t>
  </si>
  <si>
    <t>Gestionar oportunamente las PQRS asignadas desde SIPA y Bogotá Te Escucha, en coherencia con las funciones de la Oficina Asesora de Comunicaciones</t>
  </si>
  <si>
    <t>Correos monitoreando estado del tramite de PQRS con servicio a la ciudadanía y radicados en SIPA Alertas peticiones vencidas – Plataforma Bogotá Te Escucha de servicio a la ciudadanía</t>
  </si>
  <si>
    <t>Obtener en el 2025 un promedio mayor al 80% de registros producidos por la SDP que tengan valoración positiva o neutral en medios de comunicación masiva</t>
  </si>
  <si>
    <t>POA-CES-2025-08</t>
  </si>
  <si>
    <t>Realizar seguimiento a los resultados obtenidos en los registros positivos y neutros de las noticias emitidas por los diferentes medios de comunicación para toma de decisiones.</t>
  </si>
  <si>
    <t>Informe de porcentaje de noticias negativas, neutras y positivas</t>
  </si>
  <si>
    <t>POA-CES-2025-09</t>
  </si>
  <si>
    <t>Analizar los resultados obtenidos en los registros positivos y neutros de las noticias emitidas por los diferentes medios de comunicación</t>
  </si>
  <si>
    <t>Análisis del informe de registros producidos por la SDP calificados como positivos y neutros</t>
  </si>
  <si>
    <t>Implementar en el 2025, la estrategia de comunicación interna y externa diseñada</t>
  </si>
  <si>
    <t>POA-CES-2025-10</t>
  </si>
  <si>
    <t xml:space="preserve">Elaborar de contenidos periodísticos  (IN HOUSE) </t>
  </si>
  <si>
    <t xml:space="preserve">Estrategias de Comunicación Externa, boletines, guiones, cubrimiento de actividades, entre otros </t>
  </si>
  <si>
    <t>POA-CES-2025-11</t>
  </si>
  <si>
    <t xml:space="preserve">Producir piezas gráficas (IN HOUSE) </t>
  </si>
  <si>
    <t>Control de solicitudes y Piezas graficas de comunicación interna  y externa.</t>
  </si>
  <si>
    <t>POA-CES-2025-12</t>
  </si>
  <si>
    <t xml:space="preserve">Producir productos audiovisuales de comunicación (IN HOUSE) </t>
  </si>
  <si>
    <t>Control de solicitudes y link de las aplicaciones multimedias y/o videos para la divulgación de comunicación interna  y externa.</t>
  </si>
  <si>
    <t>POA-CES-2025-13</t>
  </si>
  <si>
    <t>Diseñar las actividades planteadas en el marco de la estrategia de comunicación interna de la SDP</t>
  </si>
  <si>
    <t>Campañas de comunicación y estrategias internas</t>
  </si>
  <si>
    <t>POA-CES-2025-14</t>
  </si>
  <si>
    <t>Ejecutar las actividades planteadas en el marco de la estrategia de comunicación interna de la SDP</t>
  </si>
  <si>
    <t xml:space="preserve">Ejecución de las campañas y la atención de las solicitudes de divulgación </t>
  </si>
  <si>
    <t>POA-CES-2025-15</t>
  </si>
  <si>
    <t>Publicar contenidos en redes sociales teniendo e cuenta los productos generados de comunicación</t>
  </si>
  <si>
    <t>Informe de redes sociales</t>
  </si>
  <si>
    <t xml:space="preserve">Atender el 100% de  las solicitudes de revisión y validación cartográfica de instrumentos del POT e información urbanística </t>
  </si>
  <si>
    <t>POA-IPP-2025-01</t>
  </si>
  <si>
    <t xml:space="preserve">Responder las solicitudes a partir de la revisión y validación cartográfica de los procesos urbanísticos para su aprobación o incorporación </t>
  </si>
  <si>
    <t>Archivo en Excel  con el listado de las revisiones cartograficas realizadas en el trimestre</t>
  </si>
  <si>
    <t>POA-IPP-2025-02</t>
  </si>
  <si>
    <t>Revisar y validar cartográficamente propuestas de adopción de instrumentos POT</t>
  </si>
  <si>
    <t>Actualizar una base de datos geográfica corporativa</t>
  </si>
  <si>
    <t>POA-IPP-2025-03</t>
  </si>
  <si>
    <t>Revisar y verificar la información geográfica que requieren actualización</t>
  </si>
  <si>
    <t xml:space="preserve">Reporte de Excel con el número de solicitudes de actualización de entidades cartograficas </t>
  </si>
  <si>
    <t>POA-IPP-2025-04</t>
  </si>
  <si>
    <t xml:space="preserve">Solicitar la información geográfica a actualizar a las diferentes fuentes de información internas y externas </t>
  </si>
  <si>
    <t>Oficios, memorandos o correos de solicitud de información</t>
  </si>
  <si>
    <t>POA-IPP-2025-05</t>
  </si>
  <si>
    <t>Estructurar la información geográfica para su incorporación de acuerdo con el modelo de datos de la BDGC</t>
  </si>
  <si>
    <t>Reporte de Excel con el número de solicitudes y entidades cartograficas actualizadas en la base de Datos Geografica Corporativa</t>
  </si>
  <si>
    <t>Emitir el 100% de los certificados de estrato solicitados</t>
  </si>
  <si>
    <t>POA-IPP-2025-06</t>
  </si>
  <si>
    <t>Gestionar la actualización de la información de la estratificación en el portal geográfico SINUPOT.</t>
  </si>
  <si>
    <t>Tableros de control que enseña el numero de actualizaciones realizadas en cada uno de los meses</t>
  </si>
  <si>
    <t>POA-IPP-2025-07</t>
  </si>
  <si>
    <t>Localizar la información de la vivienda de interés y emitir el certificado de estrato, sobre el SINUPOT.</t>
  </si>
  <si>
    <t>Correos que muestran el numero de certificaciones espedidas en cada mes</t>
  </si>
  <si>
    <t>Gestionar el 100% de las actividades del concurso económico de la estratificación de Bogotá</t>
  </si>
  <si>
    <t>POA-IPP-2025-08</t>
  </si>
  <si>
    <t>Elaborar la Resolución y el Informe Técnico de cálculo del concurso económico de las empresas comercializadoras de servicios públicos domiciliarios, para financiar el servicio de Estratificación en Bogotá D.C.</t>
  </si>
  <si>
    <t>Oficios o correos con la solicitud de información</t>
  </si>
  <si>
    <t>POA-IPP-2025-09</t>
  </si>
  <si>
    <t>Gestionar los requerimientos respecto del concurso económico</t>
  </si>
  <si>
    <t>Respuestas emitidas</t>
  </si>
  <si>
    <t>POA-IPP-2025-10</t>
  </si>
  <si>
    <t>Emitir los recibos de pago de la primera y segunda cuota del concurso económico.</t>
  </si>
  <si>
    <t>Recibos de pago de la primera cuota</t>
  </si>
  <si>
    <t xml:space="preserve">Cumplir en un 100% la programación mensual de divulgación de Información estratégica del Calendario Estadístico.
</t>
  </si>
  <si>
    <t>POA-IPP-2025-11</t>
  </si>
  <si>
    <t>Realizar la revisión, actualización,  recopilación, procesamiento y análisis de la información estadística estratégica</t>
  </si>
  <si>
    <t>Archivos de trabajo</t>
  </si>
  <si>
    <t>POA-IPP-2025-12</t>
  </si>
  <si>
    <t>Elaborar documentos técnicos, boletines o informes, con base en indicadores estratégicos de ciudad</t>
  </si>
  <si>
    <t>Documentos, boletines o informes</t>
  </si>
  <si>
    <t>POA-IPP-2025-13</t>
  </si>
  <si>
    <t xml:space="preserve">Disponer en los formatos requeridos la información estadística estratégica para su publicación o envío a usuarios </t>
  </si>
  <si>
    <t>Link donde se encuentran las publicaciones del calendario estadístico con la fecha de publicación</t>
  </si>
  <si>
    <t>Para el periodo de reporte debían realizarse 10 publicaciones, sin embargo, se lograron 8 publicaciones. En el mes de junio quedaron pendiente de publicación el informe de "Marco territorial lucha contra la pobreza extrema", el cual se publicó el 3 de julio y el boletín del CEED - DANE, dado que este no lo ha publicado el DANE</t>
  </si>
  <si>
    <t>Gestionar el 100% de las actividades propias de la coordinación de la Red de Observatorios Distritales - ROD</t>
  </si>
  <si>
    <t>POA-IPP-2025-14</t>
  </si>
  <si>
    <t>Acompañar a las iniciativas de creación de nuevos observatorios e incorporación a la ROD.</t>
  </si>
  <si>
    <t>Correos, citaciones de rueniones, actas de reunión</t>
  </si>
  <si>
    <t>POA-IPP-2025-15</t>
  </si>
  <si>
    <t>Organizar y/o participar en eventos de Difusión de la ROD y su miembros.</t>
  </si>
  <si>
    <t>Listados de asistencia, registro fotografico, presentaciones</t>
  </si>
  <si>
    <t>POA-IPP-2025-16</t>
  </si>
  <si>
    <t>Realizar seguimiento a los observatorios miembros de la ROD a través  de reuniones periódicas de presentación de avances y de la aplicación y análisis de resultados de la Batería de Indicadores de Seguimiento (Acuerdo 871 de 2023).</t>
  </si>
  <si>
    <t>Citaciones a reuniones, listados de asistencia, actas de reunión</t>
  </si>
  <si>
    <t>POA-IPP-2025-17</t>
  </si>
  <si>
    <t>Gestionar, actualizar y publicar la información de los observatorios de la ROD en el micrositio ROD.</t>
  </si>
  <si>
    <t>Link del Micrositio ROD actualizado</t>
  </si>
  <si>
    <t>POA-IPP-2025-18</t>
  </si>
  <si>
    <t>Elaborar y presentar ante la CIEEIE del Informe Final anual de Gestión de la ROD</t>
  </si>
  <si>
    <t>Informe Final</t>
  </si>
  <si>
    <t>Responder el 100% de las solicitudes de peticiones ciudadanas, de entes de control y otros actores con oportunidad en el tiempo establecido por la Ley</t>
  </si>
  <si>
    <t>POA-IPP-2025-19</t>
  </si>
  <si>
    <t>Efectuar un seguimiento aleatorio frente a los oficios de respuesta emitidos con el fin de validar el cumplimiento de su oportunidad, realizando las mejoras que haya lugar.</t>
  </si>
  <si>
    <t>Archivo de seguimiento</t>
  </si>
  <si>
    <t>POA-IPP-2025-20</t>
  </si>
  <si>
    <t xml:space="preserve">Diseñar e implementar una matriz de alertas preventivas con el fin de identificar las peticiones que estén próximas a vencer. </t>
  </si>
  <si>
    <t>matriz de alertas</t>
  </si>
  <si>
    <t>Capacitar el 100% del personal que se requiere para garantizar el adecuado conocimiento y  cumplimiento de los lineamientos establecidos</t>
  </si>
  <si>
    <t>POA-IPP-2025-21</t>
  </si>
  <si>
    <t>Diseñar un cronograma de capacitación de acuerdo con las necesidades identificadas</t>
  </si>
  <si>
    <t>Cronograma</t>
  </si>
  <si>
    <t>Actividad finalizada en el primer trimestre de 2025</t>
  </si>
  <si>
    <t>POA-IPP-2025-22</t>
  </si>
  <si>
    <t> Implementar el cronograma de capacitación establecido para la vigencia</t>
  </si>
  <si>
    <t>Listados de asistencia</t>
  </si>
  <si>
    <t>POA-IPP-2025-23</t>
  </si>
  <si>
    <t>Efectuar una evaluación/seguimiento de los temas de capacitación (en el entendido que la meta menciona que se busca garantizar el adecuado conocimiento).</t>
  </si>
  <si>
    <t>Reporte de evaluaciones</t>
  </si>
  <si>
    <t>Ejecutar 100% de las actividades requeridas para mantener el Sistema de Gestión  MIPG de la entidad</t>
  </si>
  <si>
    <t>POA-IPP-2025-24</t>
  </si>
  <si>
    <t>Realizar la formulación y seguimiento del mapa de riesgos del proceso</t>
  </si>
  <si>
    <t>Mapa de riesgos con el seguimiento</t>
  </si>
  <si>
    <t xml:space="preserve">La actividad no estaba programada en el primer trimestre, sin embargo, se desarrollaron acciones de manera anticipada. 
Se reporta como avance la actualización de los mapas de riesgos de corrupción y gestión </t>
  </si>
  <si>
    <t>POA-IPP-2025-25</t>
  </si>
  <si>
    <t>Mantener actualizada la información en la página web de la SDP</t>
  </si>
  <si>
    <t>Correos con la solicitud de actualización en la página web</t>
  </si>
  <si>
    <t>POA-IPP-2025-26</t>
  </si>
  <si>
    <t>Realizar la formulación y seguimiento 
de los planes de mejoramiento</t>
  </si>
  <si>
    <t>Planes de mejoramiento</t>
  </si>
  <si>
    <t>POA-IPP-2025-27</t>
  </si>
  <si>
    <t>Participar en las actividades 
definidas en el marco de MIPG</t>
  </si>
  <si>
    <t>Registros de asistencia, actas de reunión, informes y demás soportes que den cuenta de la participación del proceso en actividades definidas con relación al MIPG</t>
  </si>
  <si>
    <t>POA-IPP-2025-28</t>
  </si>
  <si>
    <t>Revisar y actualizar la documentación
del proceso</t>
  </si>
  <si>
    <t>Documentación actualizada</t>
  </si>
  <si>
    <t>POA-IPP-2025-29</t>
  </si>
  <si>
    <t xml:space="preserve">Las encuestas de satisfacción se aplican dos veces en el año, con corte a 30 de junio y 30 de diciembre. En este sentido, se aclara que la programación de la actividad quedo errada, siendo la ejecución real en el primer y tercer trimestre del año. </t>
  </si>
  <si>
    <t>POA-IPP-2025-30</t>
  </si>
  <si>
    <t>Reportar las acciones a cargo del proceso asociadas al PTEP 2025</t>
  </si>
  <si>
    <t>Reportes del PTEP</t>
  </si>
  <si>
    <t>4. Gobierno Tecnologías de la Información   </t>
  </si>
  <si>
    <t xml:space="preserve"> Ejecutar el 100% de las actividades programadas que contribuyen a la operación de soluciones de software de la SDP 2025.</t>
  </si>
  <si>
    <t>POA-GTI-2025-01</t>
  </si>
  <si>
    <t xml:space="preserve">1.1. Realizar tareas de mantenimiento a las soluciones de software que tiene en producción la SDP con el fin de propender por su sostenibilidad y continuidad en la operación.
</t>
  </si>
  <si>
    <t>Reporte avance a pruebas de requerimientos</t>
  </si>
  <si>
    <t>Dirección de TIC</t>
  </si>
  <si>
    <t>POA-GTI-2025-02</t>
  </si>
  <si>
    <t xml:space="preserve">1.2. Alcanzar un alto grado de satisfacción de los usuarios en los procesos de acompañamiento técnico de los  proyectos  de construcción de soluciones de software que adelante la SDP.
</t>
  </si>
  <si>
    <t>Encuestas de satisfacción</t>
  </si>
  <si>
    <t xml:space="preserve">Realizar el 100% de las actividades que contribuyen a la operación de la infraestructura tecnológica de la SDP 2025.
</t>
  </si>
  <si>
    <t>POA-GTI-2025-03</t>
  </si>
  <si>
    <t xml:space="preserve">2.1. Mantener un alto nivel de disponibilidad de los servicios de Infraestructura y aplicaciones de la SDP.
</t>
  </si>
  <si>
    <t>Mediciones realizadas a los indicadores de operaciones con evidencias a través de la matriz de indicadores</t>
  </si>
  <si>
    <t>POA-GTI-2025-04</t>
  </si>
  <si>
    <t xml:space="preserve">2.2. Ejecutar el Plan de Implementación de componentes de Infraestructura.
</t>
  </si>
  <si>
    <t>Reporte de avance del Plan de Implementación de componentes de Infraestructura con sus evidencias</t>
  </si>
  <si>
    <t xml:space="preserve">Realizar el 100% de las actividades que contribuyen a la operación de la mesa de ayuda de la SDP 2025
</t>
  </si>
  <si>
    <t>POA-GTI-2025-05</t>
  </si>
  <si>
    <t xml:space="preserve">3.1. Atender y resolver las solicitudes de soporte técnico en la mesa de ayuda de la SDP.
</t>
  </si>
  <si>
    <t>Reporte de solicitudes atendidas y resueltas con evidencias</t>
  </si>
  <si>
    <t>POA-GTI-2025-06</t>
  </si>
  <si>
    <t xml:space="preserve">3.2. Cerrar oportunamente las solicitudes de la mesa de ayuda.
</t>
  </si>
  <si>
    <t>Reporte de solicitudes cerradas oportunamente con evidencias</t>
  </si>
  <si>
    <t>POA-GTI-2025-07</t>
  </si>
  <si>
    <t xml:space="preserve">3.3. Mantener un alto nivel de satisfacción en la atención de las solicitudes de mesa de ayuda.
</t>
  </si>
  <si>
    <t>Reporte de solicitudes calificadas con evidencias</t>
  </si>
  <si>
    <t xml:space="preserve">Implementar el 100% de las actividades requeridas para mantener el Sistema de Gestión - MIPG de la Entidad 2025
</t>
  </si>
  <si>
    <t>POA-GTI-2025-08</t>
  </si>
  <si>
    <t>4.1. Participar en las actividades definidas en el marco del Modelo Integrado de Planeación y Gestión (MIPG)</t>
  </si>
  <si>
    <t>Reporte de seguimiento de las actividades realizadas con evidencias</t>
  </si>
  <si>
    <t>POA-GTI-2025-09</t>
  </si>
  <si>
    <t>4.2. Realizar la formulación y seguimiento de los planes de mejoramiento propios del Proceso liderado por la Dirección de TIC.</t>
  </si>
  <si>
    <t>POA-GTI-2025-10</t>
  </si>
  <si>
    <t>4.3. Realizar la formulación y seguimiento del Mapa de Riesgos del Proceso de Gobierno de TI.</t>
  </si>
  <si>
    <t>POA-GTI-2025-11</t>
  </si>
  <si>
    <t>4.4. Publicar en los sitios web definidos, la información de Datos Abiertos en cumplimiento de la Ley de Transparencia y el Derecho de Acceso a la Información Pública.</t>
  </si>
  <si>
    <t>POA-GTI-2025-12</t>
  </si>
  <si>
    <t>4.5. Revisar la documentación propia del Proceso liderado por la Dirección de TIC y enviar a revisión metodológica.</t>
  </si>
  <si>
    <t>POA-GTI-2025-13</t>
  </si>
  <si>
    <t>4.6. Diseñar y aplicar la encuesta de satisfacción anual y reporte de la retroalimentación de partes interesadas del Proceso de Gobierno de TI.</t>
  </si>
  <si>
    <t>Realizar el 100% de las actividades programadas para la implementación de los lineamientos priorizados de las Políticas de Gobierno y Seguridad Digital 2025</t>
  </si>
  <si>
    <t>POA-GTI-2025-14</t>
  </si>
  <si>
    <t>5.1. Formular, ejecutar y realizar seguimiento al Plan Estratégico de Tecnologías de la Información - PETI (Decreto 612-2018) en cumplimiento de los lineamientos priorizados de la Política de Gobierno Digital.</t>
  </si>
  <si>
    <t>Reporte de avance de las actividades programadas con evidencias</t>
  </si>
  <si>
    <t>POA-GTI-2025-15</t>
  </si>
  <si>
    <t>5.2. Formular, ejecutar y realizar seguimiento al Plan de Tratamiento de Riesgos de Seguridad de la Información y al Plan de Seguridad de la Información de la SDP (Decreto 612-2028) en cumplimiento de los lineamientos priorizados de la Política de Seguridad Digital.</t>
  </si>
  <si>
    <t>Radicar el 95% de los procesos contractuales a cargo de la Dirección de TIC del PAA aprobado 2025.</t>
  </si>
  <si>
    <t>POA-GTI-2025-16</t>
  </si>
  <si>
    <t xml:space="preserve">6.1.  Radicar todos los procesos contractuales a cargo de la Dirección de TIC del Plan Anual de Adquisiciones aprobado.
</t>
  </si>
  <si>
    <t>Procesos contractuales radicados con la ejecución de las actividades según lo planeado con evidencias.</t>
  </si>
  <si>
    <t xml:space="preserve">Con corte al 31 de marzo de 2025, la Dirección de Tecnologías de la Información y las Comunicaciones (DTIC) radicó un total de 20 procesos contractuales de los 29 procesos que al cierre de la vigencia tenía a su cargo la Dirección de TIC, según la versión 5 del Plan Anual de Adquisiciones (PAA), obteniendo un resultado del indicador de 69%.
RETRASOS: *Se identificaron retrasos debido a observaciones progresivas en algunos procesos contractuales.
*Los retrasos son principalmente por no contar con el contacto principal de proveedores en contrataciones directas y falta de ofertas para profesionales requeridos.
* Cambios en los modelos de operación del licenciamiento o soporte desde los fabricantes que generaron demoras en la estructuración del proceso de contratación.
</t>
  </si>
  <si>
    <t>A corte del 30 de junio de 2025, la Dirección de Tecnologías de la Información y las Comunicaciones (DTIC) ha demostrado una alta eficiencia en la gestión de sus procesos contractuales. De los 30 procesos bajo su responsabilidad según la versión 10 del Plan Anual de Adquisiciones (PAA), la DTIC radicó exitosamente 29, alcanzando un 96,67% de cumplimiento. Este resultado refleja un compromiso sobresaliente con la ejecución oportuna y efectiva de sus responsabilidades, garantizando la continuidad y el avance de las iniciativas tecnológicas de la entidad.</t>
  </si>
  <si>
    <t>Ejecutar el 100% de las actividades que contribuyan a la sostenibilidad del Sistema de Gestión</t>
  </si>
  <si>
    <t>POA-ADC-2025-01</t>
  </si>
  <si>
    <t>Apoyar a la DPI en la formulación y publicación de la estrategia de rendición de cuentas 2025 de la SDP</t>
  </si>
  <si>
    <t xml:space="preserve">DTS que contiene la estrategia 
Actas 
DTS con los resultados de la estrategia </t>
  </si>
  <si>
    <t>POA-ADC-2025-02</t>
  </si>
  <si>
    <t>Realizar un ejercicio de devolución de los resultados de las estrategias de participación en el marco de los instrumentos de planeación</t>
  </si>
  <si>
    <t xml:space="preserve">Al sesionar la Subcomisión Permanente del Sistema de Participación de manera trimestral, no se había programado para el primer trimestre la socialización de la devolución del avance del Plan Institucional de Participación Ciudadana, en relación a las actividades realizadas en función de la implementación de estrategias de participación ciudadana para los instrumentos de planeación. El mismo sesionará el próximo 18 de julio de 2025, donde se estima se efectúe el ejercicio. </t>
  </si>
  <si>
    <t>POA-ADC-2025-03</t>
  </si>
  <si>
    <t>Apoyar la realización de la consulta a la ciudadanía, como parte del proceso de formulación del Programa de Transparencia y Ética Pública 2025 de la SDP</t>
  </si>
  <si>
    <t xml:space="preserve">Actas o listados de asistencia </t>
  </si>
  <si>
    <t>POA-ADC-2025-04</t>
  </si>
  <si>
    <t>POA-ADC-2025-05</t>
  </si>
  <si>
    <t>Disponer y mantener actualizados los Visores Ciudadanos del Plan Institucional de Participación Ciudadana, el del Sistema de Participación Territorial y el de Asistencia Técnica del CTPD en la Página Web de la SDP.</t>
  </si>
  <si>
    <t>Visor Ciudadano</t>
  </si>
  <si>
    <t>POA-ADC-2025-06</t>
  </si>
  <si>
    <t xml:space="preserve">Realizar formulación y seguimiento a los planes de mejoramiento </t>
  </si>
  <si>
    <t xml:space="preserve">Instrumento de seguimiento diligenciado </t>
  </si>
  <si>
    <t>POA-ADC-2025-07</t>
  </si>
  <si>
    <t xml:space="preserve">Participar en las actividades definidas en el marco del MIPG </t>
  </si>
  <si>
    <t>Listado de asistencia, grabación de reunión, actas</t>
  </si>
  <si>
    <t>POA-ADC-2025-08</t>
  </si>
  <si>
    <t xml:space="preserve">Revisar y actualizar la documentación del proceso </t>
  </si>
  <si>
    <t xml:space="preserve">Documento revisado y actualizado </t>
  </si>
  <si>
    <t>POA-ADC-2025-09</t>
  </si>
  <si>
    <t>Realizar las acciones establecidas en el Plan de Trabajo (Ruta Estratégica) en el marco de la implementación del modelo de relacionamiento integral con la ciudadanía MDRIC</t>
  </si>
  <si>
    <t>POA-ADC-2025-10</t>
  </si>
  <si>
    <t>Gestionar oportunamente las PQRS asignadas desde SIPA y Bogotá Te Escucha, en coherencia con las funciones de la Oficina de Participación y Diálogo de Ciudad</t>
  </si>
  <si>
    <t>Alertas tempranas SIPA/BTE
Instrumento de seguimiento y control de PQRS</t>
  </si>
  <si>
    <t xml:space="preserve">Ejecutar el 100% de la Estrategia de Rendición de Cuentas </t>
  </si>
  <si>
    <t>POA-ADC-2025-11</t>
  </si>
  <si>
    <t>Apoyar la realización de los espacios de rendición de cuentas del sector Planeación que sean solicitados. (3 diálogos ciudadanos y una audiencia pública de rendición de cuentas)</t>
  </si>
  <si>
    <t xml:space="preserve">_Actas 
Registro fotográfico </t>
  </si>
  <si>
    <t>POA-ADC-2025-12</t>
  </si>
  <si>
    <t xml:space="preserve">Realizar seguimiento a los compromisos adquiridos con la ciudadanía en los espacios de rendición de cuentas y otros espacios de participación ciudadana  </t>
  </si>
  <si>
    <t>POA-ADC-2025-13</t>
  </si>
  <si>
    <t>Realizar convocatoria a los grupos de interés, para que participen en los espacios de rendición de cuentas de la SDP (3 diálogos y audiencia pública).</t>
  </si>
  <si>
    <t xml:space="preserve">DTS con la estrategia de pedagogía y transparencia para RPC
Piezas de convocatoria </t>
  </si>
  <si>
    <t>POA-ADC-2025-14</t>
  </si>
  <si>
    <t>Apoyar el proceso de elaboración de la ficha técnica del nodo de rendición de cuentas, teniendo en cuenta el análisis del documento diagnóstico de los Nodos de Rendición de Cuentas existentes para la vinculación de la entidad</t>
  </si>
  <si>
    <t>Archivo que contiene análisis del documento diagnóstico de los Nodos de Rendición de Cuentas existentes para la vinculación de la entidad</t>
  </si>
  <si>
    <t>Implementar el 100% de las actividades requeridas para mantener el Sistema de Gestión- MIPG de la entidad</t>
  </si>
  <si>
    <t>POA-ADI-2025-01</t>
  </si>
  <si>
    <t xml:space="preserve">Listas de asistencia a Capacitaciones realizadas desde la DPI.
Presentaciones jornadas de inducción y reinducción.
Reuniones de equipo de trabajo.
</t>
  </si>
  <si>
    <t>POA-ADI-2025-02</t>
  </si>
  <si>
    <t>Revisar y actualizar la documentación del proceso</t>
  </si>
  <si>
    <t xml:space="preserve">Documentación del proceso actualizada en el marco del sistema de gestión </t>
  </si>
  <si>
    <t>POA-ADI-2025-03</t>
  </si>
  <si>
    <t>Realizar la encuesta de satisfacción (por dependencias) y la Retroalimentación de partes interesadas (por procesos)</t>
  </si>
  <si>
    <t>Reporte de las encuestas de satisfacción del proceso</t>
  </si>
  <si>
    <t>POA-ADI-2025-04</t>
  </si>
  <si>
    <t>POA-ADI-2025-05</t>
  </si>
  <si>
    <t>Reportar el seguimiento al producto de políticas públicas a cargo del proceso para la vigencia 2025</t>
  </si>
  <si>
    <t>Reporte semestral de seguimiento a los productos de políticas públicas</t>
  </si>
  <si>
    <t>Actividad no programada en el  trimestre, sin embargo, se desarrollaron acciones de manera anticipada</t>
  </si>
  <si>
    <t>Para el periodo de seguimiento, la actividad no tiene programación, sin embargo se desarrollaron actividades de manera anticipada.</t>
  </si>
  <si>
    <t>POA-ADI-2025-06</t>
  </si>
  <si>
    <t>Mantener actualizada la información en la página web de la SDP. Boceto Micrositio para el reto de Ciudad 1.*</t>
  </si>
  <si>
    <t>Página Web actualizada</t>
  </si>
  <si>
    <t>POA-ADI-2025-07</t>
  </si>
  <si>
    <t>POA-ADI-2025-08</t>
  </si>
  <si>
    <t>Gestionar oportunamente las PQRS asignadas desde SIPA y Bogotá Te Escucha, en coherencia con las funciones de la Oficina de Laboratorio de Ciudad</t>
  </si>
  <si>
    <t>Reporte gestión de PQRS en SIPA y Bogotá Te Escucha para PTEP</t>
  </si>
  <si>
    <t xml:space="preserve">Ejecutar el 100% de las acciones asociadas al Plan Organizacional de Cultura de la Innovación </t>
  </si>
  <si>
    <t>POA-ADI-2025-09</t>
  </si>
  <si>
    <t>Apoyar el diseño del Modelo de Gobernanza del Sistema de Gestión de la Innovación para generar cultura de innovación en la organización</t>
  </si>
  <si>
    <t>Acta de Acuerdo del Modelo de Gobernanza</t>
  </si>
  <si>
    <t>POA-ADI-2025-10</t>
  </si>
  <si>
    <t>Apoyar la elaboración del Plan Organizacional de Cultura de la Innovación de la Secretaría Distrital de Planeación</t>
  </si>
  <si>
    <t>Informe del apoyo en la elaboración del Plan Organizacional de Cultura de la Innovación de la SDP</t>
  </si>
  <si>
    <t xml:space="preserve">Implementar el 100% de las actividades requeridas para mantener el Sistema de Gestión- MIPG de la entidad </t>
  </si>
  <si>
    <t>POA-ADS-2025-01</t>
  </si>
  <si>
    <t>POA-ADS-2025-02</t>
  </si>
  <si>
    <t>POA-ADS-2025-03</t>
  </si>
  <si>
    <t>Realizar la formulación y seguimiento de los planes de mejoramiento</t>
  </si>
  <si>
    <t>Radicado SIPA seguimiento planes de mejoramiento del proceso  (en caso de formular planes de mejoramiento)</t>
  </si>
  <si>
    <t>POA-ADS-2025-04</t>
  </si>
  <si>
    <t>POA-ADS-2025-05</t>
  </si>
  <si>
    <t>POA-ADS-2025-06</t>
  </si>
  <si>
    <t>POA-ADS-2025-07</t>
  </si>
  <si>
    <t xml:space="preserve">Reportar las acciones a cargo del proceso asociadas a la Política Pública con la cual se tiene responsabilidad. </t>
  </si>
  <si>
    <t>Reporte matriz de seguimiento PP Ruralidad según Plan de acción de la política (Reporte Anual)</t>
  </si>
  <si>
    <t xml:space="preserve">Ejecutar el 100% del  plan de trabajo de la Estrategia de Integración Regional </t>
  </si>
  <si>
    <t>POA-ADS-2025-08</t>
  </si>
  <si>
    <t xml:space="preserve">Asistir las Instancias de coordinación regional </t>
  </si>
  <si>
    <t xml:space="preserve">Evidencias de reuniones y socializaciones de documentos del proceso </t>
  </si>
  <si>
    <t>POA-ADS-2025-09</t>
  </si>
  <si>
    <t>Elaborar Informe anual al plan de trabajo de la Estrategia de Integración Regional</t>
  </si>
  <si>
    <t xml:space="preserve">Informe anual al plan de trabajo de la Estrategia de Integración Regional </t>
  </si>
  <si>
    <t>Implementar el 100%  de las actividades requeridas para mantener el Sistema de Gestión- MIPG de la entidad - Políticas Públicas</t>
  </si>
  <si>
    <t>POA-PPS-2025-01</t>
  </si>
  <si>
    <t xml:space="preserve">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t>
  </si>
  <si>
    <t xml:space="preserve">Documentos publicados en los siguientes links: https://www.sdp.gov.co/gestion-socioeconomica/diversidad-sexual/consejo-consultivo
https://www.sdp.gov.co/gestion-socioeconomica/diversidad-sexual/mids   </t>
  </si>
  <si>
    <t xml:space="preserve">Se presenta una ejecución mayor en el período, ya que se elaboraron y publicaron en el sitio destinado por la SDP para el Consejo Consultivo en la dirección: https://www.sdp.gov.co/gestion-socioeconomica/diversidad-sexual/consejo-consultivo, los siguientes documentos: Acta de la última sesión del consejo consultivo de 2024 adelantado el 11 diciembre e Informe de gestión del Consejo Consultivo del último trimestre de 2024.
Debido a que las reuniones de la Comisión Intersectorial de Diversidad Sexual se realizaron en el mes de marzo y de acuerdo al reglamento interno, las actas se encuentran en proceso de aprobación, por lo que tan pronto sean firmadas las actas dentro de los tiempos estipulados en el reglamento interno, serán publicadas. en el sitio destinado por la SDP en la dirección https://www.sdp.gov.co/gestion-socioeconomica/diversidad-sexual/mids. 
</t>
  </si>
  <si>
    <t xml:space="preserve">Realizar el 100% de las actividades encamindas a la construcción de la propuesta de Agenda de Evaluaciones del Distrito Capital a ser aprobada por el CONPES D.C. </t>
  </si>
  <si>
    <t>POA-PPS-2025-02</t>
  </si>
  <si>
    <t>Solicitar información sobre evaluaciones a realizar a las Entidades cabeza de sector.</t>
  </si>
  <si>
    <t xml:space="preserve">Comunicaciones enviadas a las entidades </t>
  </si>
  <si>
    <t>POA-PPS-2025-03</t>
  </si>
  <si>
    <t>Realizar reuniones con las entidades que presentaron información sobre evaluaciones a realizar.</t>
  </si>
  <si>
    <t xml:space="preserve">Actas/protocolo de reuniones realizadas </t>
  </si>
  <si>
    <t>POA-PPS-2025-04</t>
  </si>
  <si>
    <t>Definir los criterios para la priorización de las evaluaciones a realizar y proponer la agenda para su aprobación por el CONPESD.C.</t>
  </si>
  <si>
    <t>Agenda de evaluaciones</t>
  </si>
  <si>
    <t>POA-PPS-2025-05</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</si>
  <si>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</si>
  <si>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Acta y/o Informe del Consejo de Política Económica y Social del Distrito CONPES D.C publicada</t>
  </si>
  <si>
    <t>Realizar el 100% de seguimiento a los planes de acción para la implementación de las políticas públicas en cada vigencia</t>
  </si>
  <si>
    <t>POA-PPS-2025-06</t>
  </si>
  <si>
    <t>Realizar la lectura de los reportes cualitativos a todas las políticas del ecosistema distrital, entregados por las entidades lideres de Política</t>
  </si>
  <si>
    <t>Informes de seguimiento de las políticas publicas</t>
  </si>
  <si>
    <t>POA-PPS-2025-07</t>
  </si>
  <si>
    <t xml:space="preserve">Generar observaciones y alertas sobre los reportes de seguimiento cualitativo de las Políticas Publicas </t>
  </si>
  <si>
    <t>POA-PPS-2025-08</t>
  </si>
  <si>
    <t xml:space="preserve">Generar el apartado cualitativo del informe de seguimiento semestral a las políticas publicas. </t>
  </si>
  <si>
    <t>La actividad no estaba programada en el primer trimestre, sin embargo, se desarrollaron acciones de manera anticipada. 
Se avanzó en el desarrollo de la actividad con base en la información de seguimiento suministrada por los sectores líderes de cada política, y los aportes recogidos en las mesas de retroalimentación con los equipos técnicos, se consolidan los gráficos que servirán como insumo para la elaboración del informe semestral de cada política. De acuerdo con el cronograma establecido para la rutina de seguimiento, este informe será preparado durante el mes de Abril.</t>
  </si>
  <si>
    <t xml:space="preserve">Realizar 2 acciones propias de la dirección en torno a los ODS y Política Pública de Ruralidad </t>
  </si>
  <si>
    <t>POA-PPS-2025-09</t>
  </si>
  <si>
    <t>Avanzar en la implementación del modelo de seguimiento al cumplimiento de los objetivos de desarrollo sostenible -ODS</t>
  </si>
  <si>
    <t>Informe de Seguimiento ODS</t>
  </si>
  <si>
    <t>POA-PPS-2025-10</t>
  </si>
  <si>
    <t>Realizar seguimiento a la implementación de la política de ruralidad</t>
  </si>
  <si>
    <t>Informe de seguimiento a la implementación de la política de ruralidad</t>
  </si>
  <si>
    <t xml:space="preserve">Brindar 100% de la asistencia técnica a la implementación del plan de acción de la política Pública para la superación de la Pobreza. </t>
  </si>
  <si>
    <t>POA-PPS-2025-11</t>
  </si>
  <si>
    <t xml:space="preserve">Realizar el reporte semestral del plan de acción de la política pública para la superación de la Pobreza.  </t>
  </si>
  <si>
    <t xml:space="preserve">Reporte semestral del plan de la ejecución del acción de la política pública para la superación de la Pobreza*  </t>
  </si>
  <si>
    <t>La actividad no estaba programada en el primer trimestre, sin embargo, se desarrollaron acciones de manera anticipada. 
Durante el periodo se avanzó con el envío de solicitudes para el reporte de seguimiento a la Política pública para la superación de la pobreza y se llevaron a cabo mesas de revisión del reporte de seguimiento Política Pública para la superación de la Pobreza - Segundo Semestre 2024</t>
  </si>
  <si>
    <t>POA-PPS-2025-12</t>
  </si>
  <si>
    <t>Presentar resultados de la primera evaluación institucional de la política pública para la superación de la Pobreza.</t>
  </si>
  <si>
    <t>Documento de evaluación institucional de la política pública para la superación de la Pobreza.</t>
  </si>
  <si>
    <t>La actividad no estaba programada en el primer trimestre, sin embargo, se desarrollaron acciones de manera anticipada. 
Durante el periodo se avanzó con la elaboración del informe de evaluación institucional de la Política Pública para la superación de la pobreza</t>
  </si>
  <si>
    <t>POA-PPS-2025-13</t>
  </si>
  <si>
    <t>Subsecretaría de Políticas Públicas y Planeación Social y Económica</t>
  </si>
  <si>
    <t>La actividad no estaba programada en el primer trimestre, sin embargo, se desarrollaron acciones de manera anticipada. 
Durante el trimestre se logró la revisión y actualización de los riesgos de gestión y corrupción asociados al proceso de Políticas Públicas</t>
  </si>
  <si>
    <t>POA-PPS-2025-14</t>
  </si>
  <si>
    <t>POA-PPS-2025-15</t>
  </si>
  <si>
    <t xml:space="preserve">La actividad se cumple según la programación horizontal, sin embargo es importante mencionar que las Direcciones de la Subsecretaría de Políticas Púlicas y Planeación del Desarrollo Social y Económico no cuenta con planes de mejoramiento formulados a la fecha. </t>
  </si>
  <si>
    <t>POA-PPS-2025-16</t>
  </si>
  <si>
    <t>POA-PPS-2025-17</t>
  </si>
  <si>
    <t>POA-PPS-2025-18</t>
  </si>
  <si>
    <t>Realizar la encuesta de satisfacción (por dependencias) y la Retroalimentación
de partes</t>
  </si>
  <si>
    <t>Link de aplicación de encuesta</t>
  </si>
  <si>
    <t xml:space="preserve">Obtener el 87% de nivel de satisfacción  del ejercicio de asistencia técnica por parte de los sectores de la administración distrital </t>
  </si>
  <si>
    <t>POA-PPS-2025-19</t>
  </si>
  <si>
    <t>Consolidar y analizar los resultados de la aplicación de la encuesta de satisfacción.</t>
  </si>
  <si>
    <t>Documento con los resultados de la aplicación de la encuesta de satisfacción.</t>
  </si>
  <si>
    <t>La actividad no estaba programada en el primer trimestre, sin embargo, se desarrollaron acciones de manera anticipada. 
Se realizó el análisis de la encuesta de satisfacción de usuario adelantada en el último trimestre del año 2024 por Dirección, la información de retroalimentación de partes interesadas y producto no conforme correspondientes al año 2024.</t>
  </si>
  <si>
    <t xml:space="preserve">Para el periodo no se reporta avance ya que hasta ahora se estan aplicando las encuestas de satisfacción </t>
  </si>
  <si>
    <t>POA-PPS-2025-20</t>
  </si>
  <si>
    <t>Realizar el informe consolidado con los resultados de la encuesta de satisfacción.</t>
  </si>
  <si>
    <t>Informe consolidado de los resultados de la aplicación de la encuesta de satisfacción.</t>
  </si>
  <si>
    <t xml:space="preserve">La actividad no estaba programada en el primer trimestre, sin embargo, se desarrollaron acciones de manera anticipada. 
Se realizó la consolidación de las encuestas de satisfacción como insumo para la revisión por la Dirección  y desde cada Dirección se envio el consolidado a planeación </t>
  </si>
  <si>
    <t>Obtener el 90% de nivel de satisfacción de la asistencia técnica prestada en la formulación y seguimiento a los planes de desarrollo distrital, local y temas relacionados con inversiones estratégicas</t>
  </si>
  <si>
    <t>POA-PDD-2025-01</t>
  </si>
  <si>
    <t>Consolidar los resultados de la encuesta y enviar un reporte con los análisis de medición de satisfacción de los usuarios y/o grupos de valor, y los grupos de interés o partes interesadas - DPSIPDL</t>
  </si>
  <si>
    <t>Informe con la tabulación del análisis de los resultados de la encuesta realizada</t>
  </si>
  <si>
    <t>Dirección de Programación Seguimiento a la Inversión de Planes de Desarrollo Locales</t>
  </si>
  <si>
    <t>Emitir el 100% de conceptos técnicos sobre modificaciones presupuestales para la DPSPDL y la DDPSIPD</t>
  </si>
  <si>
    <t>POA-PDD-2025-02</t>
  </si>
  <si>
    <t>Realizar la validación de los requisitos y documentos radicados por las Entidades Distritales para emitir los conceptos de modificaciones presupuestales - DDPSIPD</t>
  </si>
  <si>
    <t>Reporte de conceptos de modificaciones presupuestales emitidos</t>
  </si>
  <si>
    <t xml:space="preserve">Dirección Distrital de Programación, Seguimiento a la Inversión y Plan de Desarrollo </t>
  </si>
  <si>
    <t xml:space="preserve"> Implementar en 2025 100 % de las actividades requeridas para mantener  el Sistema de Gestión - MIPG de la entidad en el proceso - Plan Distrital de Desarrollo </t>
  </si>
  <si>
    <t>POA-PDD-2025-03</t>
  </si>
  <si>
    <t>Revisar y actualizar la documentación del proceso - DPSIPDL</t>
  </si>
  <si>
    <t>Documentos borradores de actualizaciones documentos SIG 
Soporte publicaciones documentos en sistema de gestión “Gestiónate”- ISOLUCION</t>
  </si>
  <si>
    <t>POA-PDD-2025-04</t>
  </si>
  <si>
    <t>Realizar la encuesta de satisfacción (por dependencias) y la Retroalimentación de partes - DPSIPDL</t>
  </si>
  <si>
    <t>Resultados encuesta de satisfacción
Envío resultados y análisis de la encuesta a DPI
Reporte partes interesadas</t>
  </si>
  <si>
    <t>POA-PDD-2025-05</t>
  </si>
  <si>
    <t>Mantener actualizada la información en la página web de la SDP - DPSIPDL</t>
  </si>
  <si>
    <t>Enlace de publicación en la página de SDP de lineamientos, circulares, informes de seguimiento a PDL e informes de rendición de cuentas</t>
  </si>
  <si>
    <t>POA-PDD-2025-06</t>
  </si>
  <si>
    <t>Participar en las actividades definidas en el marco de MIPG -DPSIPDL</t>
  </si>
  <si>
    <t>Soportes capacitaciones
Reportes trimestrales POA
Reuniones temas MIPG
Correos enviados con socializaciones a profesionales</t>
  </si>
  <si>
    <t>Generar en 2025 - 20 reportes trimestrales de seguimiento de 10 los Planes de Desarrollo Locales</t>
  </si>
  <si>
    <t>POA-PDD-2025-07</t>
  </si>
  <si>
    <t>Asistir técnicamente a las Alcaldías Locales para la elaboración de sus Informes Públicos de Rendición de Cuentas</t>
  </si>
  <si>
    <t>Correo con lineamientos para rendición de cuentas y con los anexos para la elaboración del informe
Correo a la alcaldía con los puntos elaborados por la SDP
Correo/oficio con el envío de los 20 informes a la veeduría
Link publicación informes rendición de cuentas en página SDP</t>
  </si>
  <si>
    <t>POA-PDD-2025-08</t>
  </si>
  <si>
    <t>Revisar, consolidar y enviar el informe de inversión social de las Alcaldías Locales</t>
  </si>
  <si>
    <t>Correo de solicitud a las Alcaldías Locales con estructura
Correo del envío del informe consolidado a la Dir* Distrital</t>
  </si>
  <si>
    <t>POA-PDD-2025-09</t>
  </si>
  <si>
    <t>Elaborar y emitir los reportes trimestrales de avance del Plan de Acción de los Planes de Desarrollo Locales</t>
  </si>
  <si>
    <t>Envío y lineamientos para seguimiento trimestral
Todos los soportes seguimiento de acuerdo al procedimiento
Informes trimestrales herramienta SEGPLAN por cada Alcaldía Local</t>
  </si>
  <si>
    <t>Dirección de Programación Seguimiento a la Inversión de Planes de Desarrollo Local</t>
  </si>
  <si>
    <t>POA-PDD-2025-10</t>
  </si>
  <si>
    <t>Consolidar y emitir el Informe de Avance a la Ejecución de los Presupuestos Participativos de las Alcaldías Locales</t>
  </si>
  <si>
    <t>Informes trimestrales en la herramienta dispuesta, para cada Alcaldía Local</t>
  </si>
  <si>
    <t>Asesorar en 2025 100 % de las Alcaldías Locales 20 respecto a los lineamientos para la formulación y seguimiento de los PDL</t>
  </si>
  <si>
    <t>POA-PDD-2025-11</t>
  </si>
  <si>
    <t>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t>
  </si>
  <si>
    <t>Soportes de asistencia técnica para seguimiento PDL, temas programación, actualización y trazadores presupuestales
Soportes asistencia temas POAI - matriz POAI - Cierre POAI al AFS
Documentos convocatoria comités funcionales
Comunicaciones SIPA a las Alcaldías Locales con conceptos de modificaciones presupuestales</t>
  </si>
  <si>
    <t>POA-PDD-2025-12</t>
  </si>
  <si>
    <t>Elaborar documento con el análisis de los resultados anuales de la medición del índice de desempeño en presupuestos participativos.</t>
  </si>
  <si>
    <t xml:space="preserve">Documento con lineamientos generales para construcción de la propuesta del índice
Matriz de variables para el índice de distribución del presupuesto distrital por localidades
Documentos con propuestas del índice de distribución del presupuesto distrital por localidades
Documento técnico del índice de distribución del presupuesto distrital por localidades aprobado por el CONFIS Distrital
</t>
  </si>
  <si>
    <t>POA-PDD-2025-13</t>
  </si>
  <si>
    <t>Realizar seguimiento al avance de las metas de iniciativas de inversión local con el pueblo Rrom que quedaron incluidas en los PDL de los FDL de Kennedy y Puente Aranda</t>
  </si>
  <si>
    <t>Reporte trimestral de los avances en las concertaciones e implementaciones de las iniciativas de inversión local con el pueblo Rrom</t>
  </si>
  <si>
    <t>POA-PDD-2025-14</t>
  </si>
  <si>
    <t>Asesorar técnicamente a los sectores administrativos - entidades distritales en la  actualización de los documentos de criterios de elegibilidad y viabilidad.</t>
  </si>
  <si>
    <t>Cruce de correos para actualización criterios (gestión) Enlace publicación página SDP</t>
  </si>
  <si>
    <t>POA-PDD-2025-15</t>
  </si>
  <si>
    <t>Consolidar los resultados de la encuesta y enviar un reporte con los análisis de medición de satisfacción de los usuarios y/o grupos de valor, y los grupos de interés o partes interesadas - DDPSIPD</t>
  </si>
  <si>
    <t>POA-PDD-2025-16</t>
  </si>
  <si>
    <t>Realizar la validación de los requisitos y documentos radicados por las Alcaldías Locales para emitir los conceptos de modificaciones presupuestales - DPSIPDL</t>
  </si>
  <si>
    <t xml:space="preserve">Consolidado de conceptos de modificaciones presupuestales emitidos  </t>
  </si>
  <si>
    <t>POA-PDD-2025-17</t>
  </si>
  <si>
    <t>Realizar la encuesta de satisfacción (por dependencias) y la Retroalimentación de partes interesadas (por procesos) en los asuntos de la DDPSIPD</t>
  </si>
  <si>
    <t>31/012/2025</t>
  </si>
  <si>
    <t>Encuesta de satisfacción de partes interesadas
Memorando con resultados de la encuesta</t>
  </si>
  <si>
    <t xml:space="preserve">La actividad no estaba programada en el primer trimestre, sin embargo, se desarrollaron acciones de manera anticipada. </t>
  </si>
  <si>
    <t>POA-PDD-2025-18</t>
  </si>
  <si>
    <t>Mantener actualizada la información en la página web de la SDP en los asuntos de la DDPSIPD</t>
  </si>
  <si>
    <t>Enlace de publicación en la página de SDP de lineamientos, circulares, informes de seguimiento al PDD e informes de rendición de cuentas, Reporte semestral en la matriz del plan de acción de la política Pública Afro-Palenquera</t>
  </si>
  <si>
    <t>POA-PDD-2025-19</t>
  </si>
  <si>
    <t>Participar en las actividades definidas en el marco de MIPG en los asuntos de la DDPSIPD</t>
  </si>
  <si>
    <t>POA-PDD-2025-20</t>
  </si>
  <si>
    <t>Revisar y actualizar la documentación del proceso relacionada con los asuntos de la DDPSIPD</t>
  </si>
  <si>
    <t xml:space="preserve">Inventario de documentos actualizados 
Documentos actualizados en el sistema ISOLUCION
Correo a los funcionarios de la DDPSIPD informando la actualización documentos </t>
  </si>
  <si>
    <t xml:space="preserve">Elaborar 4 informes de avance del PDD en articulación con los instrumentos de planeación definidos en el Sistema Distrital de Planeación. </t>
  </si>
  <si>
    <t>POA-PDD-2025-21</t>
  </si>
  <si>
    <t>Solicitar y consolidar la información de marcación y logros de inversión social.</t>
  </si>
  <si>
    <t>Información de solicitud a las entidades distritales para la consolidación del informe de inversión social</t>
  </si>
  <si>
    <t>POA-PDD-2025-22</t>
  </si>
  <si>
    <t>Revisar y editar la información presupuestal y de logros de inversión social de los Sectores Administrativos y localidades y gestionar la remisión del informe respectivo al Concejo de Bogotá.</t>
  </si>
  <si>
    <t>Informe de inversión social consolidado y radicado al Concejo de Bogotá</t>
  </si>
  <si>
    <t>POA-PDD-2025-23</t>
  </si>
  <si>
    <t>Registrar en forma periódica la información del seguimiento al Plan de Desarrollo en el Sistema de Planeación Territorial - SisPT</t>
  </si>
  <si>
    <t>Informe de consolidación del sistema de información SisPT con el avance del PDD</t>
  </si>
  <si>
    <t>POA-PDD-2025-24</t>
  </si>
  <si>
    <t>Elaborar informes del estado de avance del PDD para Consejo de Gobierno.</t>
  </si>
  <si>
    <t>Informes del estado de avance del PDD para Consejo de Gobierno.</t>
  </si>
  <si>
    <t>La actividad no estaba programada en el primer trimestre, sin embargo, se desarrollaron acciones de manera anticipada. 
Se elaboró un primer informe de avance PDD, corte a diciembre 2024, el cual fue presentado al Consejo de Gobierno el 22 de febrero 2025. Se presentó un análisis de los avances físicos y finacieros por entidad;  tambien se presento un análisis de la ponderación  de metas, programas y objetivos identificandose prioridades en el seguimiento y metas claves de cada objetivo. Asi mismo se presentaron los avances de ejecución en las  75 metas priorizadas del PDD, dado su peso de ponderación en SEGPLAN 2. El realizar un proceso de seguimiento al PDD y socializarlo en el Consejo de Gobierno, permitirá identificar con oportunidad los rezagos en la ejecución de las metas PDD, generar alertas a los sectores comprometidos y generar mecanismos de articulación interinstitucional que permitan avanzar en mejores resultados.</t>
  </si>
  <si>
    <t>POA-PDD-2025-25</t>
  </si>
  <si>
    <t>Apoyar la elaboración del documento de Marco de lucha contra la pobreza extrema en Bogotá, sobre la oferta de programas y metas relacionados con la superación de la pobreza extrema en el PDD.</t>
  </si>
  <si>
    <t>Documento de Marco de lucha contra la pobreza extrema en Bogotá, sobre la oferta de programas y metas relacionados con la superación de la pobreza extrema en el PDD</t>
  </si>
  <si>
    <t>Actividad no programada en el  trimestre, sin embargo, se desarrollaron acciones de manera anticipada
Se avanzó en la actualización de la matriz la población beneficiada del PDD UNCSAB 2020-2024 especificando enero-mayo 2024. Con esta actualización se ajustó parte del informe en lo relacionado con las dimensiones Índice de Pobreza Multidimensional - IPM en el marco de este PDD. Igualmente, se está construyendo la matriz del PDD BCS en el marco de las variables de pobreza (dimensiones, privaciones, logros unidos, entre otras) para elaborar los capítulos 3 y 4 del informe “Marco de lucha contra la pobreza extrema en Bogotá 2024” para enviar al Concejo de Bogotá antes del 14 de junio.</t>
  </si>
  <si>
    <t>Elaborar y publicar un (1) informe  de Rendición de Cuentas anual del balance de Resultados de la Gestión Contractual y Administrativa del PDD 2024 - 2027 “Bogotá Camina Segura".</t>
  </si>
  <si>
    <t>POA-PDD-2025-26</t>
  </si>
  <si>
    <t>Asesorar a los sectores administrativos en el desarrollo del informe de rendición de cuentas anual.</t>
  </si>
  <si>
    <t>Asesorías realizadas las entidades distritales para la consolidación del informe de rendición de cuentas</t>
  </si>
  <si>
    <t>POA-PDD-2025-27</t>
  </si>
  <si>
    <t>Consolidar y publicar el informe de rendición de cuentas anual.</t>
  </si>
  <si>
    <t>Informe consolidado de rendición de cuentas del PDD 2024 - 2027 “Bogotá Camina Segura"* 
Reporte semestral en la matriz del plan de acción de la política Pública de Transparencia</t>
  </si>
  <si>
    <t>POA-PDD-2025-28</t>
  </si>
  <si>
    <t>Elaborar el capítulo de avance del programa de ejecución de obras del POT.</t>
  </si>
  <si>
    <t>Informe consolidado del capítulo POT del informe de rendición de cuentas</t>
  </si>
  <si>
    <t>POA-PDD-2025-29</t>
  </si>
  <si>
    <t>Establecer los lineamientos a los sectores para el Informe de Rendición de Cuentas Vigencia 2025</t>
  </si>
  <si>
    <t>Circulares y documentos de lineamientos enviados a las entidades distritales para consolidar el informe de rendición de cuentas</t>
  </si>
  <si>
    <t>Asesorar al 100% de lo sectores administrativos en los procesos de formulación, seguimiento y evaluación del Plan de Desarrollo Distrital.</t>
  </si>
  <si>
    <t>POA-PDD-2025-30</t>
  </si>
  <si>
    <t>Diseñar y actualizar las metodologías para la formulación, seguimiento y evaluación del Plan de Desarrollo Distrital.</t>
  </si>
  <si>
    <t>Informes de seguimiento y evaluación trimestral.</t>
  </si>
  <si>
    <t>POA-PDD-2025-31</t>
  </si>
  <si>
    <t>Brindar asistencia técnica a las Entidades Distritales en todos los asuntos del Plan de Acción (Programación, actualización, reprogramación, seguimiento) en el marco del PDD</t>
  </si>
  <si>
    <t>Asesorías técnicas realizadas a las entidades distritales para asuntos del Plan de Acción en el marco del PDD</t>
  </si>
  <si>
    <t>POA-PDD-2025-32</t>
  </si>
  <si>
    <t xml:space="preserve"> Brindar asistencia técnica a las Entidades Distritales en la inscripción, registro y actualización de programas y proyectos en el Banco  de Programas y Proyectos de Inversión Pública Distrital y Nacional.</t>
  </si>
  <si>
    <t>Asesorías técnicas realizadas a las entidades distritales de temas del Banco de Programas y Proyectos de Inversión Pública Distrital y Nacional.</t>
  </si>
  <si>
    <t>POA-PDD-2025-33</t>
  </si>
  <si>
    <t>Brindar asistencia técnica a las Entidades Distritales en la creación y seguimiento de los trazadores presupuestales.</t>
  </si>
  <si>
    <t>Asesorías técnicas realizadas a las entidades distritales en temas de Trazadores presupuestales</t>
  </si>
  <si>
    <t>POA-PDD-2025-34</t>
  </si>
  <si>
    <t>Hacer seguimiento al programa de ejecución de obras del Plan de Ordenamiento Territorial en articulación con el PDD.</t>
  </si>
  <si>
    <t>Informe de seguimiento al programa de ejecución de obras , dentro del informe de rendición de cuentas</t>
  </si>
  <si>
    <t>POA-PDD-2025-35</t>
  </si>
  <si>
    <t>Brindar asistencia técnica a las Entidades Distritales en la elaboración del Plan Operativo Anual de Inversiones -POAI- del Distrito Capital.</t>
  </si>
  <si>
    <t>Asesorías técnicas realizadas a las entidades distritales en temas del Plan Operativo Anual de Inversiones -POAI- del Distrito Capital.</t>
  </si>
  <si>
    <t xml:space="preserve">Obtener el 90% de nivel de satisfación de la asistencia técnica prestada en la formulación y seguimiento a los planes de desarrollo distrital y local </t>
  </si>
  <si>
    <t>POA-PDD-2025-36</t>
  </si>
  <si>
    <t>Consolidar los resultados de la encuesta y enviar un reporte con los análisis de medición de satisfacción de los usuarios y/o grupos de valor, y los grupos de interés o partes interesadas - DIE</t>
  </si>
  <si>
    <t>POA-PDD-2025-37</t>
  </si>
  <si>
    <t>Realizar la encuesta de satisfacción(por dependencias) y la retroalimentación de partes interesadas - DIE</t>
  </si>
  <si>
    <t>Resultados y formulario de la encuesta de satisfacción
Envío resultados y análisis de la encuesta a DPI
Reporte partes interesadas</t>
  </si>
  <si>
    <t>POA-PDD-2025-38</t>
  </si>
  <si>
    <t>Revisar y actualizar la documentación del proceso - DIE</t>
  </si>
  <si>
    <t>Documentos actualizados en el sistema ISOLUCION 
Matriz Actualización documental - DIE</t>
  </si>
  <si>
    <t>POA-PDD-2025-39</t>
  </si>
  <si>
    <t>Mantener actualizada la información en la página web de la SDP-DIE</t>
  </si>
  <si>
    <t>La actividad no estaba programada en el primer trimestre, sin embargo, se desarrollaron acciones de manera anticipada. 
Durante el Primer trimestre de 2025, se publicaron en la página web de la SDP en el micrositio de la Dirección de Inversiones Estratégicas los actos administrativos que resultaron de las decisiones tomadas po la Secretaría técnica del Confis Distrital. Esto incluye las Actas 1,2 y 3 de 2025, asi como las Circulares 1 y 2 de 2025 y demás documentos guia para la socilicitud de Vigencias futuras ante el confis. Por otro lado; se divulgó la directiva 01 de 2025 para las Asociaciones Público Privadas (APP) la cual establece los lineamientos y pautas para presentar proyectos APP. Tambien se publico el acta 01 primera reunión del comité APP del 2025 y el decreto 039 que establece la creación del comité APP.
Adicionalmente, en la pagína web de Regaliás Bogotá se efectuaron actualizaciones y publicaciones sobre temas relacionados con el cierre de bienio presupuestal, la capacitación y guia en formulación de proyectos; finalmente, se avanzó en la publicación de los seguimientos del tercer trimestre de 2024 sobre proyectos acargo del SGR; todo lo anterior a traves de Banner, Noticias, videos, fotografias, informes y actos administrativos.
Por último, se público el  Informe de Gestión y Ejecución de Recursos de Cooperación del Distrito capital 2024, que da cuenta de las acciones adelantadas por las entidades distritales de los diferentes sectores para la obtención de recursos de cooperación nacional e internacional Beneficios: Facilitar el acceso a la información pública relacionada con las decisiones,  guias e informes que son el resultado de las actividades de Confis, App y Regalías, de manera clara, actualizada y precisa, de modo que las partes interesadas puedan consultarla en el momento que lo necesiten.</t>
  </si>
  <si>
    <t>POA-PDD-2025-40</t>
  </si>
  <si>
    <t>Participar en las actividades definidas en el marco de MIPG - DIE</t>
  </si>
  <si>
    <t>Presentar a los miembros del CONFIS en el 2025 el 100 % de la información relacionada con las solicitudes  sobre los temas fiscales de presupuesto y económicos que presenten las entidades distritales a la Secretaría Técnica del CONFIS.</t>
  </si>
  <si>
    <t>POA-PDD-2025-41</t>
  </si>
  <si>
    <t>Realizar los Pre-Confis requeridos con el fin de coordinar recomendaciones emitidas por la Secretaria Distrital de Hacienda y la Secretaria Distrital de Planeación</t>
  </si>
  <si>
    <t>Resúmenes ejecutivos, soportes,  presentaciones y la totalidad de las recomendaciones para la toma de decisiones de los miembros del CONFIS</t>
  </si>
  <si>
    <t xml:space="preserve">En el segundo trimestre se realizaron 8 sesiones. Está pendiente la publicación en la página de las actas # 9,10,11,12,13,14,15  ya que están en proceso de firmas para posteriorente ser publicadas. </t>
  </si>
  <si>
    <t>POA-PDD-2025-42</t>
  </si>
  <si>
    <t>Estudiar y analizar la totalidad de las solicitudes presentadas por las entidades distritales para consideración del CONFIS Distrital en sesiones ordinarias y extraordinarias. Emitir conceptos y/o recomendaciones sobre estas solicitudes</t>
  </si>
  <si>
    <t xml:space="preserve">Actas, resoluciones y documentos del CONFIS realizado </t>
  </si>
  <si>
    <t>POA-PDD-2025-43</t>
  </si>
  <si>
    <t>Redactar informes y presentar resultados de las sesiones del CONFIS</t>
  </si>
  <si>
    <t>POA-PDD-2025-44</t>
  </si>
  <si>
    <t>Realizar la formulación y seguimiento del mapa de riesgos del proceso - SPI</t>
  </si>
  <si>
    <t>Informe matriz de riesgos reporte primera línea de defensa - cuatrimestral</t>
  </si>
  <si>
    <t xml:space="preserve">Subsecretaría de Planeación de la Inversión </t>
  </si>
  <si>
    <t>POA-PDD-2025-45</t>
  </si>
  <si>
    <t>Realizar la formulación y seguimiento de los planes de mejoramiento - SPI</t>
  </si>
  <si>
    <t xml:space="preserve">Informes de seguimiento a los planes de mejoramiento de los diferentes procesos de la SPI </t>
  </si>
  <si>
    <t>Implementar en el 2025 el 100 % de las actividades requeridas para mantener el Sistema de Gestión- MIPG de la entidad</t>
  </si>
  <si>
    <t>POA-POT-2025-01</t>
  </si>
  <si>
    <t>POA-POT-2025-02</t>
  </si>
  <si>
    <t>POA-POT-2025-03</t>
  </si>
  <si>
    <t>POA-POT-2025-04</t>
  </si>
  <si>
    <t>POA-POT-2025-05</t>
  </si>
  <si>
    <t>Esta actividad no cuenta con programación para el periodo de seguimiento</t>
  </si>
  <si>
    <t>POA-POT-2025-06</t>
  </si>
  <si>
    <t>POA-POT-2025-07</t>
  </si>
  <si>
    <t>POA-POT-2025-08</t>
  </si>
  <si>
    <t>POA-POT-2025-09</t>
  </si>
  <si>
    <t>POA-POT-2025-10</t>
  </si>
  <si>
    <t>POA-POT-2025-11</t>
  </si>
  <si>
    <t>POA-POT-2025-12</t>
  </si>
  <si>
    <t>POA-POT-2025-13</t>
  </si>
  <si>
    <t>POA-POT-2025-14</t>
  </si>
  <si>
    <t>POA-POT-2025-15</t>
  </si>
  <si>
    <t>POA-POT-2025-17</t>
  </si>
  <si>
    <t>POA-POT-2025-18</t>
  </si>
  <si>
    <t>POA-POT-2025-19</t>
  </si>
  <si>
    <t>POA-POT-2025-20</t>
  </si>
  <si>
    <t>Implementar en 2025  el 100 % del Sistema de Información para la Planeación y Seguimiento del Desarrollo Rural del D.C. - SIPSDER (S.G.R 50035 / 2018-2020</t>
  </si>
  <si>
    <t>POA-POT-2025-23</t>
  </si>
  <si>
    <t>Desarrollar e incorporar los contenidos en el SIPSDER</t>
  </si>
  <si>
    <t>Memorias Cierre del proyecto SGR</t>
  </si>
  <si>
    <t>Subdirección de Planeamiento Rural Sostenible</t>
  </si>
  <si>
    <t>POA-POT-2025-24</t>
  </si>
  <si>
    <t>Operar el Sistema de Información en todos sus módulos.</t>
  </si>
  <si>
    <t>POA-POT-2025-28</t>
  </si>
  <si>
    <t>POA-POT-2025-29</t>
  </si>
  <si>
    <t>POA-POT-2025-30</t>
  </si>
  <si>
    <t>POA-POT-2025-31</t>
  </si>
  <si>
    <t>POA-POT-2025-32</t>
  </si>
  <si>
    <t>POA-POT-2025-33</t>
  </si>
  <si>
    <t>Realizar la Retroalimentación de partes interesadas (por procesos)</t>
  </si>
  <si>
    <t>Matriz de Retroalimentación de las partes interesadas</t>
  </si>
  <si>
    <t>11. Gestión del Talento Humano</t>
  </si>
  <si>
    <t>Ejecutar el 100% de las acciones asociadas a los planes institucionales de Talento Humano establecidos por la normatividad vigente</t>
  </si>
  <si>
    <t>POA-GTH-2025-01</t>
  </si>
  <si>
    <t>Formular y hacer seguimiento al Plan Institucional de Capacitación</t>
  </si>
  <si>
    <t>Informe de actividades.
Informe de resultados obtenido en diferentes medios de verificación como SIPA y actas de reunión, entre otros.
Reporte de seguimiento de actividades.</t>
  </si>
  <si>
    <t>Dirección de Talento Humano</t>
  </si>
  <si>
    <t>POA-GTH-2025-02</t>
  </si>
  <si>
    <t>Formular y hacer seguimiento al Programa de Bienestar e Incentivos</t>
  </si>
  <si>
    <t>POA-GTH-2025-03</t>
  </si>
  <si>
    <t>Formular y hacer seguimiento al Sistema de Seguridad y Salud en el Trabajo</t>
  </si>
  <si>
    <t>POA-GTH-2025-04</t>
  </si>
  <si>
    <t>Formular y hacer seguimiento al Plan de Previsión (Nombramientos, encargos)</t>
  </si>
  <si>
    <t>POA-GTH-2025-05</t>
  </si>
  <si>
    <t>Formular y hacer seguimiento al Plan Anual de Vacantes(Retiros, RPC)</t>
  </si>
  <si>
    <t>Obtener el 95% del nivel de satisfacción de los usuarios internos del proceso</t>
  </si>
  <si>
    <t>POA-GTH-2025-06</t>
  </si>
  <si>
    <t>Realizar capacitaciones a los funcionarios sobre el Código de Integridad en el marco del programa de inducción y reinducción</t>
  </si>
  <si>
    <t>POA-GTH-2025-07</t>
  </si>
  <si>
    <t>Realizar capacitaciones a los funcionarios de la SDP sobre el Código de Buen Gobierno,  en el marco del programa de inducción y reinducción</t>
  </si>
  <si>
    <t>POA-GTH-2025-08</t>
  </si>
  <si>
    <t>Realizar capacitaciones a los funcionarios de la SDP sobre el pacto por el Buen Trato, en el marco del programa de inducción y reinducción</t>
  </si>
  <si>
    <t>POA-GTH-2025-09</t>
  </si>
  <si>
    <t>Divulgar el Código de Integridad del Servicio Público de la Secretaría Distrital de Planeación  a los grupos de interés de la entidad</t>
  </si>
  <si>
    <t>POA-GTH-2025-10</t>
  </si>
  <si>
    <t>Participar en espacios asociados a la Política de Integridad en el Distrito</t>
  </si>
  <si>
    <t>Implementar el 100% de las actividades requeridas para mantener el sistema de gestión- MIPG de la entidad</t>
  </si>
  <si>
    <t>POA-GTH-2025-11</t>
  </si>
  <si>
    <t>Revisar la publicación de manera proactiva de la declaración de bienes y rentas, del registro de conflicto de interés y la declaratoria del impuesto sobre la renta y complementarios de los sujetos obligados</t>
  </si>
  <si>
    <t>POA-GTH-2025-12</t>
  </si>
  <si>
    <t>Realizar una campaña de Sensibilización y Capacitación sobre la Gestión Antisoborno</t>
  </si>
  <si>
    <t>POA-GTH-2025-13</t>
  </si>
  <si>
    <t>POA-GTH-2025-14</t>
  </si>
  <si>
    <t>POA-GTH-2025-15</t>
  </si>
  <si>
    <t>POA-GTH-2025-16</t>
  </si>
  <si>
    <t>POA-GTH-2025-17</t>
  </si>
  <si>
    <t>POA-GTH-2025-18</t>
  </si>
  <si>
    <t>12. Gestión del Servicio a la Ciudadanía       </t>
  </si>
  <si>
    <t>Implementar el 100% de las acciones priorizadas que contribuyan a la implementación de los lineamientos de la Política Pública Distrital de Servicio a la Ciudadanía</t>
  </si>
  <si>
    <t>POA-GSC-2025-01</t>
  </si>
  <si>
    <t>Desarrollar una estrategia de innovación que contribuya a  fortalecer las competencias de la cultura del servicio</t>
  </si>
  <si>
    <t>Acciones de innovación</t>
  </si>
  <si>
    <t>Dirección de Servicio a la Ciudadanía</t>
  </si>
  <si>
    <t>POA-GSC-2025-02</t>
  </si>
  <si>
    <t>Gestionar las respuestas a las solicitudes internas y externas de información relacionadas con las políticas de servicio a la ciudadanía</t>
  </si>
  <si>
    <t>Respuestas enviadas</t>
  </si>
  <si>
    <t>POA-GSC-2025-03</t>
  </si>
  <si>
    <t>Desarrollar acciones que contribuyan al fortalecimiento de la prestación de servicios a través de canal virtual.</t>
  </si>
  <si>
    <t>Informes gestión con las evidencias de los avances</t>
  </si>
  <si>
    <t>POA-GSC-2025-04</t>
  </si>
  <si>
    <t>Fortalecer la participación de la entidad a través de ferias de servicio  y otros espacios interinstucionales, con el fin de dar a conocer los trámites y servicios.</t>
  </si>
  <si>
    <t>Informe y matriz de seguimiento de ferias</t>
  </si>
  <si>
    <t>POA-GSC-2025-05</t>
  </si>
  <si>
    <t>Formular e implementar un plan de cualificación integral (habilidades blandas y técnicas) que permita el fortalecimiento de la cultura del servicio en la dirección y la entidad</t>
  </si>
  <si>
    <t>Plan de cualificación e implementación</t>
  </si>
  <si>
    <t>POA-GSC-2025-06</t>
  </si>
  <si>
    <t>Analizar y gestionar las quejas y reclamos, con el fin de identificar las fallas en el servicio e implementar las acciones para el mejoramiento continuo.</t>
  </si>
  <si>
    <t>Informe y matriz de seguimiento a quejas y reclamos</t>
  </si>
  <si>
    <t>Implementar el 100% de actividades que contribuyan a la sostenibilidad del Sistema de Gestión</t>
  </si>
  <si>
    <t>POA-GSC-2025-07</t>
  </si>
  <si>
    <t>Revisar, actualizar y/o generar la documentación necesaria asociada al proceso "Gestión de Servicio a la Ciudadanía"</t>
  </si>
  <si>
    <t>Documentos gestionate actualizadas</t>
  </si>
  <si>
    <t>POA-GSC-2025-08</t>
  </si>
  <si>
    <t>Participar en las actividades definidas en el marco del MIPG</t>
  </si>
  <si>
    <t>Registros de asistencia, actas de reunión informes y demás soportes que den cuenta de la participación del proceso en actividades definidas con relación al MIPG</t>
  </si>
  <si>
    <t>POA-GSC-2025-09</t>
  </si>
  <si>
    <t>Realizar la formulación y seguimiento de los planes de mejoramiento asociados al proceso.</t>
  </si>
  <si>
    <t>Reporte de planes de mejora</t>
  </si>
  <si>
    <t>POA-GSC-2025-10</t>
  </si>
  <si>
    <t>Mantener actualizada la información en la página web de la Entidad a cargo de la Dirección de Servicio a la Ciudadanía</t>
  </si>
  <si>
    <t>Informe de avances</t>
  </si>
  <si>
    <t>POA-GSC-2025-11</t>
  </si>
  <si>
    <t xml:space="preserve">Realizar la formulación y seguimiento del mapa de riesgos del proceso </t>
  </si>
  <si>
    <t>Reportes riesgos</t>
  </si>
  <si>
    <t>La actividad no estaba programada en el primer trimestre, sin embargo, se desarrollaron acciones de manera anticipada. 
Se realizó la actualización de los riesgos de gestión y corrupción 2025.</t>
  </si>
  <si>
    <t>Frente a la sobreejecución, esta obedece al reporte durante el primer trimestre de la actualización de los mapas de riesgos de gestión y corrupción del proceso</t>
  </si>
  <si>
    <t>POA-GSC-2025-12</t>
  </si>
  <si>
    <t xml:space="preserve">Realizar el seguimiento y reporte a las actividades asociadas al proceso de "Gestión de Servicio a la Ciudadanía" y que están incorporadas al Plan de Transparencia y Ética Pública </t>
  </si>
  <si>
    <t>Reportes PTEP</t>
  </si>
  <si>
    <t>POA-GSC-2025-13</t>
  </si>
  <si>
    <t xml:space="preserve">Realizar la encuesta de satisfacción y la retroalimentación de las partes </t>
  </si>
  <si>
    <t xml:space="preserve">Informe de resultados de satisfacción </t>
  </si>
  <si>
    <t>13. Gestión Financiera                 </t>
  </si>
  <si>
    <t>Elaborar el 100 % de los informes, reportes, trámites y evaluaciones de índole financiera requeridos para el normal funcionamiento de la Entidad en la vigencia 2025</t>
  </si>
  <si>
    <t>POA-GFI-2025-01</t>
  </si>
  <si>
    <t>Analizar y consolidar la información contable de las áreas de gestión y entidades externas para emitir los Estados Contables bajo el marco normativo contable vigente.</t>
  </si>
  <si>
    <t>Informes contables, de pagos y  presupuestales generados por la Dirección Financiera</t>
  </si>
  <si>
    <t>Dirección Financiera</t>
  </si>
  <si>
    <t>POA-GFI-2025-02</t>
  </si>
  <si>
    <t>Realizar el seguimiento de la ejecución presupuestal de la vigencia y a los recursos de las reservas presupuestales.</t>
  </si>
  <si>
    <t>Informes presupuestales generados por la Dirección Financiera.</t>
  </si>
  <si>
    <t>POA-GFI-2025-03</t>
  </si>
  <si>
    <t>Elaborar los diferentes informes solicitados por las dependencias internas y los entes de control.</t>
  </si>
  <si>
    <t>Informes contables y  presupuestales generados por la Dirección Financiera</t>
  </si>
  <si>
    <t>POA-GFI-2025-04</t>
  </si>
  <si>
    <t>Consolidar la información de las áreas de la SDP que ejecutan el presupuesto de funcionamiento para la presentación del Anteproyecto del Presupuesto ante la Secretaria Distrital de Hacienda</t>
  </si>
  <si>
    <t>POA-GFI-2025-05</t>
  </si>
  <si>
    <t>Elaborar los movimientos y expedir los documentos presupuestales a que haya lugar con el fin de garantizar la disponibilidad de recursos que permitan suscribir los compromisos para el cumplimiento de la misionalidad de la Entidad</t>
  </si>
  <si>
    <t>POA-GFI-2025-06</t>
  </si>
  <si>
    <t>Consolidar la información y tramitar la aprobación de Programa Anual Mensualizado - PAC de la entidad, al igual que realizar las reprogramaciones a que haya lugar, con el fin de garantizar los recursos para el pago a proveedores y contratistas.</t>
  </si>
  <si>
    <t>Informes relacionados con el Plan Anual Mensualizado de Caja.</t>
  </si>
  <si>
    <t>POA-GFI-2025-07</t>
  </si>
  <si>
    <t>Realizar capacitaciones sobre los procedimientos asociados al Proceso de Gestión Financiera</t>
  </si>
  <si>
    <t>Listados de asistencia y/o actas de reunión, presentaciones  correspondientes a las capacitaciones.</t>
  </si>
  <si>
    <t>POA-GFI-2025-08</t>
  </si>
  <si>
    <t xml:space="preserve">Organizar el archivo digital de la Dirección Financiera por los diferentes procedimientos realizados_x000D_
por la Dirección_x000D_
</t>
  </si>
  <si>
    <t>DRIVE del archivo de gestión correspondiente a la Dirección Financiera.</t>
  </si>
  <si>
    <t>POA-GFI-2025-09</t>
  </si>
  <si>
    <t>Calcular los indicadores financieros y realizar las evaluaciones de los mismos en el marco de los procesos contractuales que así lo requieran, así como dar respuesta a las observaciones allegadas por los proponentes.</t>
  </si>
  <si>
    <t>Informes de evaluación de los indicadores financieros.</t>
  </si>
  <si>
    <t>Implementar el 100 % de las actividades requeridas para mantener el Sistema de Gestión - MIPG de la Entidad para la vigencia 2025</t>
  </si>
  <si>
    <t>POA-GFI-2025-10</t>
  </si>
  <si>
    <t>Realizar la encuesta de satisfacción (por dependencias) y la Retroalimentación de partes interesadas.</t>
  </si>
  <si>
    <t>Encuesta, Informe de resultado de la Encuesta.</t>
  </si>
  <si>
    <t>POA-GFI-2025-11</t>
  </si>
  <si>
    <t>Actualizar los procedimientos del proceso de GF de acuerdo con los cambios que se realizaron en GESTIONATE</t>
  </si>
  <si>
    <t>Actas de reunión, actas de actualización documental- aplicativo - Gestionate</t>
  </si>
  <si>
    <t>POA-GFI-2025-12</t>
  </si>
  <si>
    <t>POA-GFI-2025-13</t>
  </si>
  <si>
    <t>POA-GFI-2025-14</t>
  </si>
  <si>
    <t>Mantener actualizada la información en la pagina web de la sección de Planeación, Presupuesto e Informes, en los temas de presupuesto, estados financieros y ejecución presupuestal (PTEP)</t>
  </si>
  <si>
    <t>Información actualizada pagina WEB de la Secretaría de Planeación Distrital</t>
  </si>
  <si>
    <t>POA-GFI-2025-15</t>
  </si>
  <si>
    <t xml:space="preserve">Tramitar el 100 % de los pagos requeridos de manera oportuna, garantizando el cumplimiento de los compromisos adquiridos en la vigencia. </t>
  </si>
  <si>
    <t>POA-GFI-2025-16</t>
  </si>
  <si>
    <t xml:space="preserve">Liquidar las cuentas de cobro y facturas radicadas en la DF, aplicando los descuentos tributarios a que haya lugar </t>
  </si>
  <si>
    <t>Matriz gestión de cuentas</t>
  </si>
  <si>
    <t>POA-GFI-2025-17</t>
  </si>
  <si>
    <t>Generar y lanzar las órdenes de pago que cumplan con los requerimientos del trámite</t>
  </si>
  <si>
    <t>Reporte lotes para pago.</t>
  </si>
  <si>
    <t>14. Gestión contractual               </t>
  </si>
  <si>
    <t>Implementar el 100 % de las actividades requeridas para mantener el Sistema de Gestión de la Entidad  (2025)</t>
  </si>
  <si>
    <t>POA-GCO-2025-01</t>
  </si>
  <si>
    <t>Revisar y/o actualizar la documentación del proceso "GESTION CONTRACTUAL", de conformidad con la Política de Compras y Contratación Pública</t>
  </si>
  <si>
    <t>Documento actualizado en Gestionate / SIPG.</t>
  </si>
  <si>
    <t>Dirección de Contratación</t>
  </si>
  <si>
    <t>POA-GCO-2025-02</t>
  </si>
  <si>
    <t>Realizar la formulación y seguimiento del mapa de riesgos del proceso "GESTIÓN CONTRACTUAL"</t>
  </si>
  <si>
    <t>Mapa de Riesgos</t>
  </si>
  <si>
    <t>POA-GCO-2025-03</t>
  </si>
  <si>
    <t>Mantener actualizada la información en la página web de la SDP (MINISITIO CONTRATACIÓN)</t>
  </si>
  <si>
    <t>Información pagina web Minisitio Contratación
https://www.sdp.gov.co/transparencia/contratacion</t>
  </si>
  <si>
    <t>POA-GCO-2025-04</t>
  </si>
  <si>
    <t>Realizar la formulación y seguimiento de los planes de mejoramiento a cargo del proceso "GESTION CONTRACTUAL"</t>
  </si>
  <si>
    <t>Planes de Mejoramiento - SIPA</t>
  </si>
  <si>
    <t>POA-GCO-2025-05</t>
  </si>
  <si>
    <t>POA-GCO-2025-06</t>
  </si>
  <si>
    <t>Realizar las encuestas de satisfacción y la retroalimentación de partes interesadas del Proceso GESTIÓN CONTRACTUAL</t>
  </si>
  <si>
    <t>Encuestas de satisfacción y la retroalimentación de partes interesadas realizada (presentación en powe point)</t>
  </si>
  <si>
    <t xml:space="preserve">Realizar el  100 % de las actividades que permitan actualizar y socializar el Manual Integrado de Contratación </t>
  </si>
  <si>
    <t>POA-GCO-2025-07</t>
  </si>
  <si>
    <t>Realizar la socialización del Manual Integrado de Contratación, Capitulo Supervisión de Contratos (haciendo énfasis en la obligación de publicación de la información contractual en el SECOP)</t>
  </si>
  <si>
    <t>Listado asistencia / Presentación Documento Socialización / Memorando SIPA</t>
  </si>
  <si>
    <t>POA-GCO-2025-08</t>
  </si>
  <si>
    <t>Realizar la actualización Manual Integrado de Contratación</t>
  </si>
  <si>
    <t>Documento actualizado en Gestionate</t>
  </si>
  <si>
    <t>Realizar el 100 % de las actividades que permitan el fortalecimiento de la gestión contractual en la SDP (2025)</t>
  </si>
  <si>
    <t>POA-GCO-2025-09</t>
  </si>
  <si>
    <t>Realizar el seguimiento al cumplimiento del Plan Anual de Adquisiciones, (Trimestralmente).</t>
  </si>
  <si>
    <t>Presentación de seguimiento al cumplimiento del Plan Anual de Adquisiciones.</t>
  </si>
  <si>
    <t>POA-GCO-2025-10</t>
  </si>
  <si>
    <t xml:space="preserve">Realizar un (1) Taller sobre el ejercicio de la supervisión de contratos </t>
  </si>
  <si>
    <t>Taller sobre el ejercicio de la supervisión de contratos realizado</t>
  </si>
  <si>
    <t>POA-GCO-2025-11</t>
  </si>
  <si>
    <t>Realizar un (1) Taller sobre el PRINCIPIO DE PLANEACION (Etapa precontractual- Estudios y Documentos Previos)</t>
  </si>
  <si>
    <t>Taller sobre el principio de la planeación realizado</t>
  </si>
  <si>
    <t>15. Gestión Administrativa         </t>
  </si>
  <si>
    <t>Implementar el 100% de las actividades requeridas para mantener el Sistema de Gestión- MIPG de la entidad.</t>
  </si>
  <si>
    <t>POA-GAD-2025-01</t>
  </si>
  <si>
    <t>Dirección Administrativa</t>
  </si>
  <si>
    <t>No se presentaron retrasos</t>
  </si>
  <si>
    <t>POA-GAD-2025-02</t>
  </si>
  <si>
    <t>POA-GAD-2025-03</t>
  </si>
  <si>
    <t>POA-GAD-2025-04</t>
  </si>
  <si>
    <t>POA-GAD-2025-05</t>
  </si>
  <si>
    <t>POA-GAD-2025-06</t>
  </si>
  <si>
    <t>Realizar la encuesta de satisfacción (por dependencias) y la Retroalimentación de partes.</t>
  </si>
  <si>
    <t>Tabulación de la encuesta</t>
  </si>
  <si>
    <t>POA-GAD-2025-07</t>
  </si>
  <si>
    <t>Ejecutar el 100% del Plan Institucional de Gestión Ambiental</t>
  </si>
  <si>
    <t>POA-GAD-2025-08</t>
  </si>
  <si>
    <t>Realizar la formulación y seguimiento del Plan de Gestión Ambiental 2025</t>
  </si>
  <si>
    <t>Plan de Gestión Ambiental</t>
  </si>
  <si>
    <t>Se tienen retrasos frente a la actividad de expedición del convenio con una organización recicladora de oficio e instalación de 12 soportes para la disposición de vasos. Es importante aclarar que cada soporte de vasos se cuenta como 1 actividad para el numerador.
Como solución se incluyó dentro del PAA, el convenio que se radicara en el mes de julio ante la Dirección de Contratación y para la instalación de 12 soportes para la disposición de vasos se va a realizar con recursos del nuevo contrato de ferretera que esta revisión en la Dirección de Contratación.</t>
  </si>
  <si>
    <t>POA-GAD-2025-09</t>
  </si>
  <si>
    <t>Realizar los reportes relacionados con la Gestión Ambiental a las entidades competentes.</t>
  </si>
  <si>
    <t>Informe trimestral de las actividades realizadas.</t>
  </si>
  <si>
    <t>Ejecutar el 100% del Plan de mantenimiento de vehículos de la SDP.</t>
  </si>
  <si>
    <t>POA-GAD-2025-10</t>
  </si>
  <si>
    <t>Realizar la formulación y seguimiento del Plan de mantenimiento de vehículos de la SDP</t>
  </si>
  <si>
    <t xml:space="preserve">Matriz de seguimiento del Plan de mantenimiento vehículos </t>
  </si>
  <si>
    <t>POA-GAD-2025-11</t>
  </si>
  <si>
    <t>Realizar la actualización de las fichas técnica de los vehículos de la entidad.</t>
  </si>
  <si>
    <t>Matriz de la hoja de vida de los vehículos.</t>
  </si>
  <si>
    <t>POA-GAD-2025-12</t>
  </si>
  <si>
    <t>Gestionar las solicitudes de servicios administrativos prestados por la Dirección Administrativa</t>
  </si>
  <si>
    <t>Estadística de Servicios Administrativos</t>
  </si>
  <si>
    <t>16. Gestión Jurídica                      </t>
  </si>
  <si>
    <t>Actualizar en el 2025 el 100 % de los contenidos de la wikitemas</t>
  </si>
  <si>
    <t>POA-GJU-2025-01</t>
  </si>
  <si>
    <t>Registro y cargue de la información de la Dirección de Análisis y Conceptos jurídicos año 2025.</t>
  </si>
  <si>
    <t>Registro y cargue en wikitemas de los conceptos jurídicos emitidos por la Dirección de Análisis y Conceptos Jurídicos</t>
  </si>
  <si>
    <t xml:space="preserve">Dirección de Análisis y Conceptos Jurídicos </t>
  </si>
  <si>
    <t>Atender en el 2025 el 100 % de los requerimientos, solicitudes y tramites de la Subsecretaría Jurídica</t>
  </si>
  <si>
    <t>POA-GJU-2025-02</t>
  </si>
  <si>
    <t>Atender el 100% de las solicitudes de Conceptos Jurídicos</t>
  </si>
  <si>
    <t>Emisión de Conceptos Jurídicos</t>
  </si>
  <si>
    <t>POA-GJU-2025-03</t>
  </si>
  <si>
    <t>Atender el 100% de las solicitudes de revisión de actos administrativos
administrativos.</t>
  </si>
  <si>
    <t>Revisión de Actos Administrativos.</t>
  </si>
  <si>
    <t>Implementar en el 2025 el 100 % de las actividades requeridas para mantener el Sistema de Gestión - MIPG de la entidad</t>
  </si>
  <si>
    <t>POA-GJU-2025-04</t>
  </si>
  <si>
    <t>Mantener actualizada la información en la página web por la DACJ</t>
  </si>
  <si>
    <t>Información de la página web de la SDP actualizada</t>
  </si>
  <si>
    <t>POA-GJU-2025-05</t>
  </si>
  <si>
    <t>Participar en las actividades definidas en el marco de MIPG por DACJ.</t>
  </si>
  <si>
    <t>Actividades definidas en el marco de MIPG con participación.</t>
  </si>
  <si>
    <t>POA-GJU-2025-06</t>
  </si>
  <si>
    <t>Realizar una encuesta de satisfacción por la DACJ.</t>
  </si>
  <si>
    <t>Encuestas de satisfacción realizada y retroalimentada.</t>
  </si>
  <si>
    <t>Fortalecer en el 2025 el 100 % del conocimiento a la gestión jurídico administrativa de la SDP</t>
  </si>
  <si>
    <t>POA-GJU-2025-07</t>
  </si>
  <si>
    <t>Desarrollo de 2 jornadas de orientación sobre temas de producción normativa de la SDP y/o de mejoramiento en las actividades relacionadas con las funciones de la DACJ.</t>
  </si>
  <si>
    <t>Jornadas de orientación.</t>
  </si>
  <si>
    <t>POA-GJU-2025-08</t>
  </si>
  <si>
    <t>Desarrollo de 2 clínicas jurídicas sobre temas que se relacionan con las funciones de la SDP y/o la DACJ.</t>
  </si>
  <si>
    <t>Clínicas jurídicas.</t>
  </si>
  <si>
    <t>POA-GJU-2025-09</t>
  </si>
  <si>
    <t>Elaboración de dos (2) documentos de análisis relacionados con temas de competencia de la DACJ</t>
  </si>
  <si>
    <t>Anteproyecto, documentos preliminares y documentos finales (2)</t>
  </si>
  <si>
    <t xml:space="preserve">Mantener en el 83% el nivel de éxito procesal </t>
  </si>
  <si>
    <t>POA-GJU-2025-10</t>
  </si>
  <si>
    <t>Preparar los memorandos, memoriales, impugnaciones, recursos, alegatos y respuesta a los requerimientos relacionados con los procesos y acciones judiciales o extrajudiciales en los cuales este o haya sido vinculada la SDP.</t>
  </si>
  <si>
    <t>Memorandos, memoriales, impugnaciones, recursos, alegatos y respuesta a los requerimientos.</t>
  </si>
  <si>
    <t xml:space="preserve">Dirección de Defensa Judicial </t>
  </si>
  <si>
    <t>POA-GJU-2025-11</t>
  </si>
  <si>
    <t>Mantener actualizados los procesos judiciales en el sistema de información adoptado por la Alcaldía Mayor.</t>
  </si>
  <si>
    <t xml:space="preserve"> Actualización SIPROJ WEB</t>
  </si>
  <si>
    <t>POA-GJU-2025-12</t>
  </si>
  <si>
    <t>Atender solicitudes de conciliación, dentro de los términos previstos por la normativa vigente y la Gestión del Comité de Conciliación de la SDP.</t>
  </si>
  <si>
    <t xml:space="preserve"> Solicitudes de conciliación</t>
  </si>
  <si>
    <t>POA-GJU-2025-13</t>
  </si>
  <si>
    <t xml:space="preserve">Revisar la implementación y realizar seguimiento a las políticas de prevención de daño antijurídico y los criterios de conciliación. </t>
  </si>
  <si>
    <t>Políticas de prevención del daño antijurídico y su seguimiento.</t>
  </si>
  <si>
    <t>POA-GJU-2025-14</t>
  </si>
  <si>
    <t>Realizar el seguimiento a la defensa jurídica de los procesos contra el POT.</t>
  </si>
  <si>
    <t>Seguimiento a la Defensa Jurídica del POT.</t>
  </si>
  <si>
    <t>POA-GJU-2025-15</t>
  </si>
  <si>
    <t>Registro y cargue de la información de la Dirección de Defensa Judicial año 2025.</t>
  </si>
  <si>
    <t>Cargue de la información en Wikitemas del año 2025.</t>
  </si>
  <si>
    <t>POA-GJU-2025-16</t>
  </si>
  <si>
    <t>Mantener actualizada la información en la página web por la DDJ</t>
  </si>
  <si>
    <t>POA-GJU-2025-17</t>
  </si>
  <si>
    <t>Participar en las actividades definidas en el marco de MIPG por DDJ</t>
  </si>
  <si>
    <t>POA-GJU-2025-18</t>
  </si>
  <si>
    <t>Realizar una encuesta de satisfacción por la DDJ.</t>
  </si>
  <si>
    <t xml:space="preserve"> Encuestas de satisfacción realizadas y retroalimentadas</t>
  </si>
  <si>
    <t>POA-GJU-2025-19</t>
  </si>
  <si>
    <t>Elaboración de cuatro (4) relatorías de providencias judiciales proferidas en los procesos constitucionales o contencioso administrativos en los que sea parte o sean de interés para la SDP adelantadas por la DDJ.</t>
  </si>
  <si>
    <t xml:space="preserve"> Relatorías.</t>
  </si>
  <si>
    <t>POA-GJU-2025-20</t>
  </si>
  <si>
    <t>Desarrollo de (2) actividades de socialización sobre temas relacionados con las funciones de la DDJ.</t>
  </si>
  <si>
    <t>Soporte de la actividad de socialización (charla o documento)</t>
  </si>
  <si>
    <t>POA-GJU-2025-21</t>
  </si>
  <si>
    <t>Liderar la actualización de los contenidos de la wikitemas con el fin de garantizar la calidad y oportunidad de la información que contenga la herramienta.</t>
  </si>
  <si>
    <t>Actualización de los contenidos de la Wikitemas.</t>
  </si>
  <si>
    <t>Subsecretaría Jurídica</t>
  </si>
  <si>
    <t>POA-GJU-2025-22</t>
  </si>
  <si>
    <t>Formulación y seguimiento de los mapas de riesgos del proceso</t>
  </si>
  <si>
    <t>Mapas de riesgos del proceso formulados y con seguimiento</t>
  </si>
  <si>
    <t>POA-GJU-2025-23</t>
  </si>
  <si>
    <t>Revisar y actualizar la documentación del proceso de Gestión Jurídica</t>
  </si>
  <si>
    <t>Documentación del proceso revisada y actualizada.</t>
  </si>
  <si>
    <t>POA-GJU-2025-24</t>
  </si>
  <si>
    <t>Realizar la retroalimentación de partes interesadas del proceso de gestión jurídica</t>
  </si>
  <si>
    <t>Encuestas de satisfacción realizadas y retroalimentadas.</t>
  </si>
  <si>
    <t>POA-GJU-2025-25</t>
  </si>
  <si>
    <t>Formulación y seguimiento de los planes de mejoramiento.</t>
  </si>
  <si>
    <t>Planes de mejoramiento formulados y con seguimiento.</t>
  </si>
  <si>
    <t>POA-GJU-2025-26</t>
  </si>
  <si>
    <t>Participar en las actividades definidas en el marco de MIPG por Subsecretaría Jurídica.</t>
  </si>
  <si>
    <t>Tramitar en el 2025 el 100 % de las actuaciones procesales en etapa de juzgamiento en primera instancia de los expedientes disciplinarios radicados ante la Subsecretaría Jurídica por parte de la Oficina de Control Disciplinario Interno, de conformidad con la normativa vigente.</t>
  </si>
  <si>
    <t>POA-GJU-2025-27</t>
  </si>
  <si>
    <t>Tramitar las actuaciones procesales en etapa de juzgamiento en primera instancia de los expedientes disciplinarios radicados ante la Subsecretaría Jurídica por parte de la Oficina de Control Disciplinario Interno, de conformidad con la normativa vigente.</t>
  </si>
  <si>
    <t>Actuaciones procesales emitidas mediante la aplicación de la ritualidad de las actuaciones previstas en la Ley Disciplinaria y demás</t>
  </si>
  <si>
    <t>POA-GJU-2025-28</t>
  </si>
  <si>
    <t>Reportar las actividades a cargo del proceso asociadas al PTEP 2025</t>
  </si>
  <si>
    <t xml:space="preserve">Reporte de cumplimiento de actividades en la matriz dispuesta por la DPI </t>
  </si>
  <si>
    <t>POA-GJU-2025-29</t>
  </si>
  <si>
    <t xml:space="preserve">Gestionar oportunamente las PQRS asignadas desde SIPA y Bogotá Te Escucha, en coherencia con las funciones de la Subsecretaría </t>
  </si>
  <si>
    <t>Reportes</t>
  </si>
  <si>
    <t>17. Evaluación y control</t>
  </si>
  <si>
    <t>Ejecutar el 100% del Plan Anual de Auditoria - PAA en la vigencia.</t>
  </si>
  <si>
    <t>POA-EYC-2025-01</t>
  </si>
  <si>
    <t>Ejecutar las actividades establecidas en el Plan Anual de Auditoría de la vigencia 2025</t>
  </si>
  <si>
    <t>Base de datos de control de avance de PAA de informes realizados</t>
  </si>
  <si>
    <t>Oficina de Control Interno</t>
  </si>
  <si>
    <t>Debido a las solicitudes para la ampliación del plazo en la entrega de insumos, de la evaluación al cumplimiento de los lineamientos definidos para los informes de austeridad del gasto, se retrasó la elaboración y entrega de los dos informe. Estos informes se finalizarán en el mes de julio.</t>
  </si>
  <si>
    <t>POA-EYC-2025-02</t>
  </si>
  <si>
    <t>18. Control Disciplinario Interno</t>
  </si>
  <si>
    <t>Implementar 1 estrategia pedagógica preventiva en el 2025 para promover el conocimiento y aplicación de los principios de la administración pública</t>
  </si>
  <si>
    <t>POA-CDI-2025-01</t>
  </si>
  <si>
    <t xml:space="preserve">Adelantar una campaña que permita recordar la gratuidad de los trámites y servicios ofrecidos al ciudadano, así como la importancia de denunciar los posibles actos de corrupción </t>
  </si>
  <si>
    <t>Registros de divulgaciones, orientaciones, capacitaciones, talleres, cartillas y piezas comunicativas | Una campaña realizada |</t>
  </si>
  <si>
    <t>Oficina de Control Disciplinario Interno</t>
  </si>
  <si>
    <t>POA-CDI-2025-02</t>
  </si>
  <si>
    <t>Elaborar el diagnóstico de las conductas con incidencia disciplinaria, como parte de la estrategia pedagógica con base en el instrumento determinado por la OCDI</t>
  </si>
  <si>
    <t>La tarea programada  fue gestionada en febrero</t>
  </si>
  <si>
    <t>POA-CDI-2025-03</t>
  </si>
  <si>
    <t>Diseñar y ejecutar un campaña para fortalecer el comportamiento de los servidores de la SDP, conforme a los principios de la función pública</t>
  </si>
  <si>
    <t>POA-CDI-2025-04</t>
  </si>
  <si>
    <t>Realizar un informe anual sobre las denuncias de corrupción en la entidad teniendo en cuenta el enfoque de género</t>
  </si>
  <si>
    <t>Informe anual sobre las denuncias de corrupción en la entidad teniendo en cuenta el enfoque de género</t>
  </si>
  <si>
    <t>Implementar 100 % de las actividades requeridas para mantener el sistema de gestión - Ming en la entidad para el 2025</t>
  </si>
  <si>
    <t>POA-CDI-2025-05</t>
  </si>
  <si>
    <t>Realizar la formulación y seguimiento de los planes de mejoramiento en la vigencia 2025</t>
  </si>
  <si>
    <t>Planes de Mejoramiento</t>
  </si>
  <si>
    <t>POA-CDI-2025-06</t>
  </si>
  <si>
    <t>Participar en las actividades definidas en el marco de MIPG en la vigencia 2025</t>
  </si>
  <si>
    <t>Actividades en el marco de MIPG</t>
  </si>
  <si>
    <t>POA-CDI-2025-07</t>
  </si>
  <si>
    <t>Realizar la formulación y seguimiento del mapa de riesgos del procesos en la vigencia 2025</t>
  </si>
  <si>
    <t>POA-CDI-2025-08</t>
  </si>
  <si>
    <t>Revisar y actualizar la documentación del proceso de Control Disciplinario Interno en la vigencia 2025</t>
  </si>
  <si>
    <t>Control de documentos</t>
  </si>
  <si>
    <t>POA-CDI-2025-09</t>
  </si>
  <si>
    <t>Mantener actualizada la información de la página web de la SDP en la vigencia 2025</t>
  </si>
  <si>
    <t>Pagina Web SDP</t>
  </si>
  <si>
    <t>Tramitar 100 % de los procesos disciplinarios de la entidad en los términos de oportunidad en la vigencia 2025</t>
  </si>
  <si>
    <t>POA-CDI-2025-10</t>
  </si>
  <si>
    <t>Sustanciar las providencias (autos de IP, ID, archivos, inhibitorios, pruebas, remisión por competencia y pliegos de cargos) de los procesos disciplinarios</t>
  </si>
  <si>
    <t xml:space="preserve"> Providencias disciplinarias mediante la aplicación de la ritualidad de las actuaciones previstas en la Ley Disciplinaria y demás actuaciones relevantes en el proceso disciplinario</t>
  </si>
  <si>
    <t>POA-CDI-2025-11</t>
  </si>
  <si>
    <t>Resolver consultas y peticiones en los trámites disciplinarios</t>
  </si>
  <si>
    <t>POA-CDI-2025-12</t>
  </si>
  <si>
    <t>Llevar el control de la documentación relativa a los procesos disciplinarios</t>
  </si>
  <si>
    <t>Gestionar el 100% de las solicitudes asociados a las condiciones normativas, lineamientos, instrumentos y/o decisiones urbanisticas que soporten la toma de decisiones sobre el ordenamiento territorial y viabilizan suelo en el proceso de concreción del MOT.</t>
  </si>
  <si>
    <t>POA-POT-2025-34</t>
  </si>
  <si>
    <t xml:space="preserve">Emitir respuesta a las solicitudes internas y/o externas en el marco de la concreción del modelo de ordenamiento territorial mediante la generación de condiciones técnicas, normativas y de gestión. </t>
  </si>
  <si>
    <t>Informe de seguimiento atención de solicitudes (tablero de control)</t>
  </si>
  <si>
    <t>Subdirección de planeamiento local de Occidente</t>
  </si>
  <si>
    <t>POA-POT-2025-35</t>
  </si>
  <si>
    <t>Subdirección de planeamiento local de Norte</t>
  </si>
  <si>
    <t>POA-POT-2025-36</t>
  </si>
  <si>
    <t>Subdirección de planeamiento local de Centro Ampliado</t>
  </si>
  <si>
    <t>POA-POT-2025-37</t>
  </si>
  <si>
    <t>Subdirección de planeamiento Rural Sostenible</t>
  </si>
  <si>
    <t>POA-POT-2025-38</t>
  </si>
  <si>
    <t>Subdirección de planeamiento local de Sur Oriente</t>
  </si>
  <si>
    <t>POA-POT-2025-39</t>
  </si>
  <si>
    <t>Subdirección de planeamiento local de Sur Occidente</t>
  </si>
  <si>
    <t>POA-POT-2025-40</t>
  </si>
  <si>
    <t>Subdirección de planeamiento local de Nor Occidente</t>
  </si>
  <si>
    <t>Gestionar el 100 % de los conceptos o documentos expedidos, que contribuyan a la Consolidación del Modelo de Ordenamiento Territorial definido en el POT", en el marco de sus competencias.</t>
  </si>
  <si>
    <t>POA-POT-2025-41</t>
  </si>
  <si>
    <t>Emitir conceptos y realizar documentos que contribuyan a la Consolidación del Modelo de Ordenamiento Territorial definido en el POT, en el marco de las competencias de la Subdirección de Consolidación</t>
  </si>
  <si>
    <t>Matriz  en Excel con la información de los conceptos y documentos  respondidos por parte de la Subdirección de Consolidación.</t>
  </si>
  <si>
    <t>Subdirección de Consolidación</t>
  </si>
  <si>
    <t xml:space="preserve">Gestionar el 100 % de los conceptos o documentos expedidos, que contribuyan a la Consolidación del Modelo de Ordenamiento Territorial definido en el POT", en el marco de sus competencias.
</t>
  </si>
  <si>
    <t>POA-POT-2025-42</t>
  </si>
  <si>
    <t>Emitir conceptos y realizar documentos que contribuyan a la Consolidación del Modelo de Ordenamiento Territorial definido en el POT, en el marco de las competencias de la Subdirección de Renovación Urbana y Desarrollo</t>
  </si>
  <si>
    <t>Matriz  en Excel con la información de los conceptos y documentos  respondidos por parte de la Subditección de Renovación Urbana y Desarrollo</t>
  </si>
  <si>
    <t>Subdirección de Renovación Urbana y Desarrollo</t>
  </si>
  <si>
    <t xml:space="preserve">Gestionar el 100 % de los conceptos o documentos expedidos, que contribuyan a la Consolidación del Modelo de Ordenamiento Territorial definido en el POT", en el marco de sus competencias.
</t>
  </si>
  <si>
    <t>POA-POT-2025-43</t>
  </si>
  <si>
    <t>Emitir conceptos y realizar documentos que contribuyan a la Consolidación del Modelo de Ordenamiento Territorial definido en el POT, en el marco de sus competencias. de la Subdirección de Mejoramiento Integral.</t>
  </si>
  <si>
    <t>Matriz  en Excel con la información de los conceptos y documentos  respondidos por parte de la Subdirección de Mejoramiento Integral .</t>
  </si>
  <si>
    <t>Subdirección de Mejoramiento Integral</t>
  </si>
  <si>
    <t>Dar respuesta  al 100% de las solicitudes de  las liquidaciones de cargas urbanisticas y/o plusvalia a cargo de la Subdirección de Economia Urbana, Rural y Regional</t>
  </si>
  <si>
    <t>POA-POT-2025-44</t>
  </si>
  <si>
    <t>Registrar las solicitudes de la liquidaciones de cargas urbanisticas en la matriz de seguimiento</t>
  </si>
  <si>
    <t>Matriz de registro y seguimiento de solicitudes recibidas al interior de la Subdirección de Economía Urbana, Rural y Regional</t>
  </si>
  <si>
    <t>Subdirección de Economía Urbana, Rural y Regional. </t>
  </si>
  <si>
    <t>POA-POT-2025-45</t>
  </si>
  <si>
    <t>Expedir las respuestas a las solicitudes de participación en plusvalía</t>
  </si>
  <si>
    <t xml:space="preserve">
Gestionar el 100% de los conceptos técnicos a cargo de la Subdirección relacionados con la estructura funcional y del cuidado y de la estructura ecologica principal </t>
  </si>
  <si>
    <t>POA-POT-2025-46</t>
  </si>
  <si>
    <t>Expedir conceptos técnicos relacionados con los elementos de la estructura ecológica principal, según su competencia.</t>
  </si>
  <si>
    <t xml:space="preserve"> Matriz de seguimiento de solicitudes recibidas al interior de la Subdirección de Ecourbanismo y Construcción Sostenible</t>
  </si>
  <si>
    <t>Subdirecion de Ecourbanismo y Construccion Sostenible</t>
  </si>
  <si>
    <t xml:space="preserve">Gestionar el 100% de los conceptos técnicos a cargo de la Subdirección relacionados con la estructura funcional y del cuidado y de la estructura ecologica principal </t>
  </si>
  <si>
    <t>POA-POT-2025-47</t>
  </si>
  <si>
    <t xml:space="preserve">Expedir conceptos técnicos relacionados con los elementos de la estructura funcional y del cuidado, según su competencia.
</t>
  </si>
  <si>
    <t>Matriz de seguimiento de solicitudes recibidas al interior de la Subdirección de  Planes Maestros</t>
  </si>
  <si>
    <t>Subdirección de Planes Maestros</t>
  </si>
  <si>
    <t>Proyecto 8052 - Fortalecimiento del modelo de operación de la SDP a través del desarrollo de estrategias que mejoren la capacidad institucional y atiendan las necesidades de la ciudadanía Bogotá D.C.</t>
  </si>
  <si>
    <t>1. Ejecutar  un (1) Plan Estratégico para la actualización del Sistema de Gestión.</t>
  </si>
  <si>
    <t>Proyecto 8052 -1-T1</t>
  </si>
  <si>
    <t xml:space="preserve">1. Realizar las acciones necesarias para el desarrollo de actualizaciones,seguimiento, la implementación y sostenibilidad del sistema de gestión de la SDP </t>
  </si>
  <si>
    <t>Reporte de actividades ejecutadas en el marco del cumplimiento de las politicas de MIPG y el mantenimiento del Sistema de Gestión de la SDP</t>
  </si>
  <si>
    <t>Dirección de Planeación</t>
  </si>
  <si>
    <t>Proyecto 8052 -1-T2</t>
  </si>
  <si>
    <t>2. Desarrollar las acciones que permitan la implementación de la gestión ambiental de la SDP.</t>
  </si>
  <si>
    <t>Informe de actividades desarrolladas en el marco del Plan PIGA</t>
  </si>
  <si>
    <t xml:space="preserve">Dirección Administrativa </t>
  </si>
  <si>
    <t>2. Ejecutar el 100% del plan de acción para garantizar la operación y el adecuado servicio servicio del transporte.</t>
  </si>
  <si>
    <t>Proyecto 8052 -6-T1</t>
  </si>
  <si>
    <t>1. Fortalecer el modelo de atención del servicio de transporte.</t>
  </si>
  <si>
    <t>Documentos relacionados con la prestación del servicio de transporte y la administración de vehículos de la SDP actualizados</t>
  </si>
  <si>
    <t>Proyecto 8052 -6-T2</t>
  </si>
  <si>
    <t xml:space="preserve">2. Actualización de los documentos asociados a la prestación del servicio de transporte </t>
  </si>
  <si>
    <t xml:space="preserve">Actualización de formatos asociados al servicio de transporte </t>
  </si>
  <si>
    <t xml:space="preserve">3. Implementar el 100% del Plan Institucional de Capacitación que incluya acciones de Bienestar y Clima Laboral </t>
  </si>
  <si>
    <t>Proyecto 8052 -2-T1</t>
  </si>
  <si>
    <t>1. Realizar actividades de capacitación para el fortalecimiento de las competencias funcionales y comportamentales de los servidores de la SDP</t>
  </si>
  <si>
    <t xml:space="preserve">Informe de actividades.
Informe de resultados obtenido en diferentes medios de verificación como SIPA y actas de reunión, entre otros.
Reporte de seguimiento de actividades* </t>
  </si>
  <si>
    <t>Proyecto 8052 -2-T2</t>
  </si>
  <si>
    <t>2. Realizar actividades para el fortalecimiento del clima y la cultura organizacional en la SDP</t>
  </si>
  <si>
    <t>Informe de actividades desarrolladas en el marco de Plan de Capacitación y Bienestar de funcionarios de la SDP</t>
  </si>
  <si>
    <t xml:space="preserve">4. Implementar 4 planes  estratégicos de acciones orientadas a fortalecer las competencias de la cultura del servicio </t>
  </si>
  <si>
    <t>Proyecto 8052 -3-T1</t>
  </si>
  <si>
    <t>1. Gestionar la prestación del servicio a la ciudadanía, a través de los diferentes canales previstos.</t>
  </si>
  <si>
    <t>Informe trimestral consolidado de cifras</t>
  </si>
  <si>
    <t>Proyecto 8052 -3-T2</t>
  </si>
  <si>
    <t>2. Ejecutar las actividades asociadas a la estrategia de comunicación para posicionar al interior de la entidad la cultura del servicio, así como la divulgación externa de la oferta de servicios a la ciudadanía.</t>
  </si>
  <si>
    <t xml:space="preserve"> Informe de estrategia de comunicación y avances</t>
  </si>
  <si>
    <t>Proyecto 8052 -3-T3</t>
  </si>
  <si>
    <t>3. Diseñar la estrategia de Lenguaje Claro e incluyente e implementar las acciones que se definan y medir su avance.</t>
  </si>
  <si>
    <t xml:space="preserve"> Informe de estrategia de lenguaje claro e incluyente y avances</t>
  </si>
  <si>
    <t>Proyecto 8052 -3-T4</t>
  </si>
  <si>
    <t>4. Desarrollar el estudio de nivel de percepción de satisfacción de los servicios prestados a la ciudadanía en los diferentes canales dispuestos por la Entidad.</t>
  </si>
  <si>
    <t>Resultado estudio de satisfacción</t>
  </si>
  <si>
    <t>Proyecto 8052 -3-T5</t>
  </si>
  <si>
    <t>5. Gestionar las acciones conducentes para iniciar el proceso de caracterización ciudadana que sirva de insumo para la toma de decisiones en procura de la mejora del servicio</t>
  </si>
  <si>
    <t>Informe de gestiones realizadas</t>
  </si>
  <si>
    <t>5. Implementar el 100% del plan estratégico de acciones orientadas a fortalecer la comunicación interna y externa de la SDP.</t>
  </si>
  <si>
    <t>Proyecto 8052 -4-T1</t>
  </si>
  <si>
    <t>1. Implementar acciones de comunicación interna o externa para el cumplimiento de la estrategia de comunicación</t>
  </si>
  <si>
    <t>Estrategias de comunicación,  informes de monitoreo,  informe de redes, avisos de prensa de ley, notas web, notas intranet, guiones, parrillas</t>
  </si>
  <si>
    <t>Proyecto 8052 -4-T2</t>
  </si>
  <si>
    <t>2. Producir, crear y diseñar  piezas gráficas de comunicación externa e interna.</t>
  </si>
  <si>
    <t>Control de solicitudes y Piezas graficas para la divulgación de comunicación interna  y externa.</t>
  </si>
  <si>
    <t>Proyecto 8052 -4-T3</t>
  </si>
  <si>
    <t>3. Producir, realizar y crear productos audiovisuales, animación 2D y edición y producción de fotografías</t>
  </si>
  <si>
    <t>6. Implementar el 100% de las actividaddes de Plan Institucional de Archivos PINAR</t>
  </si>
  <si>
    <t>Proyecto 8052 -5-T1</t>
  </si>
  <si>
    <t>1. Consolidar el Sistema Interno de Gestión Documental y Archivos SIGA</t>
  </si>
  <si>
    <t xml:space="preserve">* Propuesta de Resolución para rediseño SIGA 
* Documentos que soportan o detallen componentes del SIGA
* Plan de Acción SIGA y su seguimiento 
* Documentos del Gestión Documental actualizados en el Sistema de Gestión </t>
  </si>
  <si>
    <t>Proyecto 8052 -5-T2</t>
  </si>
  <si>
    <t>2. Implementar los instrumentos archivísticos y el Sistema Integrado de Conservación</t>
  </si>
  <si>
    <t xml:space="preserve">* Instrumentos archivísticos actualizados (PINAR, SIC, INVENTARIOS DOCUMENTALES, BANCO TERMINOLÓGICO, TABLAS DE CONTROL DE ACCESO) 
* Documentos soportes de implementación de programas de conservación y preservación 
* Actas de mesas de trabajo </t>
  </si>
  <si>
    <t>Proyecto 8052 -5-T3</t>
  </si>
  <si>
    <t>3. Modernizar el modelo de servicio en los puntos de consulta documental destinada para la ciudadanía</t>
  </si>
  <si>
    <t xml:space="preserve">* Actas mesas de trabajo 
* Ajustes a procedimientos relacionados con los puntos o procesos de servicios 
* Actualización y gestiones para modernizar los modelos 
* Estadístcias mensuales de servicios 
* Informes encuestas de satisfacción* </t>
  </si>
  <si>
    <t>Proyecto 8052 -5-T4</t>
  </si>
  <si>
    <t>4. Mejorar los procesos de gestión documental como un aporte a la transformación digital de la SDP</t>
  </si>
  <si>
    <t xml:space="preserve">* Actas mesas de trabajo 
* Ajustes a procedimientos relacionados con los puntos o procesos de servicios 
* Socialización, capacitaciones sobre los sistemas de gestión documental 
* Indexación de licencias urbanísticas en UCM 
* Seguimiento produción híbrida de expedientes de la entidad </t>
  </si>
  <si>
    <t>Actualmente se está culminando el análisis de la documentación asociada con los procesos de gestión documental, con el fin de determinar los documentos que serán objeto de intervención (actualización, eliminación y/o creación) en el período 2025 - 2027, con base en lo establecido en el Plan Institucional de Archivos - PINAR.</t>
  </si>
  <si>
    <t>Proyecto 8052 -5-T5</t>
  </si>
  <si>
    <t>5. Realizar las actividades para la recepción, custodia y disposición al público de las licencias urbanísticas y material planimétrico generados por los curadores urbanos.</t>
  </si>
  <si>
    <t xml:space="preserve">* Actas de mesas de trabajo
* Informes de intervención de la serie documental licencias urbanísticas
* Propuestas de actualización Guía No, 6 de Curadurías 
* Actualización de ficha de valoración e instrumento archivístico ante el Archivo de Bogotá
* Cuadro de adminsitración de trasnferencias de Curadurías Urbanas </t>
  </si>
  <si>
    <t>Se ha avanzado en las actividades de recepción y alistamiento de las licencias urbanísticas y material planimétrico generado por las Curadurías Urbanas, e iniciar el proceso requerido para colocarlos a disposición del público.</t>
  </si>
  <si>
    <t>7. Continuar con la implementación del 100% de los planes de acción para la adecuación de la infraestructura física.</t>
  </si>
  <si>
    <t>Proyecto 8052 -7-T1</t>
  </si>
  <si>
    <t>1. Realizar la formulación Plan de mantenimiento de infraestructura física de la SDP</t>
  </si>
  <si>
    <t>Plan de Mantenimiento Infraestructura Fisica de la SDP</t>
  </si>
  <si>
    <t>Proyecto 8052 -7-T2</t>
  </si>
  <si>
    <t>2. Realizar seguimiento del Plan de mantenimiento de infraestructura física de la SDP</t>
  </si>
  <si>
    <t>Matriz de seguimiento del Plan de mantenimiento infraestructura</t>
  </si>
  <si>
    <t>8. Ejecutar el 100% del plan de acción  de obsolescencia tecnológica de la entidad</t>
  </si>
  <si>
    <t>Proyecto 8052 -8-T1</t>
  </si>
  <si>
    <t>1. Fortalecer y renovar infraestructura tecnológica central de la entidad.</t>
  </si>
  <si>
    <t>Documento técnico que describa la arquitectura actualizada para la entidad</t>
  </si>
  <si>
    <t>Proyecto 8052 -8-T2</t>
  </si>
  <si>
    <t>2. Fortalecer y renovar infraestructura tecnológica de puestos de trabajo de la entidad.</t>
  </si>
  <si>
    <t>Proyecto 8052 -8-T3</t>
  </si>
  <si>
    <t>3. Fortalecer y modernizar las soluciones y herramientas de software para soportar los servicios y acceso a la información disponibles para la ciudadanía.</t>
  </si>
  <si>
    <t>9. Ejecutar el 100% del plan de trabajo para dar cumplimiento normativo en mejores práctias en Gobierno Digital y Seguridad Digital</t>
  </si>
  <si>
    <t>Proyecto 8052 -9-T1</t>
  </si>
  <si>
    <t>1. Implementar el habilitador transversal de la Política de Gobierno Digital - Seguridad y Privacidad.</t>
  </si>
  <si>
    <t>Reporte de avance de las actividades programadas con evidencias de Política de Seguridad Digital</t>
  </si>
  <si>
    <t>Proyecto 8052 -9-T2</t>
  </si>
  <si>
    <t>2. Implementar el habilitador transversal de la Política de Gobierno Digital - Gobierno Abierto.</t>
  </si>
  <si>
    <t>Reporte de avance de las actividades programadas con evidencias de Política de Gobierno Digital</t>
  </si>
  <si>
    <t>Proyecto 8052 -9-T3</t>
  </si>
  <si>
    <t>3. Fortalecer la capacidad institucional y la competencia tecnológica de la entidad.</t>
  </si>
  <si>
    <t>Reporte de avance de las actividades programadas con evidencias de las Políticas de Gobierno Digital y Seguridad Digital</t>
  </si>
  <si>
    <t>10. Ejecutar 100 % el plan de acción para adoptar nuevas tecnologías en la entidad</t>
  </si>
  <si>
    <t>Proyecto 8052 -10-T1</t>
  </si>
  <si>
    <t>1. Migrar los servicios TIC a nuevas tecnologías.</t>
  </si>
  <si>
    <t>Reporte de la implementación de servicios TIC con nuevas tecnologías</t>
  </si>
  <si>
    <t>Proyecto 8052 -10-T2</t>
  </si>
  <si>
    <t>2. Implementar nuevas tecnologías para soportar y asegurar la gestión institucional.</t>
  </si>
  <si>
    <t>Tipo de Proceso</t>
  </si>
  <si>
    <t>METAS</t>
  </si>
  <si>
    <t>ACTIVIDADES</t>
  </si>
  <si>
    <t>Proceso</t>
  </si>
  <si>
    <t>Gestión</t>
  </si>
  <si>
    <t>Inversión</t>
  </si>
  <si>
    <t>Total</t>
  </si>
  <si>
    <t>1. Estratégico</t>
  </si>
  <si>
    <t>5. Articulación del dialogo con el ciudadano            </t>
  </si>
  <si>
    <t xml:space="preserve">2. Misional </t>
  </si>
  <si>
    <t>3. Apoyo</t>
  </si>
  <si>
    <t>4. Evaluación</t>
  </si>
  <si>
    <t>Total general</t>
  </si>
  <si>
    <t xml:space="preserve">Cuenta de ACTIVIDAD </t>
  </si>
  <si>
    <t>Etiquetas de columna</t>
  </si>
  <si>
    <t>Etiquetas de fila</t>
  </si>
  <si>
    <t>Indicadores de Gestión vigencia 2025</t>
  </si>
  <si>
    <t>Programación trimestral (corresponde al denominador) - desagregar la magnitud de la meta (Columna I). La desagregación debe estar en coherenciacon el tipo de anualización.</t>
  </si>
  <si>
    <t>Trimestre II (abr-jun 2025)</t>
  </si>
  <si>
    <t>N°</t>
  </si>
  <si>
    <t>Proceso SIG asociado</t>
  </si>
  <si>
    <t xml:space="preserve">Oficina/Direccion </t>
  </si>
  <si>
    <t>Código</t>
  </si>
  <si>
    <t>Nombre del indicador</t>
  </si>
  <si>
    <t>Objetivo del Indicador</t>
  </si>
  <si>
    <t>Tipo de indicador</t>
  </si>
  <si>
    <t>Fórmula</t>
  </si>
  <si>
    <t>Descripcipon de la Meta</t>
  </si>
  <si>
    <t>Entregables programados</t>
  </si>
  <si>
    <t>Línea base</t>
  </si>
  <si>
    <t>Magnitud de la meta</t>
  </si>
  <si>
    <t>Unidad de medida</t>
  </si>
  <si>
    <t>Periodicidad del cálculo</t>
  </si>
  <si>
    <t>Tipo de anualización</t>
  </si>
  <si>
    <t>TRIMESTRE 1</t>
  </si>
  <si>
    <t>TRIMESTRE 2</t>
  </si>
  <si>
    <t>TRIMESTRE 3</t>
  </si>
  <si>
    <t>TRIMESTRE 4</t>
  </si>
  <si>
    <t>PROGRAMADO AL AÑO</t>
  </si>
  <si>
    <t>Magnitud numerador</t>
  </si>
  <si>
    <t>Magnitud denominador</t>
  </si>
  <si>
    <t>% cumplimiento</t>
  </si>
  <si>
    <t>IND-DEI-2025-01</t>
  </si>
  <si>
    <t>Número de seguimientos realizados al Plan de Acción Institucional</t>
  </si>
  <si>
    <t>Este indicador permite realizar seguimiento a los compromisos establecidos en el Plan de Acción Institucional definido para la vigencia, así mismo, permite identificar brechas de cumplimiento, generar alertas tempranas y realizar recomendaciones para garantizar el logro de las metas institucionales.</t>
  </si>
  <si>
    <t>Eficacia</t>
  </si>
  <si>
    <t>Sumatoria de los seguimientos realizados al plan de acción Institucional.</t>
  </si>
  <si>
    <t>Realizar 3 seguimientos al Plan de Acción Institucional en la vigencia.</t>
  </si>
  <si>
    <t>Número</t>
  </si>
  <si>
    <t>Trimestral</t>
  </si>
  <si>
    <t>-</t>
  </si>
  <si>
    <t>El reporte del indicador no está programado para el presente reporte</t>
  </si>
  <si>
    <t>IND-DEI-2025-02</t>
  </si>
  <si>
    <t>Cumplimiento de la implementación del sistema de gestión de la entidad, bajo los parámetros del Modelo Integrado de Planeación y Gestión.</t>
  </si>
  <si>
    <t>Este indicador permite medir el porcentaje de avance de las actividades programadas para mantener el Sistema  de Gestión de la entidad, bajo los parámetros del Modelo Integrado de Planeación y Gestión los cual contribuye a la sostenibilidad y mejora de los procesos.</t>
  </si>
  <si>
    <t>( Número de actividades realizadas durante el trimestre  que contribuyen a la sostenibilidad del Sistema de Gestión / Número de actividades programadas durante el trimestre  que contribuyen a la sostenibilidad del Sistema de Gestión) *100</t>
  </si>
  <si>
    <t>1. Lineamientos, orientaciones y estrategias documentadas y comunicadas
2. Actas de reunión.
3. Informes de seguimiento o documentos consolidados.
4. y demás soportes que dan cuenta del POA asociado a la sostenibilidad del SG.</t>
  </si>
  <si>
    <t>Porcentaje</t>
  </si>
  <si>
    <t>IND-DEI-2025-03</t>
  </si>
  <si>
    <t>Porcentaje de avance en el acompañamiento y seguimiento a las metas PDD y proyectos de inversión a cargo de la entidad.</t>
  </si>
  <si>
    <t>Este indicador permite monitorear el avance en el seguimiento y acompañamiento metodologico trimestral a las metas PDD y los proyectos de inversión de la entidad, así mismo, permite identificar brechas de cumplimiento, generar alertas tempranas y realizar recomendaciones en pro del logro de los resultados planeados en cada proyecto de inversión.</t>
  </si>
  <si>
    <t>(Número de  seguimientos y acompañamientos realizados a las metas PDD y los proyectos de inversión de la entidad / Número de seguimientos y acompañamientos programados durante la vigencia a los metas PDD y proyectos de inversión)*100.</t>
  </si>
  <si>
    <t>Realizar el 100% del seguimiento y acompañamiento metodológico a las metas PDD y los proyectos de inversión de la entidad.</t>
  </si>
  <si>
    <t>Reportes de seguimiento a los proyectos de inversión de la entidad. (fuente Segplan)
Informe de seguimiento al plan de acción - Capítulo Proyectos de inversión
Correos electrónicos donde se evidencie el acompañamiento y retroalimentación.</t>
  </si>
  <si>
    <t>Dirección de Evaluación de Políticas Públicas</t>
  </si>
  <si>
    <t>IND-PPS-2025-01</t>
  </si>
  <si>
    <t xml:space="preserve">Cumplimiento de las actividades encamindas a la construcción de la propuesta de Agenda de Evaluaciones del Distrito Capital a ser aprobada por el CONPES D.C. </t>
  </si>
  <si>
    <t xml:space="preserve">Medir el avance en la ejecución de las actividades de la Dirección de Evaluación de Políticas Públicas, encaminadas a la construcción de la propuesta de Agenda de Evaluaciones del Distrito Capital a ser aprobada por el CONPES D.C. </t>
  </si>
  <si>
    <t>(Sumatoria de las actividades desarrolladas por la Dirección de Evaluación de Políticas Públicas para la construcción de la propuesta de Agenda a ser aprobada por el CONPES D.C/Total de actividadaes encaminadas a la construcción de la propuesta de Agenda)*100.</t>
  </si>
  <si>
    <t>Propuesta de Agenda de Evaluaciones del Distrito Capital a ser aprobada por el CONPES D.C.</t>
  </si>
  <si>
    <t>1 Agenda de evaluación CONPES</t>
  </si>
  <si>
    <t>Anual</t>
  </si>
  <si>
    <t xml:space="preserve">Direccion de Planeación del Desarrollo Económico </t>
  </si>
  <si>
    <t>IND-PPS-2025-02</t>
  </si>
  <si>
    <t>Cumplimiento en las acciones en torno a los ODS y la Política Pública de Ruralidad</t>
  </si>
  <si>
    <t>Medir el avance de las acciones propias de la dirección en torno a los ODS y Política Pública de Ruralidad</t>
  </si>
  <si>
    <t xml:space="preserve">(Sumatoria del avance ponderado de las actividades realizadas en el trimestre / 100% de las actividades planeadas) </t>
  </si>
  <si>
    <t xml:space="preserve">Realizar 100% acciones propias de la dirección en torno a los ODS y Política Pública de Ruralidad </t>
  </si>
  <si>
    <t>Plan de Trabajo, actas de Reunión</t>
  </si>
  <si>
    <t>IND-PPS-2025-03</t>
  </si>
  <si>
    <t xml:space="preserve">Nivel de satisfacción  del ejercicio de asistencia técnica por parte de los sectores de la administración distrital </t>
  </si>
  <si>
    <t xml:space="preserve">Medir el nivel de satisfacción de los sectores de la administración distrital con respecto a la orientación, coordinación y asistencia técnica proporcionada por el proceso de formulación de políticas públicas. </t>
  </si>
  <si>
    <t>Efectividad
Resultado</t>
  </si>
  <si>
    <t>(Suma de las respuestas de satisfacción de los sectores distritales/Número total de sectores distritales evaluados)*100</t>
  </si>
  <si>
    <t>Informe consolidado de la Subsecretaría con resultados de la aplicación de la encuesta</t>
  </si>
  <si>
    <t>El reporte del indicador no está programado para el segundo trimestre.</t>
  </si>
  <si>
    <t>IND-PPS-2025-04</t>
  </si>
  <si>
    <t>Cumplimiento del seguimiento a los planes de acción para la implementación de las políticas públicas en cada vigencia</t>
  </si>
  <si>
    <t>Medir el porcentaje de avance en el cumplimiento de la entrega de los informes de seguimiento a los planes de acción por medio de los cuales se implementan las políticas públicas, mediante el desarrollo de las acciones concertadas en cada uno de ellos.</t>
  </si>
  <si>
    <t>Eficacia
Resultado</t>
  </si>
  <si>
    <t>Cumplimiento de informes de seguimiento=(Número de informes elaborados/Número de informes  planificados)*100</t>
  </si>
  <si>
    <t>Informes de seguimiento publicados de la ejecución de los planes de acción de las políticas públicas en implementación</t>
  </si>
  <si>
    <t>Semestral</t>
  </si>
  <si>
    <t>IND-PPS-2025-05</t>
  </si>
  <si>
    <t>Cumplimiento de actividades contribuyan a la sostenibilidad del Sistema de Gestión</t>
  </si>
  <si>
    <t>Medir el porcentaje de ejecución de las actividades que contribuyan a la sostenibilidad del Sistema de Gestión</t>
  </si>
  <si>
    <t>Número de actividades ejecutadas que contribuyan a la sostenibilidad del Sistema de Gestión /(Número de actividades programadas que contribuyan a la sostenibilidad
del Sistema de Gestión)*100</t>
  </si>
  <si>
    <t>Documentos del sistema de gestión revisados y actualizados, encuestas de satisfacción realizadas, mapas de riesgos actualizados y con seguimiento, información actualizada en página web, planes de mejoramiento formulados y con seguimiento, participación en las actividades del sistema de gestión MIPG</t>
  </si>
  <si>
    <t>IND-PPS-2025-06</t>
  </si>
  <si>
    <t xml:space="preserve">Cumplimiento de asistencias técnicas en el marco de la implementación del plan de acción de la política Pública para la superación de la Pobreza. </t>
  </si>
  <si>
    <t xml:space="preserve">Medir el cumplimiento en el ejercicio de asistencia técnica a partir de la revisión de las actas realizadas en el marco de  la implementación del plan de acción de la política Pública para la superación de la Pobreza. </t>
  </si>
  <si>
    <t>Cumplimiento de asistencia técnica=(Número de actas de las asistencias técnicas realizadas/ Número de solicitudes recibidas por parte de las Entidades Distritales)*100</t>
  </si>
  <si>
    <t>No disponible</t>
  </si>
  <si>
    <t>IND-GTH-2025-01</t>
  </si>
  <si>
    <t>Cumplimiento de los planes institucionales de Talento Humano establecidos por la normatividad vigente (1. Plan de Previsión de Recursos Humanos 2. Plan Anual de Vacantes 3. Plan Institucional de Capacitación 4. Plan de Bienestar e Incentivos 5. Plan de Seguridad y Salud en el Trabajo)</t>
  </si>
  <si>
    <t>Medir el avance avance de los planes institucionales de Talento Humano establecidos por la normatividad vigente</t>
  </si>
  <si>
    <t>(Actividades ejecutadas de los Planes Institucionales de Talento Humano/ Actividades programadas para la vigencia de los Planes Institucionales de Talento Humano )*100</t>
  </si>
  <si>
    <t>IND-GTH-2025-02</t>
  </si>
  <si>
    <t>Porcentaje de satisfacción de los usuarios internos del proceso de acuerdo con las actividades ejecutadas de los planes institucionales de Talento Humano y demás actividades realizadas.</t>
  </si>
  <si>
    <t>Efectividad
Impacto</t>
  </si>
  <si>
    <t>Calificación de la satisfacción de los usuarios internos del proceso</t>
  </si>
  <si>
    <t>Obtener el 93,88% del nivel de satisfacción de los usuarios internos del proceso</t>
  </si>
  <si>
    <t>Informe con resultados de la encuesta de satisfacción de usuarios internos del proceso</t>
  </si>
  <si>
    <t>IND-GTH-2025-03</t>
  </si>
  <si>
    <t>Cumplimiento de actividades que contribuyan a la sostenibilidad del Sistema de Gestión</t>
  </si>
  <si>
    <t>Medir el porcentaje de ejecución de las actividades programadas para mantener el sistema de gestión de la entidad, siguiendo los lineamientos del Modelo Integrado de Planeación y Gestión</t>
  </si>
  <si>
    <t>Eficacia
Producto</t>
  </si>
  <si>
    <t>(Número de actividades ejecutadas que contribuyan a la sostenibilidad del Sistema de Gestión/ Número de actividades programadas que contribuyan a la sostenibilidad del Sistema de Gestión)*100</t>
  </si>
  <si>
    <t>Plan Operativo Anual del proceso, que incluya la ejecución de las actividades asociadas a la sostenibilidad del SG-MIPG</t>
  </si>
  <si>
    <t>IND-GSC-2025-01</t>
  </si>
  <si>
    <t xml:space="preserve">Cumplimiento de acciones orientadas a implementar los lineamientos de la Política de Pública Distrital de Servicio a la Ciudadanía </t>
  </si>
  <si>
    <t>Medir el porcentaje de avance  de las acciones priorizadas orientadas a implementar los lineamientos de la Política Pública Distrital de Servicio a la Ciudadanía, con el propósito de satisfacer sus necesidades.</t>
  </si>
  <si>
    <t>(Sumatoria del % de avance ponderado de las actividades ejecutadas al periodo de reporte) / (Sumatoria del % de avance  ponderado de las actividades programadas al periodo del reporte) *100</t>
  </si>
  <si>
    <t>Productos establecidos en la matriz de seguimiento de la Política de Servicio a la Ciudadanía ejecutados en el periodo de reporte</t>
  </si>
  <si>
    <t>IND-GSC-2025-02</t>
  </si>
  <si>
    <t>Cumplimiento de actividades realizadas  que contribuyan a la sostenibilidad del Sistema de Gestión</t>
  </si>
  <si>
    <t>Ejecutar las actividades que contribuyen a la sostenibiilidad del Sistema de Gestión de la Entidad</t>
  </si>
  <si>
    <t xml:space="preserve">Productos de las actividades del sistema de gestión ejecutadas en el periodo de reporte </t>
  </si>
  <si>
    <t>El resultado del avance del indicador por encima de la magnitud programada, obedece a las gestiones conducentes y la actualización de los mapas de riesgos asociados al proceso, en cumplimiento a los lineamientos de la dirección de planeación institucional.</t>
  </si>
  <si>
    <t>Dirección  Financiera</t>
  </si>
  <si>
    <t>IND-GFI-2025-01</t>
  </si>
  <si>
    <t>Oportunidad en la gestión de pagos a proveedores y contratistas</t>
  </si>
  <si>
    <t>Medir la oportunidad en la gestión del trámite de los diferentes pagos,para garantizar el cumplimiento de los compromisos adquiridos, generando alertas para la toma de decisiones eficiente</t>
  </si>
  <si>
    <t>Eficiencia, Resultado</t>
  </si>
  <si>
    <t>(Número de órdenes de pago tramitadas oportunamente en la vigencia/Total de pagos radicados ante la Dirección Financiera)*100</t>
  </si>
  <si>
    <t>Base de datos de BOGDATA</t>
  </si>
  <si>
    <t>IND-GFI-2025-02</t>
  </si>
  <si>
    <t>Seguimiento a la ejecución presupuestal</t>
  </si>
  <si>
    <t>Hacer seguimiento a la ejecución del presupuesto disponible en la SDP, para determinar su cumplimiento y generar acciones de alerta si es el caso</t>
  </si>
  <si>
    <t xml:space="preserve"> Eficacia, Resultado</t>
  </si>
  <si>
    <t>(Seguimiento presupuestal programado / Seguimiento presupuestal realizado)*100</t>
  </si>
  <si>
    <t>Mensual</t>
  </si>
  <si>
    <t>IND-GFI-2025-03</t>
  </si>
  <si>
    <t>Seguimiento de la ejecución del Programada Anual Mensualizado de Caja – PAC</t>
  </si>
  <si>
    <t xml:space="preserve">Medir la ejecución del Programa Anual Mensualizado de Caja - PAC para la vigencia y reserva, con el fin de determinar su cumplimiento y generar acciones de alerta si es el caso </t>
  </si>
  <si>
    <t>(Seguimiento al PAC programado / Seguimiento al PAC realizado)*100</t>
  </si>
  <si>
    <t>IND-GFI-2025-04</t>
  </si>
  <si>
    <t>Mantenimiento del Sistema de Gestión</t>
  </si>
  <si>
    <t xml:space="preserve">Realizar seguimiento a las actividades  realizadas para la sostenibilaidad del sistema de Gestión </t>
  </si>
  <si>
    <t>Número de actividades ejecutadas que contribuyan a la sostenibilidad del Sistema de Gestión/ Número de actividades programadas que contribuyan a la sostenibilidad del Sistema de Gestión)*100</t>
  </si>
  <si>
    <t>Correos, memorandos, actas, matrices, informes producto de las  actividades ejecutadas</t>
  </si>
  <si>
    <t>IND-GCO-2025-01</t>
  </si>
  <si>
    <t xml:space="preserve"> Porcentaje de actividades realizadas que contribuyan al mantenimiento del Sistema de Gestión</t>
  </si>
  <si>
    <t>Medir el avance de las actividades realizadas que contribuyan al mantenimiento del Sistema de Gestión</t>
  </si>
  <si>
    <t>Eficiencia
Resultado</t>
  </si>
  <si>
    <t>(Número de actividades ejecutadas que contribuyan al mantenimiento del Sistema de Gestión / Número de  actividades programadas que contribuyan al mantenimiento del Sistema de Gestión) *100</t>
  </si>
  <si>
    <t>Documentación del proceso actualizada en Gestionate.
Actaulización y seguimientos al Mapa de Riesgos del proceso .
Actualización información pagina web Minisitio Contratación.
Planes de Mejoramiento - SIPA (formulación y seguimiento)
Participación en las actividades definidas en el marco de MIPG (inducción - reinducción, jornadas programadas por la DPI)</t>
  </si>
  <si>
    <t>No aplica</t>
  </si>
  <si>
    <t>IND-GCO-2025-02</t>
  </si>
  <si>
    <t>Cumplimiento de la actualización y socialización del Manual Integrado de Contratación</t>
  </si>
  <si>
    <t>Medir el avance en el cumplimiento de la actualización y socialización del Manual Integrado de Contratación.</t>
  </si>
  <si>
    <t xml:space="preserve"> Manual Integrado de Contratación actualizado y socializado</t>
  </si>
  <si>
    <t>Manual Integrado de Contratación Actualizado</t>
  </si>
  <si>
    <t>IND-GCO-2025-03</t>
  </si>
  <si>
    <t xml:space="preserve">Cumplimiento del Plan Anual de Adquisiciones -PAA  </t>
  </si>
  <si>
    <t>Medir el cumplimiento del Plan Anual de Adquisiciones- PAA, a través de la identificación del número de procesos que son radicados en tiempo con respecto a los planificados en dicho instrumento, con el fin de generar alertas tempranas que permitan tomar las acciones a las que haya lugar para dar cumplimiento a lo planificado</t>
  </si>
  <si>
    <t>(No. de procesos radicados  en el trimestre / No. de procesos que se encuentran planificados en el PAA) *100</t>
  </si>
  <si>
    <t>Sipa / Control Radicaciones Dir. Cntratación
Presentación de seguimiento al cumplimiento del Plan Anual de Adquisiciones.</t>
  </si>
  <si>
    <t xml:space="preserve">Según aplique. </t>
  </si>
  <si>
    <t>CUMPLIMIENTO DE RADICACIÓN PROCESOS PAA PRIMER TRIMESTRE 84,54%
La versión 4 del PAA (vigente al primer trimestre) cuenta con un total de 582 procesos con radicadión en primer trimestre y de conformidad con el seguimiento al cumplimiento del PAA Febrero y Marzo, no se radicaron en tiempo 89 procesos (dado que algunos procesos con corte a marzo continuaban incumplidos desde febrero, se resta proceso 113 no eliminado en versión 4), quedando con cumplimiento de radicación 493 procesos.</t>
  </si>
  <si>
    <t>Respecto al seguimiento al Plan Anual de Adquisiciones, es importante señalar que, para el segundo trimestre la cantidad de procesos del Plan Anual de Adquisiciones es menor en comparación al primer trimestre de la vigencia, debido a que la mayoría de los  procesos corresponden a la contratación de prestación de servicios con personal natural, los cuales son tramitados principalmente al inicio de la vigencia, para que se puedan desarrollar las actividades necesarias para el cumplimiento de la misionalidad de la SDP.  El indicador para este trimestre quedo en un 40% debido a que la mayoría de los procesos fueron radicados con posterioridad a la fecha inicialmente registrada en el Plan Anual de Adquisiciones. Situación que fue alertada en el seguimiento trimestral generado ante los miembros del Comité de Contratación.</t>
  </si>
  <si>
    <t>IND-GCO-2025-04</t>
  </si>
  <si>
    <t>Oportunidad en la gestión contractual</t>
  </si>
  <si>
    <t>Medir la oportunidad en la gestión contractual, a través de la identificación del número de contratos legalizados a tiempo en el trimestre con respecto al total de contratos legalizados en el trimestre, con el fin de generar alertas tempranas que permitan tomar las acciones a las que haya lugar para dar cumplimiento a los tiempos establecidos para legalización de los contratos celebrados por la entidad.</t>
  </si>
  <si>
    <t>(Número de contratos legalizados a tiempo en el trimestre / Número total de contratos legalizados en el trimestre) *100</t>
  </si>
  <si>
    <t>Sipa / Control Radicaciones Dir. Cntratación</t>
  </si>
  <si>
    <t xml:space="preserve">OPORTUNIDAD LEGALIZACIÓN CONTRATOS 99,78%
Se evidencia el cumplmiento de requisitos de legalización muy superiores, lo que permite destacar la oportunidad del aporte del contratista y celeridad de los trámites internos en las Direcciones Financiera y de Contratación, que permitieron que los contratos se legalicen oportunamente con que redunda en el inicio de ejecución acorde a la necesidad, mejorando así la ejecución del PAA.
</t>
  </si>
  <si>
    <t>IND-GCO-2025-05</t>
  </si>
  <si>
    <t xml:space="preserve">Cumplimiento de los términos establecidos para realizar las liquidaciones de los contratos (Según aplique)
</t>
  </si>
  <si>
    <t>"Medir la oportunidad en la liquidación de los
contratos con el fin de generar alertas tempranas que permitan tomar las acciones a las que haya lugar para dar cumplimiento a los términos establecidos para liquidar los contratos.</t>
  </si>
  <si>
    <t>(Número de contratos liquidados en término legal o según lo establecido en la minuta contractual en el trimestre / Número total de contratos liquidados en el trimestre) *100</t>
  </si>
  <si>
    <t>Sipa / Control Radicaciones Dir. Cntratación
SECOP II.</t>
  </si>
  <si>
    <t xml:space="preserve">OPORTUNIDAD LIQUIDACIÓN CONTRATOS 57,14%
Se evidencia que de los siete (7) contratos liquidados en el primer trimestre de la vigencia cuatro (4) correspondientes al 57,14% se liquidaron dentro de los seis (6) meses establecidos en la minuta contractual, los caules cumplieron con la oportunidad de cumplimiento de requisitos para el inicio de la etapa postcontractual.
Este resultado, permite generar alertas que conlleven a tomar acciones por parte de los supervisores responsables de esta actividad, y así ir avanzando en la oportunidad de mejora en la terminación y liquidación de contratos, con lo que se finaliza el vinculo contractual.
</t>
  </si>
  <si>
    <t xml:space="preserve">Se registran las liquidaciones solicitadas por parte de los supervisores de los contratos, para los cuales de los cinco (5) contratos liquidados para el segundo trimestre del 2025, cuatro (4) contratos correspondientes al 80% fueron liquidados dentro de los seis (6) meses establecidos en la minuta contractual, los cuales cumplieron con la oportunidad de cumplimiento de requisitos para el inicio de la etapa postcontractual.
Se realiza el seguimiento constante a la radicación de las solicitudes de liquidación por parte de los supervisores, con el objetivo de que se efectúen los procesos de la etapa postcontractual en los tiempos establecidos, y con ello evitar que se genere el vencimiento de las garantías que amparan los contratos y se ocasione la perdida de competencia. Este seguimiento se reporta mediante memorando a cada uno de los supervisores.
</t>
  </si>
  <si>
    <t>IND-GCO-2025-06</t>
  </si>
  <si>
    <t>FORTALECIMIENTO DE LA ACTIVIDAD CONTRACTUAL EN LA SDP</t>
  </si>
  <si>
    <t>Medir el avance de las actividades realizadas para el fortalecimiento de la actividad contractual en la SDP (TALLERES 2025)</t>
  </si>
  <si>
    <t>(Numero de Charlas taller realizadas / Numero Charlas taller programada) *100</t>
  </si>
  <si>
    <t>Taller sobre el ejercicio de la supervisión de contratos realizado
Taller sobre el principio de la planeación realizado</t>
  </si>
  <si>
    <t xml:space="preserve">Se tienen programados dentro del POA la realización de dos talleres; durante el primer trimestre, se realizó el Taller Principio de la Planeación, el 20 de marzo de 2025, en el cual se trataron temas importantes para la elaboración de los estudios previos en procesos de convocatoria, contratación directa y enfasis especial en la elaboración del estudio de mercado y sector.
Con la realización de las Charlas – Talleres, se propende por el empoderamiento y apropiación de las partes intervinientes del proceso de contratación de bienes y servicios, con los cuales se minimizan los riesgos y reprocesos."
</t>
  </si>
  <si>
    <t>IND-GAD-2025-01</t>
  </si>
  <si>
    <t>Cumplimiento del Plan Institucional de Gestión Ambiental</t>
  </si>
  <si>
    <t>Medir el avance de las actividades de los programas específicos del Plan Institucional de Gestión Ambiental</t>
  </si>
  <si>
    <t>(Numero de Actividades ejecutadas del Plan Institucional de Gestión Ambiental en el trimestre )/(Total de las actividades programadas del Plan Institucional de Gestión Ambiental para el trimestre)*100</t>
  </si>
  <si>
    <t>Matriz de seguimiento del Plan Institucional de Gestión Ambiental</t>
  </si>
  <si>
    <t>Cumplimientos al 106%, debido a que se logró desarrollar 1 actividad más de las 17 actividades programadas en el plan de acción del Plan Institucional de Gestión Ambiental (PIGA) que comprenden: informes de participación del apagón ambiental y seguimiento al manejo de residuos, recopilación información consumo del papel en la entidad, informe de huella de carbono de la SDP de la vigencia 2024,  rumboterapia, piezas de racionamiento de agua y movilidad sostenible, seguimiento a la adquisición de Elementos Plásticos de Un Solo Uso (EPSU, Elementos Sustitutos (ES), creación de formatos de inspección del sistema hidrosanitario y transporte sostenible, capacitaciones sobre etiquetado de bolsas y consumo sostenible.</t>
  </si>
  <si>
    <t>Se tienen retrasos frente a la actividad de expedición del convenio con una organización recicladora de oficio e instalación de 12 soportes para la disposición de vasos. Es importante aclarar que cada soporte de vasos se cuenta como 1 actividad para el numerador.
Como solución se incluyó dentro del PAA, el convenio que se radicara en el mes de julio ante la Dirección de Contratación  y  para la instalación de 12 soportes para la disposición de vasos se va a realizar con recursos del nuevo contrato de ferretera que esta revisión en la Dirección de Contratación</t>
  </si>
  <si>
    <t>IND-GAD-2025-02</t>
  </si>
  <si>
    <t>Cumplimiento del Plan de mantenimiento de vehículos</t>
  </si>
  <si>
    <t>Medir el cumplimiento del Plan de mantenimiento de vehículos de la Secretaria Distrital de Planeacion.</t>
  </si>
  <si>
    <t xml:space="preserve"> (Numero de vehículos con mantenimiento preventivos realizados en el trimestre) / (Numero de vehículos activos en el servicio durante el trimestre) *100</t>
  </si>
  <si>
    <t>Ejecutar el 70% del Plan de mantenimiento de vehículos de la SDP.</t>
  </si>
  <si>
    <t>Matriz de seguimiento del Plan Mantenimiento de Vehículos</t>
  </si>
  <si>
    <t xml:space="preserve">Durante el primer trimestre, se alcanzó el 75%  que frente a la meta del 70% correponde a un 107% de cumplimiento en la ejecución de los mantenimientos preventivos programados para los vehículos activos en el servicio, conforme al kilometraje estipulado para dicho período. </t>
  </si>
  <si>
    <t>Corresponde a 9 vehiculos que son suceptibles de mantenimiento, sin embargo durante el periodo medido unicamente 6 vehiculos cumplieron con el kilometraje establecido para acceder al mantenimiento, los otros 3 vehiculos tendran mantenimiento en el momento que cumplan con el numero minimo de kilometraje establecido.</t>
  </si>
  <si>
    <t>IND-GAD-2025-03</t>
  </si>
  <si>
    <t>Participación en actividades que contribuyan a la sostenibilidad de MIPG</t>
  </si>
  <si>
    <t>(Numero de actividades ejecutadas para mantener el Sistema de Gestión - MIPG en el trimestre )/(Total de las actividades programadas para mantener el Sistema de Gestión - MIPG para el trimestre)*100</t>
  </si>
  <si>
    <t>Reporte del POA Gestión, Matriz de Riesgos de gestión y corrupción, estadística de Servicios Administrativos.</t>
  </si>
  <si>
    <t>Dirección de Análisis y Conceptos Jurídicos</t>
  </si>
  <si>
    <t>IND-GJU-01</t>
  </si>
  <si>
    <t>Cumplimiento en los tiempos de respuesta a solicitudes de conceptos jurídicos.</t>
  </si>
  <si>
    <t>Asegurar  la atención de las solicitudes de los conceptos jurídicos, dentro de los términos establecidos por la ley.</t>
  </si>
  <si>
    <t xml:space="preserve">(Número de solicitudes de conceptos jurídicos atendidos dando cumplimiento a los términos de ley en el trimestre)  / Número total de solicitudes recibidas de
conceptos jurídicos atendidos en el trimestre)*100.
</t>
  </si>
  <si>
    <t xml:space="preserve">Emisión de Conceptos Jurídicos cuya evidencia se reporta con el pantallazo de reporte de concetos juridicos realizado por el auxiliar administrativo de la SDJ.
</t>
  </si>
  <si>
    <t>IND-GJU-02</t>
  </si>
  <si>
    <t>Cumplimiento de la gestión normativa de la entidad</t>
  </si>
  <si>
    <t>Asegurar  la atención de las solicitudes de revisión de actos administrativos dentro de los términos establecidos por la SDP</t>
  </si>
  <si>
    <t xml:space="preserve">(Número de actos administrativos revisados en el trimestre, dentro de los términos asignados, para el cumplimiento de las funciones de la entidad / Número total de actos administrativos revisados en el trimestre, para el cumplimiento de las funciones de la entidad, según solicitud)*100.
</t>
  </si>
  <si>
    <t>Revisión de Actos Administrativos cuya evidencia se reporta con el pantallazo de reporte de concetos juridicos realizado por el auxiliar administrativo de la SDJ.</t>
  </si>
  <si>
    <t>Dirección de Análisis y Conceptos Jurídicos / Dirección de Defensa Judicial</t>
  </si>
  <si>
    <t>IND-GJU-03</t>
  </si>
  <si>
    <t>Fortalecimiento del conocimiento a la gestión jurídico administrativa de la SDP</t>
  </si>
  <si>
    <t>Ejecutar las  actividades para el fortalecimiento del conocimiento a la gestión jurídico-administrativa de la SDP</t>
  </si>
  <si>
    <t>Número de actividades ejecutadas que aporten al fortalecimiento del conocimiento a la gestión jurídico administrativas  / Número actividades programadas que aporten al fortalecimiento del conocimiento a la gestión jurídico administrativa x 100</t>
  </si>
  <si>
    <t xml:space="preserve">Se entregan los siguientes soporte soportes: 
-4 jornadas de orientación con soporte de asistencia y presentaciones de las jornadas ejecutadas.
-2 Clinicas juridicas con soporte de asistencia y presentaciones de las jornadas ejecutadas.
-2 Documentos de análisis cuyos soportes integran: documentos de Anteproyecto, documentos preliminares y  documentos finales.
-4 Relatorías que se registran en la pagina web.
</t>
  </si>
  <si>
    <t>Dirección de Defensa Judicial</t>
  </si>
  <si>
    <t>IND-GJU-04</t>
  </si>
  <si>
    <t>Cumplimiento en los tiempos de atención de los procesos judiciales.</t>
  </si>
  <si>
    <t>Medir las actuaciones procesales de los litigios en los cuales se vinculaa la SDP dentro del termino legal.</t>
  </si>
  <si>
    <t xml:space="preserve">(Número de contestaciones de demandas dentro de los términos legales vigentes, en el trimestre / Número total de autos admisorios de demanda notificados a la SDP,
en el trimestre)*100.
</t>
  </si>
  <si>
    <t>Contestación de demanda
Memorandos, memoriales, impugnaciones, recursos, alegatos y respuesta a los requerimientos.
Solicitudes de conciliación.
Políticas de prevención del daño antijurídico y su seguimiento.
Seguimiento a la Defensa Jurídica del POT.</t>
  </si>
  <si>
    <t>IND-GJU-05</t>
  </si>
  <si>
    <t>Nivel de éxito procesal en la entidad</t>
  </si>
  <si>
    <t xml:space="preserve">Reportar el desempeño y actuación en la representación de la SDP ante los distintos órganos judiciales.
</t>
  </si>
  <si>
    <t xml:space="preserve"> Efectividad, Resultado</t>
  </si>
  <si>
    <t>(Número de procesos judiciales  con fallo favorable para la entidad / Total de procesos judiciales interpuestos contra la SDP) *100.</t>
  </si>
  <si>
    <t>Reporte De exito procesal SIPROJ
Actualización SIPROJ WEB</t>
  </si>
  <si>
    <t>Subsecretaria Jurídica</t>
  </si>
  <si>
    <t>IND-GJU-06</t>
  </si>
  <si>
    <t>Porcentaje de actividades para la actualización de los contenidos de la WikiTemas</t>
  </si>
  <si>
    <t xml:space="preserve">Medir el cumplimiento oportuno de  la actualización y disponibilidad de la información de la WikiTemas con el fin de contar con la consolidación unificada de la posición jurídica de la SDP frente a los usuarios internos. </t>
  </si>
  <si>
    <t>Número de actividades realizadas para la actualización de los contenidos de la WikiTemas / Número de actividades programadas para la actualización de los contenidos de la
WikiTemas x100</t>
  </si>
  <si>
    <t>Cargue de la información en Wikitemas del año 2025.
Actualización de los contenidos de la Wikitemas.
Captura pantallazo de la página donde se realiza la publicación y actualización de los Wikitemas.</t>
  </si>
  <si>
    <t>IND-GJU-07</t>
  </si>
  <si>
    <t>Medir el cumplimiento de las actividades programadas por la entidad, para mantener el 100% de la sostenibilidad del Sistema Integrado de Gestión MIPG.</t>
  </si>
  <si>
    <t>(Número de actividades ejecutadas que contribuyan a la sostenibilidad del Sistema Integrado de Gestión / Número de actividades programadas que contribuyan a la sostenibilidad del Sistema Integrado de Gestión)*100</t>
  </si>
  <si>
    <t>Información de la página web de la SDP actualizada
Actividades definidas en el marco de MIPG con participación. 
Encuestas de satisfacción realizada y retroalimentada.
Información de la página web de la SDP actualizada
Actividades definidas en el marco de MIPG con participación.
Encuestas de satisfacción realizadas y retroalimentadas
Mapas de riesgos del proceso formulados y con seguimiento
Documentación del proceso revisada y actualizada.
Planes de mejoramiento formulados y con seguimiento.
Actividades definidas en el marco de MIPG con participación. 
Reporte de cumplimiento de actividades en la matriz dispuesta por la DPI 
Reportes</t>
  </si>
  <si>
    <t>IND-GJU-08</t>
  </si>
  <si>
    <t>Porcentaje de tramites disciplinarios gestionados en etapa de juzgamiento en primera instancia de los expedientes disciplinarios asignados por la Oficina de Control Disciplinario Interno de conformidad con la normativa vigente.</t>
  </si>
  <si>
    <t>Medir  el cumplimiento de las actuaciones procesales en los expedientes disciplinarios en la etapa de juzgamiento en primera instancia, de acuerdo con la normatividad vigente.</t>
  </si>
  <si>
    <t>Eficiencia</t>
  </si>
  <si>
    <t>Número de procesos disciplinarios en etapa de juzgamiento en primera instancia tramitados de conformidad con la normativa vigente / Numero total de procesos disciplinarios en etapa de juzgamiento en primera instancia activos de conformidad con la normativa vigente.</t>
  </si>
  <si>
    <t>Base de excel con la relación de las actuaciones adelantadas para cada proceso.
Actuaciones procesales emitidas mediante la aplicación de la Ley Disciplinaria y demás normas complementarias.</t>
  </si>
  <si>
    <t>IND-EYC-2025-01</t>
  </si>
  <si>
    <t xml:space="preserve"> Ejecución del Plan Anual de Auditoria - PAA en la vigencia.</t>
  </si>
  <si>
    <t xml:space="preserve"> Medir el avance en la ejecución del Plan Anual de Auditoría - PAA de la SDP, con el fin de generar alertas y soportar la toma de decisiones en la Entidad.</t>
  </si>
  <si>
    <t>( Cantidad de Informes del Plan Anual de Auditoría realizados  a la fecha corte/  Cantidad de Informes del Plan Anual de Auditoría programados a la fecha de corte)*100%</t>
  </si>
  <si>
    <t>Base de datosde control de avance de PAA realizados y publicados y link de publicación de los informes en la página web de la SDP</t>
  </si>
  <si>
    <t>La Oficina de Control Interno en el mes de enero realizó sesión del Comité Institucional de Control Interno, dentro del cual se presentó el informe de evaluación del sistema de control interno de la entidad, análisis de los planes de mejoramiento, seguimiento a cumplimiento de metas del Plan de Desarrollo y se aprobó el Plan Anual de Auditoría para la vigencia 2025, versión 2, entre otros temas. Durante el primer trimestre se  ha logrado un avance del 99% de los informes programados con corte a 31 de marzo del 2025, que corresponde a un avance de 96 informes presentados en el marco del Plan Anual de Auditoría de la vigencia 2025.</t>
  </si>
  <si>
    <t>IND-EYC-2025-02</t>
  </si>
  <si>
    <t>(Evaluacion y Control) Participación en actividades que contribuyan a la sostenibilidad de MIPG</t>
  </si>
  <si>
    <t>Medir el avance de las actividades ejecucutadas de sostenibilidad de MIPG en las cuales participa la OCI.</t>
  </si>
  <si>
    <t>Número de actividades ejecutadas de sostenibilidad de MIPG en las cuales participe la OCI / Número de actividades programadas de sostenibilidad de MIPG en las cuales participe la OCI</t>
  </si>
  <si>
    <t>Listas de asistencia a Capacitaciones realizadas desde la DPI.
Presentaciones jornadas de inducción y reinducción.
Reuniones de equipo de trabajo.</t>
  </si>
  <si>
    <t>IND-CDI-2025-01</t>
  </si>
  <si>
    <t>Cumplimiento de Términos Disciplinarios en etapa de instrucción</t>
  </si>
  <si>
    <t>Medir el oportuno trámite y sustanciación de los procesos disciplinarios por parte de la Oficina de Control Disciplinario Interno</t>
  </si>
  <si>
    <t>(Número de expedientes gestionados/ Procesos activos a cargo de la Oficina de Control Disciplinario Interno)*100</t>
  </si>
  <si>
    <t>Actas de revisión de los procesos disciplinarios activos y de las bases de datos</t>
  </si>
  <si>
    <t>IND-CDI-2025-02</t>
  </si>
  <si>
    <t>Gestión Preventiva en materia disciplinaria</t>
  </si>
  <si>
    <t xml:space="preserve">Medir el avance de las acividades previstas en la estrategia pedagogica, en la gestión de la prevención disciplinaria </t>
  </si>
  <si>
    <t>(Número de actividades de gestión preventiva desarrolladas / Número de actividades de gestión preventiva programadas)*100</t>
  </si>
  <si>
    <t>Registros de divulgaciones, orientaciones, capacitaciones, talleres, cartillas y piezas comunicativas</t>
  </si>
  <si>
    <t>IND-CDI-2025-03</t>
  </si>
  <si>
    <t>Medir el desarrollo de las actividades que contribuyen a la sostenibiilidad del Sistema de Gestión de la SDP</t>
  </si>
  <si>
    <t xml:space="preserve">ctividades en el marco de MIPG (Mapa de Riesgos, Planes de Mejoramiento, actualización de documentos, y actualización página web) </t>
  </si>
  <si>
    <t>IND-CES-2025-01</t>
  </si>
  <si>
    <t>Porcentaje de realización de actividades para la sostenibilidad del Sistema de Gestión del MIPG</t>
  </si>
  <si>
    <t>Medir el cumplimiento de las actividades
que se programan para garantizar la
sostenibilidad del Sistema de Gestión
de la SDP</t>
  </si>
  <si>
    <t>(Número de actividades para la sostenibilidad del Sistema de Gestión realizadas / Número de actividades para la sostenibilidad del Sistema de Gestión programadas) *100</t>
  </si>
  <si>
    <t>Reporte portal y Control de solicitudes
Formulación y reporte de seguimiento planes de mejoramiento
Mapa de riesgo formulado y reporte de seguimiento
Correos, listas de asistencia o actas
Documentos revisados en borrador, correos o listas de asistencia de revisión o aprobación  y documentos oficializados en Gestionate
Comunicado de aplicación de la encuesta, encuestas aplicadas e informe de resultados
Correos monitoreando estado del tramite de PQRS con servicio a la ciudadanía y radicados en SIPA Alertas peticiones vencidas – Plataforma Bogotá Te Escucha de servicio a la ciudadanía</t>
  </si>
  <si>
    <t>IND-CES-2025-02</t>
  </si>
  <si>
    <t xml:space="preserve"> Porcentaje de registros positivos o neutros producidos por la SDP en medios de comunicación masiva</t>
  </si>
  <si>
    <t>Medir el posicionamiento de la entidad, para verificar si la estrategia de comunicación es efectiva</t>
  </si>
  <si>
    <t>(Nº de registros positivos y neutros producidos por la SDP en medios de comunicación masivos en un trimestre / Nº Total de registros producidos por la SDP en medios de comunicación masivos en un trimestre)*100</t>
  </si>
  <si>
    <t>Informe de porcentaje de noticias negativas, neutras y positivas
Análisis del informe de registros producidos por la SDP calificados como positivos y neutros</t>
  </si>
  <si>
    <t>En total se obtuvieron 57 menciones de la SDP en medios, de las cuales 44 fueron positivas y 11 neutras,  se mantiene una percepción positiva de la SDP, en cuanto a las actividades que ejecuta, logros, proyectos, entre otros. Lo cual muestra buenos resultados de las estrategias diseñadas y ejecutadas de comunicaciones.</t>
  </si>
  <si>
    <t xml:space="preserve">Se registraron 53 menciones de la Secretaría Distrital de Planeación, de las cuales 41 fueron positivas (77 %)   4 neutras (8 %)  y 8 negativas (15 %) en temas como: Reto de innovación  Bogotá Ciudad Aeropuerto, FILBo y  Consejo Consultivo de ordenamiento de Bta, Encuesta Multipropósito, rendición de cuentas, Regipolab, proyecto de legalización del sector Villa Gladys. Bogotá Ciudad Aeropuerto, entre otros. </t>
  </si>
  <si>
    <t>IND-CES-2025-03</t>
  </si>
  <si>
    <t>Estrategia de comunicación interna y externa implementada</t>
  </si>
  <si>
    <t>(Campañas ejecutadas en el trimestre / Campañas programadas en el trimestre) *100</t>
  </si>
  <si>
    <t>Campañas de Comunicación, boletines, guiones, entre otros
Control de solicitudes y Piezas graficas de comunicación interna y externa.
Control de solicitudes y link de las aplicaciones multimedias y/o videos para la divulgación de comunicación interna y externa.</t>
  </si>
  <si>
    <t xml:space="preserve">Para la vigencia se espera que se realicen 10 campañas. Para el primer trimestre se esperaba realizar 2 y se lograron 5. Se cumplió y sobrepaso con la proyección de campañas a ejecutar durante este primer trimestre del año, esto se debe a que adicional a las ya mapeadas, algunas dependencias solicitan algunas adicionales, donde evidenciamos la implementación de nuestra estrategia de comunicación interna y externa. </t>
  </si>
  <si>
    <t>Para la vigencia se espera que se realicen 10 campañas. Para el segundo trimestre se esperaba realizar 2 y se lograron 5.  Es decir, se cumplió con la proyección esperada y sobrepaso. Esto se debe a que adicional de las campañas que la Oficina Asesora de Comunicaciones tenía mapeadas, algunas dependencias solicitan nuevas campañas, lo que ha permitido evidenciar la implementación de nuestra estrategia de comunicación interna y externa.</t>
  </si>
  <si>
    <t>IND-CES-2025-04</t>
  </si>
  <si>
    <t>Tasa de crecimiento de la audiencia en redes sociales</t>
  </si>
  <si>
    <t xml:space="preserve">Medir aumento de seguidores en las redes sociales institucionales </t>
  </si>
  <si>
    <t>(Nuevos seguidores en redes sociales en el trimestre / Nuevos seguidores proyectados en redes sociales en el trimestre) * 100</t>
  </si>
  <si>
    <t>76050 seguidores al cierre del 2024</t>
  </si>
  <si>
    <t xml:space="preserve">Para la vigencia se esperan que los seguidores se incrementen en la mitad de los existentes en el año anterior, es decir lograr 38025 nuevos seguidores. Para el primer trimestre se esperaba llegar a 12929 y se logró llegar a 13231, superando así lo esperado para el corte, es decir se cumplió con la proyección esperada en  el aumento de seguidores del trimestre,  se trabajaron contenidos enfocados en temas clave para la secretaría, incluyendo la estrategias de comunicación propuesta por el equipo digital, reuniones creativas del equipo de la OAC y sinergias con otras entidades del Distrito. Este crecimiento muestra un avance significativo en la consolidación de la presencia digital de Planeación, con TikTok como la plataforma de mayor impacto. </t>
  </si>
  <si>
    <t xml:space="preserve">Para la vigencia se espera que los seguidores se incrementen en la mitad de los existentes en el año anterior, es decir lograr 38.025 nuevos seguidores. Al corte del segundo trimestre se esperaba lograr 7.605 nuevos seguidores y se logró llegar a 10.135, superando así lo esperado para el corte, es decir se cumplió con la proyección esperada en el aumento de seguidores,  lo cual se ha realizado gracias al fortaleciendo de la presencia digital con contenidos que conectan con la ciudadanía y muestren el impacto de la planeación en la vida de las personas. </t>
  </si>
  <si>
    <t>Dirección de Cartografia</t>
  </si>
  <si>
    <t>IND-IPP-2025-01</t>
  </si>
  <si>
    <t xml:space="preserve">Cumplimiento de la actualización de la Base de Datos Geografica Corporativa </t>
  </si>
  <si>
    <t>Medir el avance de actualización de las entidades geográficas (objetos geográficos y tablas) en la Base de Datos Geográfica Corporativa, mediante la gestión (recolectar, procesar, sistematizar, estandarizar y analizar) la información geográfica procedente de los sectores de la administración distrital y de los organismos del orden regional y nacional, en cumplimiento del Decreto Distrital 544 de 2007, con el fin de disponer de información geográfica actualizada para el ordenamiento territorial y la toma de decisiones.</t>
  </si>
  <si>
    <t>((Avance del mes actividad 1 / avance programado actividad 1) + (Avance del mes actividad 2 / avance programado actividad 2) + (Avance del mes actividad 3 / avance programado actividad 3))/ Numero de actividades programadas en el mes</t>
  </si>
  <si>
    <t xml:space="preserve">Actualizar una base de datos geográfica corporativa </t>
  </si>
  <si>
    <t xml:space="preserve">
Reporte de Excel con el número de solicitudes y entidades cartograficas actualizadas en la base de Datos Geografica Corporativa</t>
  </si>
  <si>
    <t xml:space="preserve">
1</t>
  </si>
  <si>
    <t>IND-IPP-2025-02</t>
  </si>
  <si>
    <t xml:space="preserve">Cumplimiento de solicitudes cartográficas atendidas de instrumentos del POT e información urbanística </t>
  </si>
  <si>
    <t>Medir el porcentaje de solicitudes cartográficas atendidas de acuerdo a la revisión y validación de los procesos urbanísticos o de las propuestas de adopción de instrumentos POT solicitados a la dependencia.</t>
  </si>
  <si>
    <t xml:space="preserve"> (No. de solicitudes cartográficas respondidas por parte de la Dirección de Cartografía / No. Total de solicitudes cartográficas recibidas en la Dirección de Cartografía)*100</t>
  </si>
  <si>
    <t xml:space="preserve">Atender el 100% de las solicitudes de revisión y validación cartografica de instrumentos del POT e información urbanística </t>
  </si>
  <si>
    <t>IND-IPP-2025-03</t>
  </si>
  <si>
    <t>Porcentaje de certificados de estratatificación socioeconómica emitidos</t>
  </si>
  <si>
    <t>Medir la difusión de la estratificación a través de la emisión mensual de los certificados de estratificación socioeconómica en el mes</t>
  </si>
  <si>
    <t>(Número de certificados de estratificación socioeconómica emitidos a través de la plataforma SINUPOT / Número de certificados de estratificación socioeconómica requeridos por los usuarios de la Estratificación de Bogotá, a través de la plataforma SINUPOT ) * 100</t>
  </si>
  <si>
    <t>Tableros de control que enseña  e numero de actualizaciones realizadas en cada uno de los meses</t>
  </si>
  <si>
    <t>IND-IPP-2025-04</t>
  </si>
  <si>
    <t>Cumplimiento de actividades de gestión del Concurso Económico de la Estratificación de Bogotá realizadas</t>
  </si>
  <si>
    <t>Medir la gestión realizada por la Dirección de Estratificación para realizar el concurso económico de la estratificación de Bogotá.</t>
  </si>
  <si>
    <t xml:space="preserve">Porcentaje de avance de las actividades
((Ponderacion vertical actividad/Peso meta%)*avance actividad 1)+((Ponderacion vertical actividad/Peso meta)*avance actividad 2)+ ((Ponderacion vertical actividad/Peso meta)*avance actividad 3)+ ((Ponderacion vertical actividad/Peso meta)*avance actividad 4) + ((Ponderacion vertical actividad/Peso meta)*avance actividad 5)*magnitud programada de la meta para la vigencia/100 </t>
  </si>
  <si>
    <t>Avance de las actividades (resolución elaborada, informe técnico, recibos de pago emitidos de primera y segunda cuota, respuestas a requerimientos)</t>
  </si>
  <si>
    <t>IND-IPP-2025-05</t>
  </si>
  <si>
    <t>Cumplimiento de requerimientos de información atendidos con oportunidad en los tiempos establecidos por la ley</t>
  </si>
  <si>
    <t>Medir la oportunidad en que la Dirección de Registros Sociales da respuesta a los requerimientos de información de la ciudadania, entes de control y otros actores</t>
  </si>
  <si>
    <t>(Número de requerimientos de información contestadas en los tiempos de Ley  / Número de requerimientos de información recibidas para contestar en el mes de reporte)*100</t>
  </si>
  <si>
    <t>Reporte de la dependencia generado con base a  SIPA</t>
  </si>
  <si>
    <t>IND-IPP-2025-06</t>
  </si>
  <si>
    <t>Personal capacitado para garantizar el conocimiento y cumplimiento de lineamientos estabelcidos</t>
  </si>
  <si>
    <t>Medir el número de personas de la Dirección de Registros Sociales capacitaciones para garantizar el conocimiento y cumplimiento de lineamientos establecidos</t>
  </si>
  <si>
    <t>(Número de personas capacitadas / total de personas que requieren capacitación )*100</t>
  </si>
  <si>
    <t>Capacitar el 100% del personal que se requiere para garantizar el adecuado conocimiento y  cumplmiento de los lineamientos establecidos</t>
  </si>
  <si>
    <t>Cronograma de capacitaciones e identificación de los temas de capacitación
Listado de asistencia
Presentaciones
Evaluación previa y post de conocimientos para la cualificación de las personas capacitadas</t>
  </si>
  <si>
    <t>N.A.</t>
  </si>
  <si>
    <t>La sobrejecución del indicador se debe a que se citaron a 18 profesionales, sin embargo, se capacitaron 21, es decir 3 más de los programados.</t>
  </si>
  <si>
    <t>Direción de Información y Estadísticas</t>
  </si>
  <si>
    <t>IND-IPP-2025-07</t>
  </si>
  <si>
    <t>Cumplimiento del calendario estadístico</t>
  </si>
  <si>
    <t>Medir el cumplimiento oportuno de la publicación del calendario estadístico programado por la Dirección de Información y Estadisticas</t>
  </si>
  <si>
    <t>(Número de publicaciones estadísticas disponibles en el portal de la SDP en el periodo de reporte / Número de publicaciones programadas en el Calendario Estadístico para el periodo de reporte) * 100%</t>
  </si>
  <si>
    <t>Cumplir en un 100% la programación mensual de divulgación de Información estratégica del Calendario Estadístico.</t>
  </si>
  <si>
    <t>Las publicaciones de información estadística estratégica en el portal web de la SDP</t>
  </si>
  <si>
    <t>En el mes de junio quedaron pendiente de publicación el informe de "Marco territorial lucha contra la pobreza extrema", el cual se publico el 3 de julio y el boletín del CEED - DANE, dado que este no lo ha publicado el DANE</t>
  </si>
  <si>
    <t>IND-IPP-2025-08</t>
  </si>
  <si>
    <t>Cumplimiento de la gestión de las actividades propias de la coordinación de la Red de Observatorios Distritales - ROD</t>
  </si>
  <si>
    <t>Medir el cumplimiento de las actividades que conllevan a la coordinación de la Red de Observatorios Distritales - ROD</t>
  </si>
  <si>
    <t xml:space="preserve">Avance de las actividades (actas, correos electrónicos, publicación en página, web e informes) </t>
  </si>
  <si>
    <t>Subsecretaría de información</t>
  </si>
  <si>
    <t>IND-IPP-2025-09</t>
  </si>
  <si>
    <t>Productos de las actividades del sistema de gestión ejecutadas</t>
  </si>
  <si>
    <t xml:space="preserve">Se presentó un retraso frente al cumplimiento de la actividad POA-IPP-2025-29, en razón a que  la actividad quedó errada, siendo la ejecución real en el primer y tercer trimestre del año. </t>
  </si>
  <si>
    <t>IND-GTI-2025-01</t>
  </si>
  <si>
    <t>Porcentaje de cumplimiento del paso a pruebas de los requerimientos de software programados en el mes.</t>
  </si>
  <si>
    <t>Medir el porcentaje de requerimientos de software programados en el mes para paso a pruebas, que efectivamente pasan a ambiente de pruebas.</t>
  </si>
  <si>
    <t>(Número de requerimientos entregados en el mes por el equipo de desarrollo para pruebas de usuarios funcionales/Denominador: Número de requerimientos programados en el mes para paso a pruebas de usuarios funcionales) *100</t>
  </si>
  <si>
    <t>Ejecutar el 100% de las actividades programadas que contribuyen a la operación de soluciones de software de la SDP 2025</t>
  </si>
  <si>
    <t xml:space="preserve">Durante el periodo comprendido entre el 01/01/2025 al 30/06/2025 se programaron para paso a pruebas un total de 197 requerimientos de software, de los cuales 188 pasaron a pruebas en las fechas programadas, lo que corresponde a un cumplimiento del 95%. </t>
  </si>
  <si>
    <t>IND-GTI-2025-02</t>
  </si>
  <si>
    <t>Porcentaje de satisfacción de usuarios con el apoyo en proyectos de software</t>
  </si>
  <si>
    <t>Medir el porcentaje de satisfacción de usuarios funcionales a través del mecanismo de formulación de encuestas durante el trimestre.</t>
  </si>
  <si>
    <t>(Número de encuestas con resultados satisfactorios a los requerimientos con el apoyo en proyectos de software/Denominador: Número de encuestas aplicadas a los requerimientos con el apoyo en proyectos de software)*100.</t>
  </si>
  <si>
    <t>Resultado de encuesta con alto grado de satisfacción</t>
  </si>
  <si>
    <t>Durante el periodo comprendido entre el 01/01/2025 al 30/06/2025 los usuarios funcionales gestionaron treinta y siete (37) encuestas de satisfacción relacionadas con el apoyo prestado por la Dirección de las Tecnologías de la Información y las Comunicaciones - Equipo de Software en la ejecución de proyectos de TI que involucran soluciones de Software.</t>
  </si>
  <si>
    <t>IND-GTI-2025-03</t>
  </si>
  <si>
    <t>Seguimiento a la Operación de la Infraestructura Tecnológica de la SDP</t>
  </si>
  <si>
    <t>Medir la operación de las actividades programadas para la operación de la infraestructura tecnológica en la vigencia.</t>
  </si>
  <si>
    <t>Eficiente</t>
  </si>
  <si>
    <t>Promedio de los porcentajes alcanzados en cada uno de los indicadores de operación de la infraestructura tecnológica de la SDP</t>
  </si>
  <si>
    <t>Realizar el 100% de las actividades que contribuyen a la operación de la infraestructura tecnológica de la SDP 2025</t>
  </si>
  <si>
    <t>Mediciones realizadas a los indicadores de infraestructura con evidencias</t>
  </si>
  <si>
    <t>IND-GTI-2025-04</t>
  </si>
  <si>
    <t>Porcentaje de ejecución del plan de la implementación de los componentes de infraestructura</t>
  </si>
  <si>
    <t>Medir la ejecución de las actividades programadas en el plan de Implementación de los componentes de Infraestructura de la SDP en la vigencia.</t>
  </si>
  <si>
    <t>Porcentaje alcanzado en la ejecución del plan de la implementación de los componentes de infraestructura</t>
  </si>
  <si>
    <t>Ejecución de las actividades según lo planeado con evidencias</t>
  </si>
  <si>
    <t>Durante el periodo Enero a Junio de 2025 se diseñó el Plan de Implementación de Componentes de Infraestructura para la vigencia 2025, con un avance al final a corte del 30 de junio de 57,70% dando cumplimiento a la programación establecida. Dicho plan incluye 12 proyectos a ejecutar, los cuales cuenta con un plan de acción independiente y su respectivo seguimiento final, los cuales hacen parte de las evidencias del reporte:
 1) Traslado centro de datos
2) Actualización Solucion veeamBackup
3) Certificados Seguro
4) Gestion de Vulnarabilidades 
5) Migracion Sinupot base de datos oracle a postgres
6) MigracionInfraestructura 
7) Implementacion de solucion de wifi
8) Implementacion de WSUS para PC y Servidores windows
9) Implementación Nuevo Servidor de Impresión
10) Aseguramiento servidores
11) Configuracion de Agentes monitoreo de base de datos en cloud control
12) Iimplementacion ECMSIPA</t>
  </si>
  <si>
    <t>IND-GTI-2025-05</t>
  </si>
  <si>
    <t>Porcentaje de incidencias atendidas y resueltas en la mesa de ayuda de soporte tecnológico</t>
  </si>
  <si>
    <t>Medir el porcentaje de solicitudes atendidas y resueltas en la mesa de ayuda de soporte tecnológico</t>
  </si>
  <si>
    <t>(Número de solicitudes atendidas en la mesa de ayuda de soporte tecnológico (Cerradas + Espera) / Número total de solicitudes recibidas en la mesa de ayuda de soporte tecnológico) * 100</t>
  </si>
  <si>
    <t>Realizar el 100% de las actividades que contribuyen a la operación de la mesa de ayuda de la SDP 2025</t>
  </si>
  <si>
    <t>Solicitudes atendidas y resueltas con evidencias</t>
  </si>
  <si>
    <t>IND-GTI-2025-06</t>
  </si>
  <si>
    <t>Porcentaje de solicitudes cerradas oportunamente por la mesa de ayuda de soporte tecnológico de la SDP</t>
  </si>
  <si>
    <t>Medir el porcentaje de solicitudes cerradas oportunamente por la mesa de ayuda de soporte tecnológico de la SDP</t>
  </si>
  <si>
    <t>(Número de incidencias cerradas oportunamente / Número de incidencias cerradas)*100</t>
  </si>
  <si>
    <t>Solicitudes cerradas oportunamente con evidencias</t>
  </si>
  <si>
    <t>De los servicios atendidos y cerrados durante el transcurso del primer trimestre de 2025 y en el  marco actual de teletrabajo y presencialidad,  se observa que se cerraron de manera oportuna el 91,95% de las solicitudes de mesa de ayuda.</t>
  </si>
  <si>
    <t>IND-GTI-2025-07</t>
  </si>
  <si>
    <t>Porcentaje de satisfacción de usuarios de la mesa de ayuda de Soporte Tecnológico</t>
  </si>
  <si>
    <t>Medir el porcentaje de satisfacción de usuarios de la mesa de ayuda de Soporte Tecnológico</t>
  </si>
  <si>
    <t>(Número de solicitudes calificadas como "Buenas"/Total de solicitudes calificadas)*100</t>
  </si>
  <si>
    <t>Calificaciones con alto nivel de satisfacción según reporte generado con evidencias</t>
  </si>
  <si>
    <t xml:space="preserve">El primer trimestre de 2025 culminó con un destacado 92,23% de satisfacción en la mesa de ayuda de la SDP. Este excelente resultado, evidenciado a través de las calificaciones de los servidores públicos, se logró mediante un seguimiento periódico y mesas de trabajo proactivas. Estas instancias permitieron identificar y capitalizar las valoraciones positivas, así como analizar y abordar las áreas de oportunidad para fortalecer continuamente la calidad de la atención.
Se ha recibido la retroalimentación por parte de los servidores públicos de la entidad, permitiendo realizar mesas de trabajo para analizar, verificar y avanzar en el mejoramiento continuo, de igual manera se convierte en un estímulo a nivel personal. </t>
  </si>
  <si>
    <t>Durante el segundo trimestre de 2025 (abril-junio), la mesa de ayuda mantuvo un alto nivel de satisfacción, alcanzando un resultado de 93,86% de calificación positiva. Esta meta se logró gracias a seguimientos periódicos y mesas de trabajo con el equipo, donde se analizaron las calificaciones y comentarios de los usuarios. Se prestó especial atención a las calificaciones "Malas" y "Regulares" para identificar y corregir las causas, fortaleciendo así la calidad del servicio. Además, se evidenció un crecimiento en la participación de los usuarios en la encuesta, alcanzando un 18,56% en este trimestre, lo que valida la retroalimentación obtenida y el impacto de las mejoras implementadas.</t>
  </si>
  <si>
    <t>IND-GTI-2025-08</t>
  </si>
  <si>
    <t>Porcentaje de actividades realizadas que contribuyan a la sostenibilidad del Sistema de Gestión</t>
  </si>
  <si>
    <t>Realizar seguimiento a la ejecución de las actividades que contribuyan a la sostenibilidad del Sistema de Gestión - MIPG de la Entidad</t>
  </si>
  <si>
    <t>(Sumatoria del porcentaje total de las actividades realizadas / Sumatoria del porcentaje de avance de las actividades programadas)*100</t>
  </si>
  <si>
    <t>Implementar el 100% de las actividades requeridas para mantener el Sistema de Gestión - MIPG de la Entidad 2025</t>
  </si>
  <si>
    <t>Seguimiento de las actividades realizadas con evidencias</t>
  </si>
  <si>
    <t>IND-GTI-2025-09</t>
  </si>
  <si>
    <t>Implementación de las Políticas de Gobierno Digital y Seguridad Digital</t>
  </si>
  <si>
    <t>Medir la ejecución de las actividades para la implementación de las Políticas de Gobierno y Seguridad Digital, lideradas por la Dirección de las Tecnologías de la Información y las Comunicaciones.</t>
  </si>
  <si>
    <t>(Porcentaje de avance de las actividades realizadas / Porcentaje de avance de las actividades programadas)*100</t>
  </si>
  <si>
    <t>Realizar el 100% de las actividades programadas para la implementación de los lineamientos priorizados de las Políticas de Gobierno y Seguridad Digial 2025</t>
  </si>
  <si>
    <t>Avance de las actividades programadas con evidencias</t>
  </si>
  <si>
    <t>IND-GTI-2025-10</t>
  </si>
  <si>
    <t>Porcentaje de procesos contractuales radicados ante la Dirección de Contratación a cargo de la Dirección de TIC del Plan Anual de Adquisición vigente</t>
  </si>
  <si>
    <t>Medir el porcentaje de ejecución de los procesos contractuales radicados ante la Dirección de Contratación a cargo de la Dirección de TIC del Plan Anual de Adquisición vigente</t>
  </si>
  <si>
    <t>(Número de procesos contractuales radicados a cargo de la Dirección de TIC del Plan Anual de Adquisición vigente / Número de procesos contractuales programados para radicar a cargo de la Dirección de TIC del Plan Anual de Adquisición vigente)*100</t>
  </si>
  <si>
    <t>Con corte al 31 de marzo de 2025, la Dirección de Tecnologías de la Información y las Comunicaciones (DTIC) radicó un total de 20 procesos contractuales de los 29 procesos que al cierre de la vigencia tenía a su cargo la Dirección de TIC, según la versión 5 del Plan Anual de Adquisiciones (PAA), obteniendo un resultado del indicador de 69%.</t>
  </si>
  <si>
    <t>Oficina de Participación
y Díalogo de Ciudad</t>
  </si>
  <si>
    <t>IND-ADC-2025-01</t>
  </si>
  <si>
    <t xml:space="preserve">Cumplimiento de la Estrategia de Rendición de Cuentas </t>
  </si>
  <si>
    <t xml:space="preserve">Medir el avance de la estrategia de rendicion de cuentas  con el fin dar cumplimiento a la Política de Transparencia y Acceso a la Información Pública, a través de escenarios de retroalimentación de los instrumentos de planeación en los espacios y escenarios de participación donde actúa la entidad.   </t>
  </si>
  <si>
    <t>(Número de actividades ejecutadas de la Estrategia de Rendición de Cuentas / Número de actividades programadas para la vigencia de la Estrategia de Rendición de Cuentas )*100</t>
  </si>
  <si>
    <t xml:space="preserve">Documento de la estrategia de Rendición de Cuentas de la vigencia </t>
  </si>
  <si>
    <t>IND-ADC-2025-02</t>
  </si>
  <si>
    <t>Calcular el porcentaje de ejecución de las actividades programadas para mantener el sistema de gestión de la entidad, siguiendo los lineamientos del Modelo Integrado de Planeación y Gestión, con el fin de desarrollar estrategias para el cumplimiento de los objetivos y el fortalecimiento instituciona,l mediante el seguimiento  y acompañamiento en la implementación de las políticas y dimensiones definidas en el MIPG.</t>
  </si>
  <si>
    <t>Plan Operativo Anual del proceso, que incluya la ejecución de las actividades asociadas a la sostenibilidad del SG-MIPG.
Plan de Acción Institucional con sus seguimientos.</t>
  </si>
  <si>
    <t>IND-ADI-2025-01</t>
  </si>
  <si>
    <t>Cumplimiento  del Plan Organizacional de Cultura de la Innovación</t>
  </si>
  <si>
    <t>Determinar el avance en la elaboración del Plan Organizacional de Cultura de la Innovación de la Secretaría Distrital de Planeación.</t>
  </si>
  <si>
    <t>Eficacia y Producto</t>
  </si>
  <si>
    <t>(Número de actividades ejecutadas durante el periodo que contribuyen para elaborar el POCI / Número de actividades programadas durante el periodo que contribuyen para elaborar el POCI) *100</t>
  </si>
  <si>
    <t>Ejecutar el 100% de las acciones asociadas al Plan Organizacional de Cultura de la Innovación</t>
  </si>
  <si>
    <t>Plan Organizacional de Cultura de la Innovación, publicado y socializado</t>
  </si>
  <si>
    <t>IND-ADI-2025-02</t>
  </si>
  <si>
    <t>Sistema de Gestión- MIPG  actualizado</t>
  </si>
  <si>
    <t>Eficacia y resultado</t>
  </si>
  <si>
    <t>IND-ADS-2025-01</t>
  </si>
  <si>
    <t xml:space="preserve">Cumplimiento plan de trabajo de la Estratégia de Integración Regional </t>
  </si>
  <si>
    <t>Realizar seguimiento periodico a la implementación del plan de acción de la Estratégia de Integración Regional.</t>
  </si>
  <si>
    <t>(Número de actividades ejecutadas en el plan de acción / Número de actividades programadas)*100</t>
  </si>
  <si>
    <t xml:space="preserve">Ejecutar el 100% del  plan de trabajo de la Estratégia de Integración Regional </t>
  </si>
  <si>
    <t>IND-ADS-2025-02</t>
  </si>
  <si>
    <t>Dirección  Distrital de Programación Seguimiento a la Inversión y Plan de Desarrollo</t>
  </si>
  <si>
    <t>IND-PDD-2025-01</t>
  </si>
  <si>
    <t>Entidades distritales asesoradas en asuntos del Banco Distrital de Programas y de los Proyectos de Inversión Pública y formulacion, seguimiento al Plan Distrital de Desarrollo</t>
  </si>
  <si>
    <t xml:space="preserve">Medir el cumplimiento de las actividades de asistencia técnica a las entidades distritales. </t>
  </si>
  <si>
    <t>(Número de Asistencia Técnicas realizadas /Número de Asistencia Técnicas programadas) x 100.</t>
  </si>
  <si>
    <t>Matriz de  asistencias tecnicas realizadas.</t>
  </si>
  <si>
    <t>IND-PDD-2025-02</t>
  </si>
  <si>
    <t>Cumplimiento del Plan Distrital de Desarrollo</t>
  </si>
  <si>
    <t>Medir el avance en el cumplimiento de las metas establecidas en el Plan Distrital de Desarrollo Bogotá camina Segura y los logros obtenidos frente a los objetivos y compromisos consignados en este.</t>
  </si>
  <si>
    <t>Número de informes de seguimiento al PDD/5</t>
  </si>
  <si>
    <t xml:space="preserve">Elaborar 5 informes de avance del PDD en articulación con los instrumentos de planeación definidos en el Sistema Distrital de Planeación. </t>
  </si>
  <si>
    <t>2 Informes de Inversion Social
1 Informe de Pobreza
1 Estado Avance PDD para Concejo de Gobierno
1 Reporte SisPT</t>
  </si>
  <si>
    <t>5 Informes</t>
  </si>
  <si>
    <t>Informes</t>
  </si>
  <si>
    <t>IND-PDD-2025-03</t>
  </si>
  <si>
    <t xml:space="preserve">Cumplimiento en la publicación de  un (1) informe  de Rendición de Cuentas anual del balance de Resultados de la Gestión Contractual y Administrativa del PDD 2024 - 2027 </t>
  </si>
  <si>
    <t xml:space="preserve">Medir el avance en el cumplimiento  de los Resultados de la Gestión Contractual y Administrativa del PDD 2024 - 2027 </t>
  </si>
  <si>
    <t>Número de publicaciones al Informe de Rendición de cuentas realizadas</t>
  </si>
  <si>
    <t>Número de publicaciones al Informe de rendición de cuentas/1</t>
  </si>
  <si>
    <t xml:space="preserve"> Informe de Rendición de cuentas anual del balance de Resultados de la Gestión Contractual y Administrativa del PDD 2024 - 2027 publicado en la página web</t>
  </si>
  <si>
    <t xml:space="preserve">El indicador se cumplió al 100% en el primer trimestre. </t>
  </si>
  <si>
    <t>Dirección  Distrital de Programación Seguimiento a la Inversión y Plan de Desarrollo - Dirección de Programación, Seguimiento a la Inversión y Planes de Desarrollo Locales</t>
  </si>
  <si>
    <t>IND-PDD-2025-04</t>
  </si>
  <si>
    <t xml:space="preserve">Nivel de satisfación de la asistencia técnica prestada en la formulación y seguimiento a los planes de desarrollo distrital y local </t>
  </si>
  <si>
    <t>Medir el nivel de satisfacción de los sectores de la administración distrital y las alcaldías locales en el ejercicio de asistencia técnica para  la formulación y seguimiento a las metas programadas, en el PDD y los planes locales</t>
  </si>
  <si>
    <t>Efectividad</t>
  </si>
  <si>
    <t>(Suma de las calificaciones del nivel de satisfacción de los sectores distritales y las alcaldías locales /Número total de respuestas distritales y alcaldías locales)/5*100.</t>
  </si>
  <si>
    <t>Informe consolidado de: Dirección  Distrital de Programación Seguimiento a la Inversión y Plan de Desarrollo, y la Dirección de Programación, Seguimiento a la Inversión y Plan de Desarrollo Local con el resultado de la aplicación de la encuesta</t>
  </si>
  <si>
    <t xml:space="preserve">96%
Corresponde a la medición realizada en la vigencia 2023. </t>
  </si>
  <si>
    <t>IND-PDD-2025-05</t>
  </si>
  <si>
    <t>Cumplimento en la emision de  conceptos técnicos sobre modificaciones presupuestales para la DPSPDL y la DDPSIPD</t>
  </si>
  <si>
    <t>Medir el cumplimiento en la emisión  de conceptos técnicos sobre modificaciones presupuestales  para la DPSPDL y la DDPSIPD</t>
  </si>
  <si>
    <t>Sumatoria del No.de Conceptos emitidos por la DPSPDL y por la DDPSIPD/ # de Conceptos solicitados por DPSPDL y por la DDPSIPD * 100</t>
  </si>
  <si>
    <t>Reporte Base de Datos Acces con Conceptos de Modificación Presupuestal emitidos en el trimestre</t>
  </si>
  <si>
    <t>237
Número de conceptos técnicos emitidos en  2023 por la DDPSIPD</t>
  </si>
  <si>
    <t>Dirección de Inversiones Estratégicas</t>
  </si>
  <si>
    <t>IND-PDD-2025-06</t>
  </si>
  <si>
    <t>Porcentaje de propuestas presentadas a consideración del CONFIS con revisión y análisis previos de la Dirección Confis</t>
  </si>
  <si>
    <t>Coordinar con las entidades distritales los temas y los requisitos mínimos para su estudio y consideración del Confis. Conseguir que las solicitudes que se tramiten sean oportunas y se ajusten a las necesidades de las entidades solicitantes.
Asegurar que las propuestas presentadas por las entidades distritales cuenten con la información suficiente para la toma de decisiones.</t>
  </si>
  <si>
    <t xml:space="preserve"> (número de solicitudes revisadas y presentadas/número de solicitudes recibidas) *100</t>
  </si>
  <si>
    <t>Análisis de las solicitudes y la elaboración del respectivo resumen ejecutivo, para la presentación de cada una de las sesiones CONFIS . Organización de las sesiones de CONFIS. Elaborar Actas y los actos administrativos de las decisiones del Confis (Resoluciones, Circulares y comunicaciones)</t>
  </si>
  <si>
    <t>Dirección de Programación, Seguimiento a la Inversión y Planes de Desarrollo Locales</t>
  </si>
  <si>
    <t>IND-PDD-2025-07</t>
  </si>
  <si>
    <t>Alcaldías Locales y Sectores Administrativos asesorados</t>
  </si>
  <si>
    <t>Formular lineamientos y brindar asistencia técnica en la aplicación de instrumentos dispuestos para la gestión de los Planes de Desarrollo Local y sus proyectos de inversión asociados, de manera que se atiendan además de los compromisos de los planes de gobierno, temas de política pública, inclusión y equidad de género y Presupuestos Participativos</t>
  </si>
  <si>
    <t>(Porcentaje de avance en ejecución de actividades trimestral) * (Porcentaje de ponderación asignado a cada actividad)</t>
  </si>
  <si>
    <t>Documentos con lineamientos orientadores generados
Soportes de asistencia técnica y reuniones adelantadas
Capacitaciones efectuadas
Comunicaciones y correos electrónicos como soporte de las gestiones adelantadas
Respuestas a solicitudes recibidas</t>
  </si>
  <si>
    <t>IND-PDD-2025-08</t>
  </si>
  <si>
    <t>Número de actividades ejecutadas que contribuyan a la sostenibilidad del Sistema de Gestión /(Número de actividades programadas que contribuyan a la sostenibilidad del Sistema de Gestión)*100</t>
  </si>
  <si>
    <t>IND-PDD-2025-09</t>
  </si>
  <si>
    <t>Cumplimiento en los reportes de seguimiento de los planes de desarrollo local elaborados.</t>
  </si>
  <si>
    <t>Generar instrumentos de información que permita a las alcaldías locales evaluar y aplicar ajustes en la ejecución y cumplimiento de los planes de desarrollo locales, articulados con componentes como los Objetivos de Desarrollo Sostenible, los Presupuestos Participativos, entre otros.</t>
  </si>
  <si>
    <t xml:space="preserve"> (Número de reportes de seguimiento a los Planes de Acción Plurianuales de la ejecución de los Planes de Desarrollo Local/Numero de reportes generados a los Planes de Acción Plurianuales de la ejecución de los Planes de Desarrollo)*100</t>
  </si>
  <si>
    <t>Reportes de avance del Plan de Acción de los Planes de Desarrollo Locales
Informes de Avance a la Ejecución de los Presupuestos Participativos de las Alcaldías Locales</t>
  </si>
  <si>
    <t>Unidad</t>
  </si>
  <si>
    <t xml:space="preserve"> Dirección de Desarrollo del Suelo </t>
  </si>
  <si>
    <t>IND-POT-2025-01</t>
  </si>
  <si>
    <t>Porcentaje de conceptos o documentos expedidos que aportan para la concreción y seguimiento del modelo de ordenamiento territorial</t>
  </si>
  <si>
    <t>Expedir conceptos o documentos para dar cumplimiento de las condiciones normativas de las solicitudes allegadas a la Dirección de Desarrollo del Suelo y sus Subdirecciones</t>
  </si>
  <si>
    <t xml:space="preserve">(Número de conceptos o documentos atendidos dentro del periodo definido / Número de conceptos o documentos priorizados dentro del periodo definido) *100%
</t>
  </si>
  <si>
    <t>Matriz  en Excel con la información de los conceptos y documentos  respondidos por parte de la Dirección de Desarrollo del Suelo y sus Subdirecciones</t>
  </si>
  <si>
    <t>IND-POT-2025-02</t>
  </si>
  <si>
    <t>Porcentaje de conceptos técnicos expedidos por parte de las subdirecciones de Ecourbanismo y Construcción Sostenible y Planes Maestros</t>
  </si>
  <si>
    <t>Gestionar las solicitudes de conceptos tecnicos recibidos en la subdirección de Ecourbanismo y Construcción Sostenible y Planes Maestros</t>
  </si>
  <si>
    <t>No de conceptos técnicos atendidos en el periodo definido / No de conceptos priorizados dentro del periodo definido) * 100%</t>
  </si>
  <si>
    <t>Matriz de seguimiento de solicitudes recibidas al interior de las Subdirecciones de Ecourbanismo y Cosntrucción Sostenible y Planes Maestros</t>
  </si>
  <si>
    <t>IND-POT-2025-03</t>
  </si>
  <si>
    <t>Porcentaje de solicitudes gestionadas asociadas a las condiciones normativas, lineamientos, instrumentos y/o decisiones urbanisticas que soporten la toma de decisiones sobre el ordenamiento territorial y viabilizan suelo en el proceso de concreción del MOT.</t>
  </si>
  <si>
    <t>Realizar el seguimiento periódico a la gestión de las solicitudes a las condiciones normativas, lineamientos, instrumentos y/o decisiones urbanisticas que soporten la toma de decisiones sobre el ordenamiento territorial y viabilizan suelo en el proceso de concreción del MOT.</t>
  </si>
  <si>
    <t xml:space="preserve">(Número de solicitudes atendidas dentro del periodo definido / Número de solicitudes priorizadas dentro del periodo definido) *100% </t>
  </si>
  <si>
    <t>Gestionar el 100% de las solicitudes asociados a las condiciones normativas, lineamientos, instrumentos y/o decisiones urbanisticas que soporten la toma de decisiones sobre el ordenamiento territorial y viabilizan de suelo en el proceso de concreción del MOT.</t>
  </si>
  <si>
    <t>Subdirección de Economía Urbana, Rural y Regional</t>
  </si>
  <si>
    <t>IND-POT-2025-04</t>
  </si>
  <si>
    <t xml:space="preserve">Solicitudes de liquidaciones de cargas urbanisticas y/o plusvalÍa  gestionadas por la Subdirección </t>
  </si>
  <si>
    <t xml:space="preserve">Dar respuesta a las solicitudes de liquidación de cargas urbanisticas y de plusvalia recibidas en la Subdirección de de Economía Urbana, Rural y Regional </t>
  </si>
  <si>
    <t>No de solicitudes de liquidación de cargas urbanisticas y de plusvalia  atendidos en el periodo definido / No de solicitudes de liquidación de cargas urbanisticas y de plusvalia  recididas en el periodo definido  * 100%</t>
  </si>
  <si>
    <t>Dar respuesta  al 100% de las solicitudes de  las liquidaciones de cargas urbanisticas y/o plusvalia a cargo de la Subdirección Economia Urbana, Rural y Regional</t>
  </si>
  <si>
    <t xml:space="preserve">Matriz de seguimiento de solicitudes recibidas al interior de las Subdirección de Economía Urbana, Rural y Regional </t>
  </si>
  <si>
    <t>IND-POT-2025-05</t>
  </si>
  <si>
    <t>Porcentaje de actividades realizadas para el mantenimiento del Sistema de Gestión</t>
  </si>
  <si>
    <t>Realizar seguimiento a las actividades que contribuyan al mantenimiento del Sistema de Gestión de la entidad.</t>
  </si>
  <si>
    <t>(Sumatoria del % de avance ponderado de las actividades ejecutadas al periodo de reporte) / (Sumatoria del % de avance ponderado de las actividades programadas al periodo del reporte) *100</t>
  </si>
  <si>
    <t xml:space="preserve">Soportes que dan cuenta del cumplimiento total de las actividades que contribuyen a la sostenibilidad del SG-MIPG </t>
  </si>
  <si>
    <t>IND-POT-2025-06</t>
  </si>
  <si>
    <t>Porcentaje de avance físico del proyecto Implementación del Sistema de información para la planeación y el seguimiento del desarrollo rural de Bogotá D.C. BPIN 2016000050035</t>
  </si>
  <si>
    <t>Realizar el seguimiento al avance físico del proyecto de de sistema de inforamción para el seguimiento rural</t>
  </si>
  <si>
    <t>Eficacia 
Resultado</t>
  </si>
  <si>
    <t>Sumatoria de los porcentajes de avance en la Implementación del Sistema de Información para la Planeación y el Seguimiento del Desarrollo Rural de Bogotá D.C.
BPIN - 2016000050035</t>
  </si>
  <si>
    <t>Implementar en 2025  el 0,19% del Sistema de Información para la Planeación y Seguimiento del Desarrollo Rural del D.C. - SIPSDER (S.G.R 50035 / 2018-2020</t>
  </si>
  <si>
    <t>Control de cambios</t>
  </si>
  <si>
    <t>Versión PAI</t>
  </si>
  <si>
    <t>Fecha</t>
  </si>
  <si>
    <t>Componente del Plan de Acción</t>
  </si>
  <si>
    <t>Relacione el código de la actividad / meta o indicador de gestión que será ajustada</t>
  </si>
  <si>
    <t>Relacione el nombre completo de la meta, Indicador de Gestión o Actividad POA a ajustar</t>
  </si>
  <si>
    <t xml:space="preserve">Describa el o los cambios realizados
</t>
  </si>
  <si>
    <t>Versión inicial</t>
  </si>
  <si>
    <t>Versión ajustada</t>
  </si>
  <si>
    <t xml:space="preserve">Justificación técnica del cambio </t>
  </si>
  <si>
    <t>Creación del documento</t>
  </si>
  <si>
    <t>Metas proyectos inversión</t>
  </si>
  <si>
    <t>Ajuste en la programación de las metas 4, 7, 8 y 9 del proyecto de inversión 8034.
Ajuste en la numeración de las metas 8 y 10 del proyecto de inversión 8052.</t>
  </si>
  <si>
    <t>POA_2025_SDP</t>
  </si>
  <si>
    <r>
      <rPr>
        <b/>
        <sz val="11"/>
        <rFont val="Arial"/>
        <family val="2"/>
      </rPr>
      <t>Inversión:</t>
    </r>
    <r>
      <rPr>
        <sz val="11"/>
        <rFont val="Arial"/>
        <family val="2"/>
      </rPr>
      <t xml:space="preserve">
* Ajustes en la información del proyecto 8052
* Inclusión de las metas de los proyectos 8034 y 8074
* Eliminación de la actividad "Elaborar el documento de lecciones aprendidas del reto 1 Datos con Historia" del proyecto 8045 
* Ajuste en los porcentajes de actividades de la meta 1 del proyecto 8043
</t>
    </r>
    <r>
      <rPr>
        <b/>
        <sz val="11"/>
        <rFont val="Arial"/>
        <family val="2"/>
      </rPr>
      <t>Gestión:</t>
    </r>
    <r>
      <rPr>
        <sz val="11"/>
        <rFont val="Arial"/>
        <family val="2"/>
      </rPr>
      <t xml:space="preserve">
* Ajustes en la información de las dependencias asociadas a la Subsecretaría de Planeación Territorial
* Ajustes en la información de Dirección de Planeación Institucional  
* Inclusión de 1 meta y 1 actividad en el proceso de Gestión Administrativa 
* Ajuste en la magnitud de 3 metas del proceso Gobierno Tecnologías de la Información
* Ajuste en 1 meta de gestión de la Dirección Administrativa.
* Ajuste de las fechas finales de 2 actividades de la Dirección de Contratación.</t>
    </r>
  </si>
  <si>
    <t>Indicadores Gestión</t>
  </si>
  <si>
    <t>* Ajustes en la información de las dependencias asociadas a la Subsecretaría de Planeación Territorial.
* Ajuste en 1 indicador de la Oficina de Comunicaciones.
* Ajuste en 1 indicador de la Dirección Administrativa.
* Ajuste en la fórmula de 2 indicadores del Proceso Políticas Públicas
* Ajuste en la fórmula de 1 indicador del proceso de Inteligencia para la Planeación
* Ajuste en 6 indicadores del proceso Plan Distrital de Desarrollo (ajuste en fórmulas de 6 indicadores , periodicidad en 2 indicadores y programación anual de 2 indicadores).
 * Ajuste en 2 indicadores del proceso Plan de Ordenamiento Territorial (ajuste en fórmulas de 2 indicadores y programación anual de 1 indicador).          </t>
  </si>
  <si>
    <t>Metas PDD y Proyectos inversión</t>
  </si>
  <si>
    <t>El ajuste se realiza en la hoja</t>
  </si>
  <si>
    <t>Se adicionan las columnas: Objetivo Estratégico SDP (2024-2027),Tipo de Indicador, Indicador PDD, Magnitud programada cuatrienio 2024-2027,  Magnitud programada vigencia 2025</t>
  </si>
  <si>
    <t>No tenía la información</t>
  </si>
  <si>
    <t>Se adicionan las variables: Objetivo Estratégico SDP (2024-2027),Tipo de Indicador, Indicador PDD, Magnitud programada cuatrienio 2024-2027,  Magnitud programada vigencia 2025, a fin de contar con información más detallada de las metas PDD y actividades de inversión.</t>
  </si>
  <si>
    <t>Se adicionan las columnas: Objetivo del indicador, Entregables programados, línea base, tipo de anualización, programación trimestral</t>
  </si>
  <si>
    <t>Se adicionan las variables: Objetivo del indicador, Entregables programados, línea base, tipo de anualización, programación trimestral, a fin de contar con información más detallada de los indicadores.</t>
  </si>
  <si>
    <t>Se adicionan las columnas: Objetivo Estratégico SDP (2024-2027) y Entregables programados</t>
  </si>
  <si>
    <t>Se adiciona la columna: Objetivo Estratégico SDP (2024-2027) y Entregables programados</t>
  </si>
  <si>
    <t>Se adicionan las variables: Objetivo Estratégico SDP (2024-2027) y  Entregables programados, a fin de contar con información más detallada de las actividades del POA</t>
  </si>
  <si>
    <t>Se realiza ajuste a la formula del indicador</t>
  </si>
  <si>
    <t>(Número de Actividades ejecutadas del Plan de mantenimiento de vehículos en el trimestre) / (Total de las actividades programadas del Plan de mantenimiento de vehículos para el trimestre) *100</t>
  </si>
  <si>
    <t>Se ajusta la Formula del indicador: (Numero de vehículos con mantenimiento preventivos realizados en el trimestre) / (Numero de vehículos activos en el servicio durante el trimestre) *100</t>
  </si>
  <si>
    <t>Se requiere reformular el indicador debido a que las actividades del plan de mantenimiento de vehículos y del plan de mantenimiento de infraestructura física de la SDP son significativamente diferentes en cada una de sus actividades, lo cual dificulta su medición conjunta. Estas diferencias impiden establecer un indicador cuantitativo que refleje con precisión su efectividad. Además, el proceso ya cuenta con un indicador específico para medir la efectividad del plan de mantenimiento de infraestructura dentro del POA de inversión, denominado “Porcentaje de Implementación del plan de acción para el mantenimiento de la infraestructura física de la SDP”. Por esta razón el proceso de gestión administrativa no puede mantener un solo indicador para dos tipos de mantenimiento, ya que comprometería la claridad y exactitud en la evaluación de resultados.</t>
  </si>
  <si>
    <t>Se ajusta a la meta existente de "Implementar el 100% de las actividades requeridas para mantener el Sistema de Gestión- MIPG de la entidad"</t>
  </si>
  <si>
    <t>Cumplir el 100% en la prestación de los servicios solicitados mediante mesa de ayuda</t>
  </si>
  <si>
    <t>Se realiza el cambio de la meta de la actividad POA-GAD-2025-12, debido a que está directamente asociada a las actividades propias del mantenimiento del sistema de gestión para la eficacia en la prestación de los servicios Administrativos. Esta modificación permite una alineación más adecuada con los objetivos operativos del proceso y una medición más realista de los resultados esperados.</t>
  </si>
  <si>
    <t>Se ajusta el % programado en los meses de Junio y Diciembre 2025</t>
  </si>
  <si>
    <t>100% junio 0% Diciembre 2025</t>
  </si>
  <si>
    <t>50% junio 50% Diciembre  2025</t>
  </si>
  <si>
    <t>se ajusta el % programado en los meses de Junio y Diciembre 2025, debido a q en el 1er semestre se establecen las condiciones iniciales con el Laboratorio de Innovacion de la ESAP y en el segundo semetre se cuenta con los criterios necesarios para la version final del Modelo de Gobernanza del Sistema de Gestión de la Innovación para generar cultura de innovación en la organización.</t>
  </si>
  <si>
    <t xml:space="preserve">Se ajusta la periodicidad del calculo </t>
  </si>
  <si>
    <t xml:space="preserve">Se realiza el ajuste en la periodicidad ya que la medicion se realiza de manera anual </t>
  </si>
  <si>
    <t xml:space="preserve">Se ajusta fecha de inicio </t>
  </si>
  <si>
    <t xml:space="preserve">Se realiza el ajuste ya que en la vigencia 2025 los sectores deben tener actualizados los criterios de elegibilidad y viabilidad antes del inicio del proceso de Presupuestos Participativos que inicia en el mes de julio 2025 </t>
  </si>
  <si>
    <t xml:space="preserve">Se ajusta fecha final </t>
  </si>
  <si>
    <t>Se ajusta programación horizontal pasando el valor programado de octubre 2025 a abril 2025</t>
  </si>
  <si>
    <t>Octubre 2025 - 50%
Abril 2025       - 0%</t>
  </si>
  <si>
    <t>Octubre 2025 - 0%
Abril 2025      - 50%</t>
  </si>
  <si>
    <t>Se ajusta programación horizontal pasando el valor programado de noviembre 2025 a mayo 2025</t>
  </si>
  <si>
    <t>Noviembre 2025 - 50%
Mayo 2025         - 0%</t>
  </si>
  <si>
    <t>Noviembre 2025 - 0%
Mayo 2025        - 50%</t>
  </si>
  <si>
    <t>Proyecto 8123 -1 - T1</t>
  </si>
  <si>
    <t>Se ajusta la programación de la actividad (Tarea) en razón a que su ejecución fue mayor en 9 puntos porcentuales durante los dos primeros trimestres de la vigencia, de tal manera que la programación de abril, mayo y junio será de 11% en cada mes y de 7% los restantes meses de la vigencia, terminado diciembre con 8%.</t>
  </si>
  <si>
    <t>Se tenía programación mensualizada</t>
  </si>
  <si>
    <t>Se ajusta programación en los meses de abril a diciembre</t>
  </si>
  <si>
    <t>Por error de digitación se debe corregir con el fin de reportar un acumulado al corte del 30 de junio, un total de 57%</t>
  </si>
  <si>
    <t>Proyecto 8123 -1 - T2</t>
  </si>
  <si>
    <t>Se ajusta la programación de la actividad (Tarea) en razón a que su ejecución fue mayor en 9 puntos porcentuales durante los dos primeros trimestres de la vigencia de tal manera que la programación de abril, mayo y junio será de 11% en cada mes.</t>
  </si>
  <si>
    <t>Se solicita realizar ajuste en la programación horizontal de la actividad (Realizar seguimiento del Plan de mantenimiento de infraestructura física de la SDP) para los meses abril a diciembre de la siguiente forma. Junio 0%, septiembre 30% y Diciembre 45%</t>
  </si>
  <si>
    <t>Programación horizontal de la actividad:
Junio - 25%
Septiembre - 25%
Diciembre - 25%</t>
  </si>
  <si>
    <t>Programación horizontal de la actividad:
Junio - 0%
Septiembre 30%
Diciembre - 45%</t>
  </si>
  <si>
    <t xml:space="preserve">La Dirección Administrativa se encuentra en la fase de elaboración de documentos precontractuales con el fin de realizar la radicación del proceso de mantenimiento y remodelación de los baños de la SDP, por lo cual se tiene previsto ejecutar la actividad mencionada durante el segundo semestre de 2025. </t>
  </si>
  <si>
    <t>Revisar y verificar la información geografica que requieren actualización</t>
  </si>
  <si>
    <t>Se ajusta los porcentajes de programación</t>
  </si>
  <si>
    <t xml:space="preserve">Se tenía programación mensual </t>
  </si>
  <si>
    <t>Se ajusta la programación en los meses de abril.mayo, septiembre y octubre</t>
  </si>
  <si>
    <t>El ajuste se realiza conforme a la ejecución de la actividad, por parte del profesional encargado del proceso, en alineación con la actividad relacionada con la atención de solicitudes.</t>
  </si>
  <si>
    <t xml:space="preserve">El ajuste se realiza conforme a la ejecución de la actividad, por el profesional encargado del proceso, en alineación con la actividad relacionada con la revisión y verificación de los niveles de información que requieren actualización.
</t>
  </si>
  <si>
    <t>Se ajusta fecha fin de la actividad</t>
  </si>
  <si>
    <t>Se ajustan la fecha fin</t>
  </si>
  <si>
    <t xml:space="preserve">1/02/2025
</t>
  </si>
  <si>
    <t xml:space="preserve">30/08/2025 
</t>
  </si>
  <si>
    <t>Se requiere el ajuste en la ponderación horizontal de la tarea dado que se replanteó la metodologia de levantamiento de necesidades con el fin de beneficiar el desarrollo del prototipo. Este ajuste resulta de integrar al equipo de trabajo a la oficina Laboratorio de Ciudad y a la Dirección de Tic. Esta integración de equipos aporta al mejor desarrollo del sistema</t>
  </si>
  <si>
    <t>Se ajustan los porcentajes de ejecución mensuales</t>
  </si>
  <si>
    <t>Febrero 20%
Marz 30%
Abril 50%</t>
  </si>
  <si>
    <t>Abr 10%
Mayo 10% 
Agosto 15% 
Septiembre 15%</t>
  </si>
  <si>
    <t>Se requiere el ajuste en la ponderación horizontal de la tarea dado que al extenderse los tiempos de la tarea 1, y al ser esta una tarea predecesora, necesariamente se corren los tiempos de esta tarea.</t>
  </si>
  <si>
    <t>Feb 25%
Mar 25%
Abr 25%
May 25%</t>
  </si>
  <si>
    <t>Abril 5% 
Mayo15% 
Junio 10%  
Julio 20%</t>
  </si>
  <si>
    <t xml:space="preserve">30/11/2025
</t>
  </si>
  <si>
    <t>May 20%
Jun 20%
Jul 20%
Ago 20%
Sept 20%</t>
  </si>
  <si>
    <t>Julio 20%
Agosto	20%
Septiembre 20%
Octubre 20%
Noviembre 20%</t>
  </si>
  <si>
    <t xml:space="preserve">Cumplimiento de solicitudes cartográficas atendidas   </t>
  </si>
  <si>
    <t>Se solicita el ajuste del nombre del indicador</t>
  </si>
  <si>
    <t xml:space="preserve">Se considera que es mas conveniente citar el tipo de solicitudes cartograficas al que refiere el indicador y así acotarlo de acuerdo al objetivo </t>
  </si>
  <si>
    <t>Cumplimiento certificados de estratatificación socioeconómica emitidos</t>
  </si>
  <si>
    <t>Se considera que mas acorde según la fórmula y objetivo del indicador</t>
  </si>
  <si>
    <t>Se solicita el ajuste en la magnitud de la meta</t>
  </si>
  <si>
    <t>Se debe corregir dado que no es acorde con el nombre del indicador ni con la fórmula</t>
  </si>
  <si>
    <t>Se solicita el ajuste en la unidad de medida</t>
  </si>
  <si>
    <t xml:space="preserve">Porcentaje </t>
  </si>
  <si>
    <t>Se debe corregir dado que la magnitud de la meta no es en porcentaje sino en número</t>
  </si>
  <si>
    <t>Personal capacitado para garantizar el conocimiento y cumplimiento de lineamientos establecidos</t>
  </si>
  <si>
    <t>Se solicita el ajuste en la fórmula del indicador</t>
  </si>
  <si>
    <t>(Número de capacitaciones realizadas desde la Dirección de Registros Sociales / Número de capacitaciones requeridas o identificadas de la Dirección de Registros Sociales)*100</t>
  </si>
  <si>
    <t>Se debe corregir dado que la fórmula no esta acorde con la meta dado que actualmente esta midiendo número de capacitaciones, pero el indicador hace referencia al número de personas capacitadas</t>
  </si>
  <si>
    <t>Se solicita el ajuste en la fórmula del campo Periodicidad del cálculo</t>
  </si>
  <si>
    <t>Se solicituda ajustar dado que según el cronograma las capacitaciones se realizan es de manera trimestral y no mensual</t>
  </si>
  <si>
    <t xml:space="preserve">Se ajusta programación de la actividad </t>
  </si>
  <si>
    <t>Mayo: 50%
Junio: 50%</t>
  </si>
  <si>
    <t>Julio: 50%
Agosto: 50%</t>
  </si>
  <si>
    <t>Se requiere ampliar el alcance del taller con el propósito de incluir lineamientos de la Secretaria Jurídica Distrital, con relación a la obligatoriedad de publicación en SECOP y lo referente a la ley de garantías,</t>
  </si>
  <si>
    <t>Se ajusta la magnitud de la meta pasando de 100% a 92%</t>
  </si>
  <si>
    <t>La corrección se realiza de acuerdo con la hoja de vida del indicador vigente.</t>
  </si>
  <si>
    <t>Se ajusta la magnitud de la meta pasando de 100% a 80%</t>
  </si>
  <si>
    <t>Se corrige el nombre del indicador</t>
  </si>
  <si>
    <t xml:space="preserve"> Implementación de las Políticas de Gobierno Digital y Seguridad Digital</t>
  </si>
  <si>
    <t>Se corrige la  fórmula del indicador</t>
  </si>
  <si>
    <t>(Número de procesos contractuales radicados a cargo de la Dirección de TIC del Plan Anual de Adquisición vigente / Porcentaje de avance de las actividades programadas)*100</t>
  </si>
  <si>
    <t xml:space="preserve"> (Número de procesos contractuales radicados a cargo de la Dirección de TIC del Plan Anual de Adquisición vigente / Número de procesos contractuales programados para radicar a cargo de la Dirección de TIC del Plan Anual de Adquisición vigente)*100</t>
  </si>
  <si>
    <t>Número de seguimientos realizados al Plan de Acción Institucional.</t>
  </si>
  <si>
    <t>Se ajusta la magnitud del indicador en la meta y en la columna de magnitud.</t>
  </si>
  <si>
    <t>Se requiere el ajuste de la magnitud del indicador por cuanto el numero de "Informe de seguimiento al Plan de Acción Institucional" que se estiman generar en 2025 corresponde a 3.</t>
  </si>
  <si>
    <t>Se ajusta el periodo de calculo.</t>
  </si>
  <si>
    <t>Se requiere el ajuste del periodo de cálculo debido a que en el segundo, tercer y cuarto trimestre del año se generar un "Informe de seguimiento al Plan de Acción Institucional".</t>
  </si>
  <si>
    <t>Se ajusta el tipo del indicador.</t>
  </si>
  <si>
    <t>Se realiza el ajuste del tipo del indicador ya que de acuerdo con el objetivo del indicador, la meta y el entregable programado este corresponde a un indicador de eficacia.</t>
  </si>
  <si>
    <t>Porcentaje de avance del acompañamiento y seguimiento de los proyectos de inversión de la entidad.</t>
  </si>
  <si>
    <t>Se ajusta el nombre del indicador.</t>
  </si>
  <si>
    <t>Porcentaje de avance del acompañamiento y seguimiento de los proyectos de inversión de la entidad</t>
  </si>
  <si>
    <t>Se realiza el ajuste del nombre del indicador por cuanto se requiere ampliar y precisar el alcance del acompañamiento y seguimiento con relación a la expresión "las metas PDD" y "a cargo de la entidad".</t>
  </si>
  <si>
    <t>Se ajusta la formula del indicador.</t>
  </si>
  <si>
    <t>(Número de  seguimientos y acompañamientos realizados  a los proyectos de inversión de la entidad/ Número de seguimientos y acompañamientos programados durante la vigencia a los proyectos de inversión)*100.</t>
  </si>
  <si>
    <t>Se realiza el ajuste de la formula del indicador por cuanto se requiere ampliar y precisar el alcance del acompañamiento y seguimiento con relación a la expresión "las metas PDD".</t>
  </si>
  <si>
    <t>IND-DEI-2025-04</t>
  </si>
  <si>
    <t>Acompañamiento en el proceso de elaboración y consolidación del Anteproyecto del Presupuesto de Inversión.</t>
  </si>
  <si>
    <t>Se elimina el indicador.</t>
  </si>
  <si>
    <t>NA</t>
  </si>
  <si>
    <t>Se elimina el indicador debido a que la medición de este indicador está contemplado en dos actividades en el POA 2025 las cuales corresponden al ID POA-DEI-2025-21 y POA-DEI-2025-22.</t>
  </si>
  <si>
    <t>Realizar la encuesta de satisfacción de la dependencia y la retroalimentación de partes interesadas del proceso de dirección estratégica institucional.</t>
  </si>
  <si>
    <t>Se ajusta el nombre de la actividad.</t>
  </si>
  <si>
    <t>Realizar la encuesta de satisfacción de la dependencia y la retroalimentación de partes interesadas del proceso de dirección estratégica institucional</t>
  </si>
  <si>
    <t>Se realiza el ajuste por cuanto se requiere precisar el alcance del desarrollo de la actividad.</t>
  </si>
  <si>
    <t>Se ajusta la fecha de inicio de la actividad.</t>
  </si>
  <si>
    <t>Se realiza el ajuste debido a que al precisar el alcance de la actividad la fecha de inicio de su ejecución cambia.</t>
  </si>
  <si>
    <t>Se ajusta la programación horizontal.</t>
  </si>
  <si>
    <t>Septiembre 10%
Octubre 20%
Noviembre 30%
Diciembre 40%</t>
  </si>
  <si>
    <t>Octubre 20%
Noviembre 30%
Diciembre 50%</t>
  </si>
  <si>
    <t>Se realiza el ajuste debido a que al precisar el alcance de la actividad la progrramación horizontal cambia.</t>
  </si>
  <si>
    <t>Realizar seguimiento a la implementación del MIPG y del sistema de gestión de la calidad de la entidad.</t>
  </si>
  <si>
    <t>Realizar seguimiento a la implementación del MIPG en la Entidad.</t>
  </si>
  <si>
    <t>Se ajusta la fecha de fin de la actividad.</t>
  </si>
  <si>
    <t>Se corrige la fecha de fin por cuanto la actividad fue programada inicialmente para finalizar en diciembre y no en octubre. Asi mismo, y de acuerdo con el nuevo alcance se estima como fecha limite el mes de noviembre.</t>
  </si>
  <si>
    <t>Abril, mayo, julio, agosto, octubre, noviembre: 8%
Junio, septiembre, diciembre:9%</t>
  </si>
  <si>
    <t>Agosto 35%
Diciembre 40 %</t>
  </si>
  <si>
    <t>Se requiere el ajuste de acuerdo con la dinamica institucional.</t>
  </si>
  <si>
    <t>33% en junio.
33% en agosto.
33% en diciembre.</t>
  </si>
  <si>
    <t>10% en abril
23% en junio
33,3% en septiembre
33,3% noviembre</t>
  </si>
  <si>
    <t>Se requiere el ajuste debido a que las acciones que dan cuenta del desarrollo de la actividad se reflejan en dos meses diferentes del trimestre.As´mismo, se hace necesario ajustar las dos fechas de reporte siguientes.</t>
  </si>
  <si>
    <t>Junio 30%
Septiembre 30 %
Diciembre 40%</t>
  </si>
  <si>
    <t>Junio 15%
Julio 15%
Octubre 40%
Diciembre 30%</t>
  </si>
  <si>
    <t>De acuerdo con la proyección para el desarrollo de la actividad se considera adeacuado redistribuir los porcentajes y fechas de realización.</t>
  </si>
  <si>
    <t>Formulación y seguimiento estrategia de racionalización de trámites.</t>
  </si>
  <si>
    <t>Abril, julio, agosto, septiembre, octubre, noviembre y diciembre: 9%
Mayo:9%</t>
  </si>
  <si>
    <t>Abril 27%
Agosto 27 %
Diciembre 28 %</t>
  </si>
  <si>
    <t>Se requiere la modificación de la programación horizontal, en el entendido que la DPI y la OCI hacen seguimiento, en la plataforma SUIT, en los meses de abril, agosto y enero 2026.</t>
  </si>
  <si>
    <t xml:space="preserve">Aprobar, implementar y monitorear los avances de la planeación estratégica institucional 2024-2027. </t>
  </si>
  <si>
    <t>Aprobar y monitorear los avances de la planeación estratégica institucional 2024-2027.</t>
  </si>
  <si>
    <t>Se requiere el ajuste debido a que el alcance de la actividad cubre dos aspectos y no tres como inicialmente se habia establecido,</t>
  </si>
  <si>
    <t>Julio 50%
Diciembre 50%</t>
  </si>
  <si>
    <t>Agosto 50%
Diciembre 50%</t>
  </si>
  <si>
    <t>Se requiere el ajuste de la programación horizontal por cuanto la actividad se tiene programada para tener el primer reporte en el mes de agosto.</t>
  </si>
  <si>
    <t>33% en junio.
33% en agosto.
34% en diciembre.</t>
  </si>
  <si>
    <t>10% en abril
20% en junio
33% en Agosto
34% octubre</t>
  </si>
  <si>
    <t>33% en abril.
33% en agosto.</t>
  </si>
  <si>
    <t>33% en mayo.
33% en septiembre.</t>
  </si>
  <si>
    <t>Se requiere realizar el ajuste de la programación horizontal debido a que el seguimiento a los mapas de riesgos se debe ralizar una vez se finalice el cuatrimestre.</t>
  </si>
  <si>
    <t>Noviembre 20%
Diciembre 80%</t>
  </si>
  <si>
    <t>Octubre 40%
Noviembre 40%
Diciembre 20%</t>
  </si>
  <si>
    <t xml:space="preserve">Se realiza el ajuste en la meta y fórmula de indicador de acuerdo con la normatividad </t>
  </si>
  <si>
    <t>Se ajusta porcentaje de cumplimiento mensual</t>
  </si>
  <si>
    <t>Abril:8%   Mayo:8%    Junio:9%   Julio:8%   Agosto: 8%   Septiembre:9%   Octubre:8%   Noviembre: 8%   Diciembre: 9%</t>
  </si>
  <si>
    <t>Abril:0%   Mayo:0%    Junio:0%   Julio:0%   Agosto: 0%   Septiembre:0%   Octubre:10%   Noviembre: 40%   Diciembre: 25%</t>
  </si>
  <si>
    <t xml:space="preserve">Se realiza el  ajuste de cumplimiento, para realizarce el 75% pendiente en el cuarto trimestre 2025. </t>
  </si>
  <si>
    <t>8.Ejecutar 100 %  el plan de acción de obsolecencia tecnológica de la entidad.</t>
  </si>
  <si>
    <t>Se solicita realizar ajuste en la programación horizontal de la actividad (Fortalecer y modernizar las soluciones y herramientas de software para soportar los servicios y acceso a la información disponibles para la ciudadanía) para los meses abril a diciembre de la siguiente forma. Junio 0%, septiembre 40% y Diciembre 35%</t>
  </si>
  <si>
    <t>Programación horizontal de la actividad:
Junio - 0%
Septiembre 40%
Diciembre - 35%</t>
  </si>
  <si>
    <t xml:space="preserve">La Dirección TIC se encuentra en la fase de elaboración de documentos precontractuales con el fin de realizar la radicación de los procesos de renovación de licenciamientos de Magic Info y Adobe, las cuales se tiene previsto ejecutar durante el segundo semestre de 2025. </t>
  </si>
  <si>
    <t>9. Ejecutar 100 % el plan de trabajo para dar cumplimiento normativo en mejores práctias en Gobierno Digital y Seguridad Digital</t>
  </si>
  <si>
    <t>Se solicita realizar ajuste en la programación horizontal de la actividad (Fortalecer la capacidad institucional y la competencia tecnológica de la entidad) para los meses abril a diciembre de la siguiente forma. Junio 0%, septiembre 20% y Diciembre 55%</t>
  </si>
  <si>
    <t>Programación horizontal de la actividad:
Junio - 0%
Septiembre 20%
Diciembre - 55%</t>
  </si>
  <si>
    <t xml:space="preserve">La Dirección TIC se encuentra en la fase de elaboración de documentos precontractuales con el fin de realizar la radicación de los procesos de servicios de nube publica y licenciamiento base de soporte de la infraestructura, las cuales se tiene previsto ejecutar durante el segundo semestre de 2025. </t>
  </si>
  <si>
    <t>Cumplimiento en los reportes de seguimiento de los planes de desarrollo local elaborados</t>
  </si>
  <si>
    <t>Cambio de oficina/Dirección</t>
  </si>
  <si>
    <t>Error de clasificación</t>
  </si>
  <si>
    <t>POA-POT-2025-16</t>
  </si>
  <si>
    <t>Realizar el monitoreo a los riesgos de corrupción  que incluye los asociados a trámites y OPAS.</t>
  </si>
  <si>
    <t>Se solicita la eliminación debido a que la actividad ya se encuentra contemplada en el PTEP (8.4.1 Realizar el monitoreo al mapa de riesgos de gestión y de corrupción de acuerdo con lo establecido en la política de riesgos (primera línea de defensa)</t>
  </si>
  <si>
    <t>Se encuentra la actividad contemplada en el POA con el código POA-POT-2025-16</t>
  </si>
  <si>
    <t>Esta actividad debe ser eliminada del POA Gestión.</t>
  </si>
  <si>
    <t>Se solicita la eliminación debido a que la actividad ya se encuentra contemplada en el PTEP (8.4.1 Realizar el monitoreo al mapa de riesgos de gestión y de corrupción de acuerdo con lo establecido en la política de riesgos. (primera línea de defensa), a cambio se va a incluir en el POA la actividad genérica de "Reportar las acciones a cargo del proceso asociadas al PTEP 2025" para mantener la integridad al monitoreo del instrumento.</t>
  </si>
  <si>
    <t>POA-POT-2025-21</t>
  </si>
  <si>
    <t>Se encuentra la actividad contemplada en el POA con el código POA-POT-2025-21</t>
  </si>
  <si>
    <t>POA-POT-2025-22</t>
  </si>
  <si>
    <t>Se encuentra la actividad contemplada en el POA con el código POA-POT-2025-22</t>
  </si>
  <si>
    <t>POA-POT-2025-25</t>
  </si>
  <si>
    <t>Se encuentra la actividad contemplada en el POA con el código POA-POT-2025-25</t>
  </si>
  <si>
    <t>POA-POT-2025-26</t>
  </si>
  <si>
    <t>Se encuentra la actividad contemplada en el POA con el código POA-POT-2025-26</t>
  </si>
  <si>
    <t>POA-POT-2025-27</t>
  </si>
  <si>
    <t>Publicar y/o actualizar en el micrositio que se tiene dispuesto en la página web de la entidad, el conjuntos de datos abiertos correspondientes a los Planes Parciales de Desarrollo.</t>
  </si>
  <si>
    <t>Se solicita la eliminación debido a que la actividad ya se encuentra contemplada en el PTEP (5.1.3 Publicar y/o actualizar en el micrositio que se tiene dispuesto en la página web de la entidad, el conjuntos de datos abiertos correspondientes a los Planes Parciales de Desarrollo).</t>
  </si>
  <si>
    <t>Se encuentra la actividad contemplada en el POA con el código POA-POT-2025-27</t>
  </si>
  <si>
    <t>Se solicita la eliminación debido a que la actividad ya se encuentra contemplada en el PTEP (5.1.3 Publicar y/o actualizar en el micrositio que se tiene dispuesto en la página web de la entidad, el conjuntos de datos abiertos correspondientes a los Planes Parciales de Desarrollo), a cambio se va a incluir en el POA la actividad genérica de "Reportar las acciones a cargo del proceso asociadas al PTEP 2025" para mantener la integridad al monitoreo del instrumento.</t>
  </si>
  <si>
    <t>Ejecución del Plan Anual de Auditoria - PAA en la vigencia.</t>
  </si>
  <si>
    <t xml:space="preserve">Se ajusta el tipo de indicador </t>
  </si>
  <si>
    <t>Se realiza el ajuste del tipo del indicador ya que de acuerdo con el objetivo del indicador y la meta, corresponde a un indicador de eficacia, ya que busca medir el cumplimiento de los entregables programados.</t>
  </si>
  <si>
    <t>Se ajusta la fórmula del indicador</t>
  </si>
  <si>
    <t>Número de actividades de sostenibilidad de MIPG en las cuales ha participado la OCI.</t>
  </si>
  <si>
    <t>Se realiza ajuste en la fórmula del indicador para que guarde relación con la descripción de la meta que se mide en porcentaje.</t>
  </si>
  <si>
    <t>Se ajusta la magnitud de la meta</t>
  </si>
  <si>
    <t>Se realiza el ajuste en la meta del indicador de acuerdo con la dinámica para medir el indicador, la cual consiste en aplicar la encuesta en el ultimo trimestre de cada vigencia, en el mismo sentido se debe suprimir del seguimiento del primer trimestre de 2025 el valor reportado en el numerador y denominador ya que como se expresó anteriormente la medición se realizará en el ultimo trimestre de la vigencia, sin embargo se harán los reportes cualitativos de las actividades realizadas por el proceso ya que contribuyen al cumplimiento de la meta del indicador</t>
  </si>
  <si>
    <t>Se ajusta la programación y se requiere dejar el 90% para el mes de diciembre</t>
  </si>
  <si>
    <t>50% - junio
50% - diciembre</t>
  </si>
  <si>
    <t>10% - abril
90% - diciembre</t>
  </si>
  <si>
    <t>Se realiza el ajuste en la programación debido a que la consolidación y análsis de resultados de la encusta se realiza al finalizar la vigencia, antes no se podría contar con la información.</t>
  </si>
  <si>
    <t xml:space="preserve"> Programacion horizontal </t>
  </si>
  <si>
    <t xml:space="preserve">80% Julio </t>
  </si>
  <si>
    <t>80% Diciembre</t>
  </si>
  <si>
    <t>Error de programacion, Realizacion de la encuesta en el mes de Diciembre.</t>
  </si>
  <si>
    <t>25% Junio
25% Sept
25% Dic</t>
  </si>
  <si>
    <t>75% junio</t>
  </si>
  <si>
    <t xml:space="preserve">Error de programacion, Se cumple en su totalidad en el segundo trimestre de acuerdo a la circular Circular 0066 del 2024 el DNP informa, que este proceso no realizara seguimientos trimestrales; unicamente se hara un cargue cada cambio de Plan de Desarrollo </t>
  </si>
  <si>
    <t>20% junio
60% Julio</t>
  </si>
  <si>
    <t>80% Junio</t>
  </si>
  <si>
    <t xml:space="preserve">Error de programacion, Se elaboró el informe y se consolido y envió al Concejo de Bogotá  antes del 14 de junio como lo indica acuerdo distrital. </t>
  </si>
  <si>
    <t>Fecha finalización</t>
  </si>
  <si>
    <t>Error en la fecha de finalización, ya que la encuesta de satisfacción se realiza en el mes de Diciembre.</t>
  </si>
  <si>
    <t xml:space="preserve">Error en la fecha de finalización. Se cumple en su totalidad en el segundo trimestre de acuerdo a la circular Circular 0066 del 2024 el DNP informa, que este proceso no realizara seguimientos trimestrales; unicamente se hara un cargue cada cambio de Plan de Desarrollo </t>
  </si>
  <si>
    <t xml:space="preserve">Error en la fecha de finalización.  Se elaboró el informe y se consolido y envió al Concejo de Bogotá  antes del 14 de junio como lo indica acuerdo distrital. </t>
  </si>
  <si>
    <t>Formula del indicador</t>
  </si>
  <si>
    <t>Sumatoria acumulada de  campañas ejecutadas / campañas programadas en el año) *100</t>
  </si>
  <si>
    <t>Se debe corregir dado una asesoría realizada por el Enlace de la Dirección de Planeación Institucional asignado a nuestro proceso en el cual se realizó ajuste en la forma de reportar los datos, esto hizo que la información del indicador presentara variaciones en la formula, tendencia y programación trimestral.</t>
  </si>
  <si>
    <t>(Sumatoria acumulada de nuevos seguidores en redes sociales/Audiencia total al inicio del año de todas las redes sociales) * 100</t>
  </si>
  <si>
    <t>Se debe corregir dado una asesoría realizada por el Enlace de la Dirección de Planeación Institucional asignado a nuestro proceso en el cual se realizó ajuste en la forma de reportar los datos, esto hizo que la información del indicador presentara variaciones en la formula.</t>
  </si>
  <si>
    <t>Abril 20%
Julio 20%
Octubre 20%
Diciembre 15 %</t>
  </si>
  <si>
    <t>Versión 3 del mes de julio de 2025</t>
  </si>
  <si>
    <t>La razón del rezago (del 25% programado al 15% ejecutado, durante el 1er trimestre) en la ejecución de la actividad:  Revisar y actualizar la documentación del proceso, se fundamenta en que dicha documentación surge exclusivamente del desarrollo del proceso, que por su carácter dinámico y novedoso para la Entidad, no tiene ninguna referencia como proceso, función, ni actividad o documentación  precedente,  requiriendo la creación desde cero y posterior actualización de toda  la documentación correspondiente, de acuerdo a experiencias y aprendizajes obtenidos mediante el desarrollo de las funciones a cargo del área. Adicionalmente el rezago continua porque la documentación está directamente relacionada con el desarrollo de los retos de innovación totalmente únicos, de los cuales pueden surgir variables particulares que requieran ajustar el procedimiento para asegurar el cumplimiento de los objetivos propuestos., promoviendo la obtención de soluciones que contribuyan efectivamente a resolver las problemáticas abordadas en los retos, .aportando así a la gestión de  conocimientos y procesos orientados al fortalecimiento de los aprendizajes generados dentro del ecosistema de innovación 
Proyección y propuesta de la documentación considerada relevante dentro del proceso, buscando ser una referencia que facilite la ejecución eficiente de los retos, promoviendo la obtención de soluciones que contribuyan efectivamente a resolver las problemáticas abordadas. aportando así a la gestión de conocimientos y procesos orientados al fortalecimiento de los aprendizajes generados dentro del ecosistema de innovación, buscando superar el rezago presentado en el 1er trimestre 2025. ,</t>
  </si>
  <si>
    <t>Observaciones o aclaraciones (2do trim)</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</si>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</sst>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0.0%"/>
    <numFmt numFmtId="165" formatCode="d/m/yyyy"/>
    <numFmt numFmtId="166" formatCode="&quot;$&quot;\ #,##0"/>
  </numFmts>
  <fonts count="32" x14ac:knownFonts="1">
    <font>
      <sz val="10"/>
      <name val="Arial"/>
      <family val="2"/>
    </font>
    <font>
      <sz val="11"/>
      <color theme="1"/>
      <name val="Aptos Narrow"/>
      <family val="2"/>
      <scheme val="minor"/>
    </font>
    <font>
      <sz val="10"/>
      <name val="Arial"/>
      <family val="2"/>
    </font>
    <font>
      <b/>
      <sz val="18"/>
      <name val="Arial"/>
      <family val="2"/>
    </font>
    <font>
      <b/>
      <sz val="14"/>
      <name val="Arial"/>
      <family val="2"/>
    </font>
    <font>
      <b/>
      <sz val="12"/>
      <name val="Arial"/>
      <family val="2"/>
    </font>
    <font>
      <sz val="12"/>
      <name val="Arial"/>
      <family val="2"/>
    </font>
    <font>
      <sz val="10"/>
      <color theme="1"/>
      <name val="Arial"/>
      <family val="2"/>
    </font>
    <font>
      <b/>
      <sz val="10"/>
      <name val="Arial"/>
      <family val="2"/>
    </font>
    <font>
      <sz val="12"/>
      <color rgb="FF000000"/>
      <name val="Arial"/>
      <family val="2"/>
    </font>
    <font>
      <b/>
      <sz val="14"/>
      <color rgb="FFC00000"/>
      <name val="Arial"/>
      <family val="2"/>
    </font>
    <font>
      <b/>
      <sz val="20"/>
      <name val="Arial"/>
      <family val="2"/>
    </font>
    <font>
      <b/>
      <sz val="20"/>
      <color rgb="FFC00000"/>
      <name val="Arial"/>
      <family val="2"/>
    </font>
    <font>
      <b/>
      <sz val="10"/>
      <color theme="1"/>
      <name val="Arial"/>
      <family val="2"/>
    </font>
    <font>
      <sz val="11"/>
      <name val="Arial"/>
      <family val="2"/>
    </font>
    <font>
      <sz val="14"/>
      <name val="Arial"/>
      <family val="2"/>
    </font>
    <font>
      <sz val="9"/>
      <name val="Arial"/>
      <family val="2"/>
    </font>
    <font>
      <b/>
      <sz val="10"/>
      <color theme="0"/>
      <name val="Arial"/>
      <family val="2"/>
    </font>
    <font>
      <b/>
      <sz val="12"/>
      <color theme="0"/>
      <name val="Arial"/>
      <family val="2"/>
    </font>
    <font>
      <b/>
      <sz val="12"/>
      <color rgb="FFFFFFFF"/>
      <name val="Arial"/>
      <family val="2"/>
    </font>
    <font>
      <sz val="12"/>
      <color rgb="FF7030A0"/>
      <name val="Arial"/>
      <family val="2"/>
    </font>
    <font>
      <b/>
      <sz val="14"/>
      <color theme="0"/>
      <name val="Arial"/>
      <family val="2"/>
    </font>
    <font>
      <sz val="11"/>
      <color theme="1"/>
      <name val="Arial"/>
      <family val="2"/>
    </font>
    <font>
      <b/>
      <sz val="11"/>
      <name val="Arial"/>
      <family val="2"/>
    </font>
    <font>
      <sz val="10"/>
      <color theme="0"/>
      <name val="Arial"/>
      <family val="2"/>
    </font>
    <font>
      <b/>
      <sz val="9"/>
      <color indexed="81"/>
      <name val="Tahoma"/>
      <family val="2"/>
    </font>
    <font>
      <sz val="9"/>
      <color indexed="81"/>
      <name val="Tahoma"/>
      <family val="2"/>
    </font>
    <font>
      <sz val="10"/>
      <color rgb="FFFF0000"/>
      <name val="Arial"/>
      <family val="2"/>
    </font>
    <font>
      <sz val="10"/>
      <color rgb="FFFF0000"/>
      <name val="Arial"/>
    </font>
    <font>
      <sz val="11"/>
      <color rgb="FF000000"/>
      <name val="Arial"/>
      <family val="2"/>
    </font>
    <font>
      <sz val="10"/>
      <color rgb="FF000000"/>
      <name val="Arial"/>
      <family val="2"/>
    </font>
    <font>
      <b/>
      <sz val="12"/>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theme="0" tint="-0.249977111117893"/>
        <bgColor indexed="64"/>
      </patternFill>
    </fill>
    <fill>
      <patternFill patternType="solid">
        <fgColor theme="0" tint="-0.249977111117893"/>
        <bgColor rgb="FFD9F2D0"/>
      </patternFill>
    </fill>
    <fill>
      <patternFill patternType="solid">
        <fgColor theme="0" tint="-0.249977111117893"/>
        <bgColor rgb="FF92D050"/>
      </patternFill>
    </fill>
    <fill>
      <patternFill patternType="solid">
        <fgColor theme="0" tint="-0.249977111117893"/>
        <bgColor rgb="FFD9D9D9"/>
      </patternFill>
    </fill>
    <fill>
      <patternFill patternType="solid">
        <fgColor rgb="FFC00000"/>
        <bgColor indexed="64"/>
      </patternFill>
    </fill>
    <fill>
      <patternFill patternType="solid">
        <fgColor rgb="FFC00000"/>
        <bgColor rgb="FFD9D9D9"/>
      </patternFill>
    </fill>
    <fill>
      <patternFill patternType="solid">
        <fgColor rgb="FFC00000"/>
        <bgColor rgb="FF92D050"/>
      </patternFill>
    </fill>
    <fill>
      <patternFill patternType="solid">
        <fgColor rgb="FFFFFFFF"/>
        <bgColor rgb="FF000000"/>
      </patternFill>
    </fill>
    <fill>
      <patternFill patternType="solid">
        <fgColor theme="1" tint="0.499984740745262"/>
        <bgColor indexed="64"/>
      </patternFill>
    </fill>
    <fill>
      <patternFill patternType="solid">
        <fgColor rgb="FFFFC000"/>
        <bgColor indexed="64"/>
      </patternFill>
    </fill>
    <fill>
      <patternFill patternType="solid">
        <fgColor rgb="FFFFC000"/>
        <bgColor rgb="FF92D050"/>
      </patternFill>
    </fill>
    <fill>
      <patternFill patternType="solid">
        <fgColor rgb="FFFFC000"/>
        <bgColor rgb="FFD9D9D9"/>
      </patternFill>
    </fill>
    <fill>
      <patternFill patternType="solid">
        <fgColor theme="9" tint="-0.249977111117893"/>
        <bgColor rgb="FFD9D9D9"/>
      </patternFill>
    </fill>
    <fill>
      <patternFill patternType="solid">
        <fgColor theme="9" tint="-0.249977111117893"/>
        <bgColor indexed="64"/>
      </patternFill>
    </fill>
    <fill>
      <patternFill patternType="solid">
        <fgColor rgb="FFFFFFFF"/>
        <bgColor rgb="FFD9F2D0"/>
      </patternFill>
    </fill>
    <fill>
      <patternFill patternType="solid">
        <fgColor theme="0" tint="-0.14999847407452621"/>
        <bgColor rgb="FF000000"/>
      </patternFill>
    </fill>
    <fill>
      <patternFill patternType="solid">
        <fgColor theme="0" tint="-0.14999847407452621"/>
        <bgColor rgb="FF92D050"/>
      </patternFill>
    </fill>
    <fill>
      <patternFill patternType="solid">
        <fgColor theme="0" tint="-0.14999847407452621"/>
        <bgColor theme="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000000"/>
      </left>
      <right/>
      <top style="thin">
        <color rgb="FF000000"/>
      </top>
      <bottom/>
      <diagonal/>
    </border>
    <border>
      <left/>
      <right style="thin">
        <color auto="1"/>
      </right>
      <top/>
      <bottom/>
      <diagonal/>
    </border>
    <border>
      <left style="thin">
        <color rgb="FF000000"/>
      </left>
      <right/>
      <top/>
      <bottom style="thin">
        <color rgb="FF000000"/>
      </bottom>
      <diagonal/>
    </border>
  </borders>
  <cellStyleXfs count="7">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cellStyleXfs>
  <cellXfs count="479">
    <xf numFmtId="0" fontId="0" fillId="0" borderId="0" xfId="0"/>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8" fillId="0" borderId="0" xfId="0" applyFont="1"/>
    <xf numFmtId="0" fontId="0" fillId="4" borderId="0" xfId="0" applyFill="1"/>
    <xf numFmtId="0" fontId="8" fillId="4" borderId="0" xfId="0" applyFont="1" applyFill="1"/>
    <xf numFmtId="0" fontId="0" fillId="2" borderId="0" xfId="0" applyFill="1"/>
    <xf numFmtId="0" fontId="8" fillId="2" borderId="0" xfId="0" applyFont="1" applyFill="1"/>
    <xf numFmtId="0" fontId="8" fillId="3" borderId="0" xfId="0" applyFont="1" applyFill="1"/>
    <xf numFmtId="0" fontId="9" fillId="0" borderId="1" xfId="0" applyFont="1" applyBorder="1" applyAlignment="1">
      <alignment horizontal="left" vertical="center" wrapText="1" readingOrder="1"/>
    </xf>
    <xf numFmtId="6" fontId="9" fillId="0" borderId="1" xfId="0" applyNumberFormat="1" applyFont="1" applyBorder="1" applyAlignment="1">
      <alignment horizontal="center" vertical="center" wrapText="1" readingOrder="1"/>
    </xf>
    <xf numFmtId="0" fontId="5" fillId="5" borderId="1" xfId="0" applyFont="1" applyFill="1" applyBorder="1" applyAlignment="1">
      <alignment horizontal="center" vertical="center" wrapText="1" readingOrder="1"/>
    </xf>
    <xf numFmtId="6" fontId="5" fillId="5" borderId="1" xfId="0" applyNumberFormat="1" applyFont="1" applyFill="1" applyBorder="1" applyAlignment="1">
      <alignment horizontal="center" vertical="center" wrapText="1" readingOrder="1"/>
    </xf>
    <xf numFmtId="0" fontId="10"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left" vertical="center"/>
    </xf>
    <xf numFmtId="0" fontId="7" fillId="6" borderId="3" xfId="0" applyFont="1" applyFill="1" applyBorder="1" applyAlignment="1">
      <alignment horizontal="center" vertical="center" wrapText="1"/>
    </xf>
    <xf numFmtId="1" fontId="7" fillId="6" borderId="3" xfId="0" applyNumberFormat="1" applyFont="1" applyFill="1" applyBorder="1" applyAlignment="1">
      <alignment horizontal="center" vertical="center"/>
    </xf>
    <xf numFmtId="0" fontId="7" fillId="6" borderId="3" xfId="0" applyFont="1" applyFill="1" applyBorder="1" applyAlignment="1">
      <alignment horizontal="left" vertical="center" wrapText="1"/>
    </xf>
    <xf numFmtId="0" fontId="7" fillId="0" borderId="1" xfId="0" applyFont="1" applyBorder="1" applyAlignment="1">
      <alignment vertical="center" wrapText="1"/>
    </xf>
    <xf numFmtId="0" fontId="7" fillId="6"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13" fillId="6" borderId="3"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 fontId="2" fillId="0" borderId="0" xfId="0" applyNumberFormat="1" applyFont="1" applyAlignment="1">
      <alignment horizontal="center" vertical="center" wrapText="1"/>
    </xf>
    <xf numFmtId="0" fontId="13" fillId="11" borderId="1"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left" vertical="center"/>
    </xf>
    <xf numFmtId="9" fontId="9" fillId="0" borderId="1" xfId="0" applyNumberFormat="1" applyFont="1" applyBorder="1" applyAlignment="1">
      <alignment horizontal="center" vertical="center" wrapText="1" readingOrder="1"/>
    </xf>
    <xf numFmtId="9" fontId="5" fillId="5" borderId="1" xfId="0" applyNumberFormat="1" applyFont="1" applyFill="1" applyBorder="1" applyAlignment="1">
      <alignment horizontal="center" vertical="center" wrapText="1" readingOrder="1"/>
    </xf>
    <xf numFmtId="0" fontId="17" fillId="13" borderId="1" xfId="0" applyFont="1" applyFill="1" applyBorder="1" applyAlignment="1">
      <alignment horizontal="center" vertical="center" wrapText="1"/>
    </xf>
    <xf numFmtId="0" fontId="0" fillId="0" borderId="1" xfId="0" applyBorder="1" applyAlignment="1">
      <alignment vertical="center" wrapText="1"/>
    </xf>
    <xf numFmtId="9" fontId="5" fillId="5" borderId="7" xfId="0" applyNumberFormat="1" applyFont="1" applyFill="1" applyBorder="1" applyAlignment="1">
      <alignment horizontal="center" vertical="center" wrapText="1" readingOrder="1"/>
    </xf>
    <xf numFmtId="0" fontId="0" fillId="0" borderId="0" xfId="0" applyAlignment="1">
      <alignment horizontal="center" vertical="center"/>
    </xf>
    <xf numFmtId="0" fontId="0" fillId="0" borderId="6" xfId="0" applyBorder="1" applyAlignment="1" applyProtection="1">
      <alignment horizontal="center" vertical="center"/>
      <protection locked="0"/>
    </xf>
    <xf numFmtId="9" fontId="0" fillId="5" borderId="6" xfId="4" applyFont="1" applyFill="1" applyBorder="1" applyAlignment="1">
      <alignment horizontal="center" vertical="center"/>
    </xf>
    <xf numFmtId="4" fontId="0" fillId="0" borderId="7" xfId="0" applyNumberFormat="1" applyBorder="1" applyAlignment="1">
      <alignment horizontal="center" vertical="center" wrapText="1"/>
    </xf>
    <xf numFmtId="0" fontId="7" fillId="6" borderId="3" xfId="0" applyFont="1" applyFill="1" applyBorder="1" applyAlignment="1">
      <alignment vertical="center" wrapText="1"/>
    </xf>
    <xf numFmtId="0" fontId="7" fillId="6" borderId="1" xfId="0" applyFont="1" applyFill="1" applyBorder="1" applyAlignment="1">
      <alignment vertical="center" wrapText="1"/>
    </xf>
    <xf numFmtId="0" fontId="7" fillId="7" borderId="3" xfId="0" applyFont="1" applyFill="1" applyBorder="1" applyAlignment="1">
      <alignment vertical="center" wrapText="1"/>
    </xf>
    <xf numFmtId="0" fontId="7" fillId="7" borderId="1" xfId="0" applyFont="1" applyFill="1" applyBorder="1" applyAlignment="1">
      <alignment vertical="center" wrapText="1"/>
    </xf>
    <xf numFmtId="0" fontId="7" fillId="0" borderId="3" xfId="0" applyFont="1" applyBorder="1" applyAlignment="1">
      <alignment vertical="center" wrapText="1"/>
    </xf>
    <xf numFmtId="0" fontId="0" fillId="0" borderId="0" xfId="0" applyAlignment="1">
      <alignment wrapText="1"/>
    </xf>
    <xf numFmtId="0" fontId="7" fillId="0" borderId="1" xfId="0" applyFont="1" applyBorder="1" applyAlignment="1">
      <alignment horizontal="justify" vertical="center" wrapText="1"/>
    </xf>
    <xf numFmtId="9" fontId="6" fillId="5" borderId="1" xfId="4" applyFont="1" applyFill="1" applyBorder="1" applyAlignment="1" applyProtection="1">
      <alignment horizontal="center" vertical="center"/>
    </xf>
    <xf numFmtId="0" fontId="0" fillId="0" borderId="0" xfId="0"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44" fontId="0" fillId="0" borderId="0" xfId="6" applyFont="1" applyAlignment="1">
      <alignment vertical="center"/>
    </xf>
    <xf numFmtId="0" fontId="1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9" fillId="0" borderId="10" xfId="0" applyFont="1" applyBorder="1" applyAlignment="1">
      <alignment horizontal="left" vertical="center" wrapText="1" readingOrder="1"/>
    </xf>
    <xf numFmtId="0" fontId="0" fillId="0" borderId="13" xfId="0" applyBorder="1"/>
    <xf numFmtId="0" fontId="5" fillId="9"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5" fillId="8" borderId="3" xfId="0" applyFont="1" applyFill="1" applyBorder="1" applyAlignment="1">
      <alignment vertical="center" wrapText="1"/>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0" fontId="6" fillId="0" borderId="1" xfId="0" applyFont="1" applyBorder="1" applyAlignment="1">
      <alignment vertical="center" wrapText="1"/>
    </xf>
    <xf numFmtId="9" fontId="6" fillId="0" borderId="1" xfId="1"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9" fontId="6" fillId="0" borderId="1" xfId="4" applyFont="1" applyBorder="1" applyAlignment="1" applyProtection="1">
      <alignment vertical="center" wrapText="1"/>
    </xf>
    <xf numFmtId="9" fontId="6" fillId="5" borderId="1" xfId="4" applyFont="1" applyFill="1" applyBorder="1" applyAlignment="1" applyProtection="1">
      <alignment horizontal="center" vertical="center" wrapText="1"/>
    </xf>
    <xf numFmtId="0" fontId="7" fillId="6" borderId="4" xfId="0" applyFont="1" applyFill="1" applyBorder="1" applyAlignment="1">
      <alignment horizontal="left"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5" borderId="1" xfId="0" applyFont="1" applyFill="1" applyBorder="1" applyAlignment="1">
      <alignment horizontal="center" vertical="center"/>
    </xf>
    <xf numFmtId="9" fontId="6" fillId="5" borderId="1" xfId="0" applyNumberFormat="1" applyFont="1" applyFill="1" applyBorder="1" applyAlignment="1">
      <alignment horizontal="center" vertical="center"/>
    </xf>
    <xf numFmtId="0" fontId="6" fillId="15" borderId="1" xfId="0" applyFont="1" applyFill="1" applyBorder="1" applyAlignment="1">
      <alignment vertical="center" wrapText="1"/>
    </xf>
    <xf numFmtId="164" fontId="6" fillId="5" borderId="1" xfId="0" applyNumberFormat="1" applyFont="1" applyFill="1" applyBorder="1" applyAlignment="1">
      <alignment horizontal="center" vertical="center"/>
    </xf>
    <xf numFmtId="0" fontId="6" fillId="0" borderId="1" xfId="0" applyFont="1" applyBorder="1" applyAlignment="1">
      <alignment horizontal="justify" vertical="center" wrapText="1"/>
    </xf>
    <xf numFmtId="10" fontId="6" fillId="5" borderId="1" xfId="0" applyNumberFormat="1" applyFont="1" applyFill="1" applyBorder="1" applyAlignment="1">
      <alignment horizontal="center" vertical="center"/>
    </xf>
    <xf numFmtId="1" fontId="5" fillId="8" borderId="2" xfId="0" applyNumberFormat="1" applyFont="1" applyFill="1" applyBorder="1" applyAlignment="1">
      <alignment horizontal="center" vertical="center" wrapText="1"/>
    </xf>
    <xf numFmtId="0" fontId="5" fillId="17" borderId="1" xfId="0" applyFont="1" applyFill="1" applyBorder="1" applyAlignment="1">
      <alignment horizontal="center" vertical="center" wrapText="1"/>
    </xf>
    <xf numFmtId="1" fontId="5" fillId="17" borderId="1"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18"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9" fontId="7" fillId="7" borderId="1" xfId="4" applyFont="1" applyFill="1" applyBorder="1" applyAlignment="1">
      <alignment horizontal="center" vertical="center" wrapText="1"/>
    </xf>
    <xf numFmtId="2" fontId="7" fillId="7"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9" fontId="7" fillId="0" borderId="3" xfId="4" applyFont="1" applyBorder="1" applyAlignment="1">
      <alignment horizontal="center" vertical="center" wrapText="1"/>
    </xf>
    <xf numFmtId="9" fontId="7" fillId="6" borderId="3" xfId="4" applyFont="1" applyFill="1" applyBorder="1" applyAlignment="1">
      <alignment horizontal="center" vertical="center" wrapText="1"/>
    </xf>
    <xf numFmtId="2" fontId="7" fillId="6" borderId="3"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2" fontId="7" fillId="7" borderId="3" xfId="0" applyNumberFormat="1"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 xfId="0" applyFont="1" applyBorder="1" applyAlignment="1">
      <alignment horizontal="center" vertical="center" wrapText="1"/>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xf>
    <xf numFmtId="0" fontId="14" fillId="0" borderId="1" xfId="0" applyFont="1" applyBorder="1" applyAlignment="1">
      <alignment horizontal="center" vertical="center"/>
    </xf>
    <xf numFmtId="17" fontId="14" fillId="0" borderId="1" xfId="0" applyNumberFormat="1" applyFont="1" applyBorder="1" applyAlignment="1">
      <alignment horizontal="center" vertical="center"/>
    </xf>
    <xf numFmtId="0" fontId="14" fillId="0" borderId="1" xfId="2" applyFont="1" applyBorder="1" applyAlignment="1">
      <alignment horizontal="center" vertical="center" wrapText="1"/>
    </xf>
    <xf numFmtId="0" fontId="6" fillId="5" borderId="1"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10" fontId="6" fillId="5" borderId="1" xfId="0" applyNumberFormat="1" applyFont="1" applyFill="1" applyBorder="1" applyAlignment="1">
      <alignment horizontal="center" vertical="center" wrapText="1"/>
    </xf>
    <xf numFmtId="9" fontId="6" fillId="5" borderId="1" xfId="4" applyFont="1" applyFill="1" applyBorder="1" applyAlignment="1">
      <alignment horizontal="center" vertical="center" wrapText="1"/>
    </xf>
    <xf numFmtId="9" fontId="6" fillId="5" borderId="1" xfId="4" applyFont="1" applyFill="1" applyBorder="1" applyAlignment="1">
      <alignment horizontal="center" vertical="center"/>
    </xf>
    <xf numFmtId="9" fontId="9" fillId="5"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xf>
    <xf numFmtId="9" fontId="6" fillId="5" borderId="1" xfId="1" applyFont="1" applyFill="1" applyBorder="1" applyAlignment="1" applyProtection="1">
      <alignment horizontal="center" vertical="center" wrapText="1"/>
    </xf>
    <xf numFmtId="9" fontId="20" fillId="5" borderId="1" xfId="0" applyNumberFormat="1" applyFont="1" applyFill="1" applyBorder="1" applyAlignment="1">
      <alignment horizontal="center" vertical="center" wrapText="1"/>
    </xf>
    <xf numFmtId="0" fontId="8" fillId="19" borderId="1" xfId="0" applyFont="1" applyFill="1" applyBorder="1" applyAlignment="1">
      <alignment horizontal="center" vertical="center" wrapText="1"/>
    </xf>
    <xf numFmtId="0" fontId="17" fillId="20" borderId="1" xfId="0" applyFont="1" applyFill="1" applyBorder="1" applyAlignment="1">
      <alignment horizontal="center" vertical="center" wrapText="1"/>
    </xf>
    <xf numFmtId="9" fontId="7" fillId="0" borderId="3" xfId="4" applyFont="1" applyFill="1" applyBorder="1" applyAlignment="1">
      <alignment horizontal="center" vertical="center" wrapText="1"/>
    </xf>
    <xf numFmtId="10" fontId="7" fillId="0" borderId="1" xfId="4" applyNumberFormat="1" applyFont="1" applyFill="1" applyBorder="1" applyAlignment="1">
      <alignment horizontal="center" vertical="center" wrapText="1"/>
    </xf>
    <xf numFmtId="9" fontId="7" fillId="0" borderId="1" xfId="4"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0" fillId="8" borderId="3" xfId="0" applyFill="1" applyBorder="1"/>
    <xf numFmtId="17" fontId="14"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0" fontId="14" fillId="22" borderId="9"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2" xfId="0" applyFont="1" applyBorder="1" applyAlignment="1">
      <alignment horizontal="center" vertical="center"/>
    </xf>
    <xf numFmtId="0" fontId="29" fillId="0" borderId="11" xfId="0" applyFont="1" applyBorder="1" applyAlignment="1">
      <alignment horizontal="center" vertical="center"/>
    </xf>
    <xf numFmtId="0" fontId="6" fillId="15" borderId="11" xfId="0" applyFont="1" applyFill="1" applyBorder="1" applyAlignment="1">
      <alignment horizontal="center" vertical="center" wrapText="1"/>
    </xf>
    <xf numFmtId="0" fontId="29" fillId="1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9" xfId="0" applyFont="1" applyBorder="1" applyAlignment="1">
      <alignment horizontal="center" vertical="center"/>
    </xf>
    <xf numFmtId="0" fontId="29" fillId="0" borderId="0" xfId="0" applyFont="1" applyAlignment="1">
      <alignment horizontal="center" vertical="center"/>
    </xf>
    <xf numFmtId="0" fontId="14"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14" fontId="29" fillId="0" borderId="1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0" fontId="7" fillId="0" borderId="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6" xfId="0" applyFont="1" applyBorder="1" applyAlignment="1">
      <alignment horizontal="center" vertical="center" wrapText="1"/>
    </xf>
    <xf numFmtId="166" fontId="7" fillId="6" borderId="3" xfId="0" applyNumberFormat="1" applyFont="1" applyFill="1" applyBorder="1" applyAlignment="1">
      <alignment vertical="center" wrapText="1"/>
    </xf>
    <xf numFmtId="166" fontId="7" fillId="6" borderId="3" xfId="0" applyNumberFormat="1" applyFont="1" applyFill="1" applyBorder="1" applyAlignment="1">
      <alignment horizontal="center" vertical="center" wrapText="1"/>
    </xf>
    <xf numFmtId="166" fontId="7" fillId="6" borderId="3" xfId="0" applyNumberFormat="1" applyFont="1" applyFill="1" applyBorder="1" applyAlignment="1">
      <alignment horizontal="left" vertical="center" wrapText="1"/>
    </xf>
    <xf numFmtId="0" fontId="0" fillId="0" borderId="6" xfId="0" applyBorder="1" applyAlignment="1">
      <alignment horizontal="center" vertical="center" wrapText="1"/>
    </xf>
    <xf numFmtId="0" fontId="7" fillId="7" borderId="6" xfId="0" applyFont="1" applyFill="1" applyBorder="1" applyAlignment="1">
      <alignment horizontal="justify" vertical="center" wrapText="1"/>
    </xf>
    <xf numFmtId="4" fontId="0" fillId="0" borderId="6" xfId="0" applyNumberFormat="1" applyBorder="1" applyAlignment="1">
      <alignment horizontal="center" vertical="center" wrapText="1"/>
    </xf>
    <xf numFmtId="0" fontId="7" fillId="6" borderId="6" xfId="0" applyFont="1" applyFill="1" applyBorder="1" applyAlignment="1">
      <alignment horizontal="justify" vertical="center" wrapText="1"/>
    </xf>
    <xf numFmtId="0" fontId="7" fillId="0" borderId="6" xfId="0" applyFont="1" applyBorder="1" applyAlignment="1">
      <alignment horizontal="justify" vertical="center" wrapText="1"/>
    </xf>
    <xf numFmtId="0" fontId="0" fillId="0" borderId="3" xfId="0" applyBorder="1" applyAlignment="1">
      <alignment horizontal="center" vertical="center" wrapText="1"/>
    </xf>
    <xf numFmtId="166" fontId="7" fillId="6" borderId="3" xfId="0" applyNumberFormat="1" applyFont="1" applyFill="1" applyBorder="1" applyAlignment="1">
      <alignment horizontal="justify" vertical="center" wrapText="1"/>
    </xf>
    <xf numFmtId="4" fontId="0" fillId="0" borderId="5" xfId="0" applyNumberFormat="1" applyBorder="1" applyAlignment="1">
      <alignment horizontal="center" vertical="center" wrapText="1"/>
    </xf>
    <xf numFmtId="0" fontId="0" fillId="0" borderId="15" xfId="0" applyBorder="1" applyAlignment="1" applyProtection="1">
      <alignment horizontal="center" vertical="center"/>
      <protection locked="0"/>
    </xf>
    <xf numFmtId="9" fontId="0" fillId="5" borderId="15" xfId="4"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vertical="center" wrapText="1"/>
    </xf>
    <xf numFmtId="2" fontId="7" fillId="0" borderId="1" xfId="0" applyNumberFormat="1" applyFont="1" applyBorder="1" applyAlignment="1">
      <alignment horizontal="center" vertical="center" wrapText="1"/>
    </xf>
    <xf numFmtId="164" fontId="6" fillId="5" borderId="1" xfId="1"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8" fillId="8" borderId="1" xfId="0" applyFont="1" applyFill="1" applyBorder="1" applyAlignment="1">
      <alignment horizontal="center" vertical="center"/>
    </xf>
    <xf numFmtId="9"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8" fillId="8" borderId="9" xfId="0" applyFont="1" applyFill="1" applyBorder="1" applyAlignment="1">
      <alignment horizontal="center" vertical="center"/>
    </xf>
    <xf numFmtId="0" fontId="18" fillId="12" borderId="1" xfId="0" applyFont="1" applyFill="1" applyBorder="1" applyAlignment="1">
      <alignment horizontal="center" vertical="center"/>
    </xf>
    <xf numFmtId="0" fontId="7" fillId="0" borderId="3" xfId="0" applyFont="1" applyBorder="1" applyAlignment="1">
      <alignment horizontal="center" vertical="center" wrapText="1"/>
    </xf>
    <xf numFmtId="10" fontId="7" fillId="0" borderId="3" xfId="4" applyNumberFormat="1" applyFont="1" applyFill="1" applyBorder="1" applyAlignment="1">
      <alignment horizontal="center" vertical="center" wrapText="1"/>
    </xf>
    <xf numFmtId="10" fontId="7" fillId="0" borderId="2" xfId="4"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0" fontId="7" fillId="0" borderId="1" xfId="0" applyNumberFormat="1" applyFont="1" applyBorder="1" applyAlignment="1">
      <alignment horizontal="center" vertical="center" wrapText="1"/>
    </xf>
    <xf numFmtId="9" fontId="7" fillId="6"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6" borderId="3" xfId="0" applyFont="1" applyFill="1" applyBorder="1" applyAlignment="1">
      <alignment vertical="center" wrapText="1"/>
    </xf>
    <xf numFmtId="0" fontId="7" fillId="6" borderId="2" xfId="0" applyFont="1" applyFill="1" applyBorder="1" applyAlignment="1">
      <alignment vertical="center" wrapText="1"/>
    </xf>
    <xf numFmtId="1" fontId="7" fillId="6" borderId="3" xfId="0" applyNumberFormat="1"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1" xfId="0" applyFont="1" applyFill="1" applyBorder="1" applyAlignment="1">
      <alignment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1" fontId="7" fillId="6" borderId="3" xfId="0" applyNumberFormat="1"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0" fontId="7" fillId="7" borderId="3" xfId="0" applyFont="1" applyFill="1" applyBorder="1" applyAlignment="1">
      <alignment vertical="center" wrapText="1"/>
    </xf>
    <xf numFmtId="0" fontId="7" fillId="7" borderId="4" xfId="0" applyFont="1" applyFill="1" applyBorder="1" applyAlignment="1">
      <alignment vertical="center" wrapText="1"/>
    </xf>
    <xf numFmtId="0" fontId="7" fillId="7" borderId="2" xfId="0" applyFont="1" applyFill="1" applyBorder="1" applyAlignment="1">
      <alignment vertical="center" wrapText="1"/>
    </xf>
    <xf numFmtId="0" fontId="7" fillId="6" borderId="16"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4" xfId="0" applyFont="1" applyFill="1" applyBorder="1" applyAlignment="1">
      <alignment vertical="center" wrapText="1"/>
    </xf>
    <xf numFmtId="1" fontId="7" fillId="6" borderId="1"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10" fontId="7" fillId="0" borderId="3" xfId="0" applyNumberFormat="1" applyFont="1" applyBorder="1" applyAlignment="1">
      <alignment horizontal="center"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9" fontId="7" fillId="0" borderId="3" xfId="4" applyFont="1" applyFill="1" applyBorder="1" applyAlignment="1">
      <alignment horizontal="center" vertical="center" wrapText="1"/>
    </xf>
    <xf numFmtId="9" fontId="7" fillId="0" borderId="4" xfId="4"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13"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7" fillId="6" borderId="6" xfId="0" applyNumberFormat="1" applyFont="1" applyFill="1" applyBorder="1" applyAlignment="1">
      <alignment horizontal="center" vertical="center"/>
    </xf>
    <xf numFmtId="0" fontId="7" fillId="6" borderId="6" xfId="0" applyFont="1" applyFill="1" applyBorder="1" applyAlignment="1">
      <alignment vertical="center" wrapText="1"/>
    </xf>
    <xf numFmtId="0" fontId="13" fillId="6" borderId="10"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9" fontId="7" fillId="7" borderId="3" xfId="4" applyFont="1" applyFill="1" applyBorder="1" applyAlignment="1">
      <alignment horizontal="center" vertical="center" wrapText="1"/>
    </xf>
    <xf numFmtId="9" fontId="7" fillId="7" borderId="4" xfId="4" applyFont="1" applyFill="1" applyBorder="1" applyAlignment="1">
      <alignment horizontal="center" vertical="center" wrapText="1"/>
    </xf>
    <xf numFmtId="9" fontId="7" fillId="0" borderId="3" xfId="4" applyFont="1" applyBorder="1" applyAlignment="1">
      <alignment horizontal="center" vertical="center" wrapText="1"/>
    </xf>
    <xf numFmtId="9" fontId="7" fillId="0" borderId="2" xfId="4" applyFont="1" applyBorder="1" applyAlignment="1">
      <alignment horizontal="center" vertical="center" wrapText="1"/>
    </xf>
    <xf numFmtId="0" fontId="7" fillId="6" borderId="2"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3" fillId="6" borderId="6" xfId="0" applyFont="1" applyFill="1" applyBorder="1" applyAlignment="1">
      <alignment horizontal="center" vertical="center" wrapText="1"/>
    </xf>
    <xf numFmtId="0" fontId="7" fillId="6" borderId="6" xfId="0" applyFont="1" applyFill="1" applyBorder="1" applyAlignment="1">
      <alignment horizontal="left" vertical="center" wrapText="1"/>
    </xf>
    <xf numFmtId="10" fontId="7"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9" fontId="7" fillId="0" borderId="6" xfId="0" applyNumberFormat="1" applyFont="1" applyBorder="1" applyAlignment="1">
      <alignment horizontal="center" vertical="center" wrapText="1"/>
    </xf>
    <xf numFmtId="9" fontId="7" fillId="6" borderId="6" xfId="4" applyFont="1" applyFill="1" applyBorder="1" applyAlignment="1">
      <alignment horizontal="center" vertical="center" wrapText="1"/>
    </xf>
    <xf numFmtId="9" fontId="7" fillId="0" borderId="6" xfId="4" applyFont="1" applyFill="1" applyBorder="1" applyAlignment="1">
      <alignment horizontal="center" vertical="center" wrapText="1"/>
    </xf>
    <xf numFmtId="0" fontId="17" fillId="12" borderId="1" xfId="0" applyFont="1" applyFill="1" applyBorder="1" applyAlignment="1">
      <alignment horizontal="center" vertical="center"/>
    </xf>
    <xf numFmtId="0" fontId="8" fillId="17"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8" fillId="0" borderId="0" xfId="0" applyFont="1" applyAlignment="1">
      <alignment horizontal="center"/>
    </xf>
    <xf numFmtId="0" fontId="21" fillId="12" borderId="18" xfId="0" applyFont="1" applyFill="1" applyBorder="1" applyAlignment="1">
      <alignment horizontal="center" vertical="center"/>
    </xf>
    <xf numFmtId="0" fontId="21" fillId="12" borderId="19" xfId="0" applyFont="1" applyFill="1" applyBorder="1" applyAlignment="1">
      <alignment horizontal="center" vertical="center"/>
    </xf>
    <xf numFmtId="0" fontId="4" fillId="0" borderId="0" xfId="0" applyFont="1" applyAlignment="1">
      <alignment horizontal="left" vertical="center"/>
    </xf>
    <xf numFmtId="0" fontId="4" fillId="17" borderId="1" xfId="0" applyFont="1" applyFill="1" applyBorder="1" applyAlignment="1">
      <alignment horizontal="center" vertical="center"/>
    </xf>
    <xf numFmtId="0" fontId="14" fillId="0" borderId="1" xfId="0" applyFont="1" applyBorder="1" applyAlignment="1">
      <alignment horizontal="center" vertical="center"/>
    </xf>
    <xf numFmtId="17" fontId="14" fillId="0" borderId="1" xfId="0" applyNumberFormat="1" applyFont="1" applyBorder="1" applyAlignment="1">
      <alignment horizontal="center" vertical="center"/>
    </xf>
    <xf numFmtId="0" fontId="14" fillId="0" borderId="5"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14" fillId="0" borderId="1" xfId="0" applyFont="1" applyBorder="1" applyAlignment="1">
      <alignment horizontal="left" vertical="center" wrapText="1"/>
    </xf>
    <xf numFmtId="0" fontId="0" fillId="0" borderId="8" xfId="0" applyBorder="1"/>
    <xf numFmtId="0" fontId="0" fillId="0" borderId="8" xfId="0" applyBorder="1" applyAlignment="1">
      <alignment wrapText="1"/>
    </xf>
    <xf numFmtId="0" fontId="0" fillId="0" borderId="21" xfId="0" applyBorder="1"/>
    <xf numFmtId="1" fontId="19" fillId="12" borderId="1" xfId="0" applyNumberFormat="1" applyFont="1" applyFill="1" applyBorder="1" applyAlignment="1">
      <alignment horizontal="center" vertical="center" wrapText="1"/>
    </xf>
    <xf numFmtId="9" fontId="0" fillId="5" borderId="1" xfId="4" applyFont="1" applyFill="1" applyBorder="1" applyAlignment="1">
      <alignment horizontal="center" vertical="center"/>
    </xf>
    <xf numFmtId="0" fontId="7" fillId="0" borderId="2" xfId="0" applyFont="1" applyBorder="1" applyAlignment="1">
      <alignment horizontal="justify" vertical="center" wrapText="1"/>
    </xf>
    <xf numFmtId="4" fontId="0" fillId="0" borderId="18" xfId="0" applyNumberFormat="1" applyBorder="1" applyAlignment="1">
      <alignment horizontal="center" vertical="center" wrapText="1"/>
    </xf>
    <xf numFmtId="0" fontId="0" fillId="0" borderId="12" xfId="0" applyBorder="1" applyAlignment="1" applyProtection="1">
      <alignment horizontal="center" vertical="center"/>
      <protection locked="0"/>
    </xf>
    <xf numFmtId="9" fontId="0" fillId="5" borderId="12" xfId="4" applyFont="1" applyFill="1" applyBorder="1" applyAlignment="1">
      <alignment horizontal="center" vertical="center"/>
    </xf>
    <xf numFmtId="0" fontId="0" fillId="0" borderId="23" xfId="0" applyBorder="1"/>
    <xf numFmtId="9" fontId="0" fillId="5" borderId="2" xfId="4" applyFont="1" applyFill="1" applyBorder="1" applyAlignment="1">
      <alignment horizontal="center" vertical="center"/>
    </xf>
    <xf numFmtId="0" fontId="18" fillId="21" borderId="1" xfId="0" applyFont="1" applyFill="1" applyBorder="1" applyAlignment="1">
      <alignment horizontal="center" vertical="center"/>
    </xf>
    <xf numFmtId="9" fontId="6" fillId="5" borderId="1" xfId="4" applyFont="1" applyFill="1" applyBorder="1" applyAlignment="1" applyProtection="1">
      <alignment horizontal="center" vertical="center" wrapText="1"/>
      <protection locked="0"/>
    </xf>
    <xf numFmtId="9" fontId="6" fillId="5" borderId="1" xfId="1" applyFont="1" applyFill="1" applyBorder="1" applyAlignment="1" applyProtection="1">
      <alignment horizontal="center" vertical="center" wrapText="1"/>
      <protection locked="0"/>
    </xf>
    <xf numFmtId="9" fontId="6" fillId="5" borderId="1" xfId="1" applyFont="1" applyFill="1" applyBorder="1" applyAlignment="1" applyProtection="1">
      <alignment horizontal="center" vertical="center"/>
      <protection locked="0"/>
    </xf>
    <xf numFmtId="9" fontId="6" fillId="23" borderId="1" xfId="0" applyNumberFormat="1" applyFont="1" applyFill="1" applyBorder="1" applyAlignment="1" applyProtection="1">
      <alignment horizontal="center" vertical="center" wrapText="1"/>
      <protection locked="0"/>
    </xf>
    <xf numFmtId="9" fontId="6" fillId="23" borderId="9" xfId="0" applyNumberFormat="1" applyFont="1" applyFill="1" applyBorder="1" applyAlignment="1" applyProtection="1">
      <alignment horizontal="center" vertical="center" wrapText="1"/>
      <protection locked="0"/>
    </xf>
    <xf numFmtId="9" fontId="6" fillId="23" borderId="2" xfId="0" applyNumberFormat="1" applyFont="1" applyFill="1" applyBorder="1" applyAlignment="1" applyProtection="1">
      <alignment horizontal="center" vertical="center" wrapText="1"/>
      <protection locked="0"/>
    </xf>
    <xf numFmtId="9" fontId="6" fillId="23" borderId="11" xfId="0" applyNumberFormat="1" applyFont="1" applyFill="1" applyBorder="1" applyAlignment="1" applyProtection="1">
      <alignment horizontal="center" vertical="center" wrapText="1"/>
      <protection locked="0"/>
    </xf>
    <xf numFmtId="164" fontId="6" fillId="23" borderId="9" xfId="0" applyNumberFormat="1" applyFont="1" applyFill="1" applyBorder="1" applyAlignment="1" applyProtection="1">
      <alignment horizontal="center" vertical="center" wrapText="1"/>
      <protection locked="0"/>
    </xf>
    <xf numFmtId="0" fontId="6" fillId="23" borderId="2" xfId="0" applyFont="1" applyFill="1" applyBorder="1" applyAlignment="1" applyProtection="1">
      <alignment horizontal="center" vertical="center" wrapText="1"/>
      <protection locked="0"/>
    </xf>
    <xf numFmtId="0" fontId="6" fillId="23" borderId="11" xfId="0" applyFont="1" applyFill="1" applyBorder="1" applyAlignment="1" applyProtection="1">
      <alignment horizontal="center" vertical="center" wrapText="1"/>
      <protection locked="0"/>
    </xf>
    <xf numFmtId="0" fontId="6" fillId="23" borderId="2" xfId="0" applyFont="1" applyFill="1" applyBorder="1" applyAlignment="1" applyProtection="1">
      <alignment wrapText="1"/>
      <protection locked="0"/>
    </xf>
    <xf numFmtId="0" fontId="6" fillId="23" borderId="9" xfId="0" applyFont="1" applyFill="1" applyBorder="1" applyAlignment="1" applyProtection="1">
      <alignment horizontal="center" vertical="center" wrapText="1"/>
      <protection locked="0"/>
    </xf>
    <xf numFmtId="164" fontId="6" fillId="23" borderId="2" xfId="0" applyNumberFormat="1" applyFont="1" applyFill="1" applyBorder="1" applyAlignment="1" applyProtection="1">
      <alignment horizontal="center" vertical="center" wrapText="1"/>
      <protection locked="0"/>
    </xf>
    <xf numFmtId="0" fontId="6" fillId="23" borderId="2" xfId="0" applyFont="1"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23" borderId="1" xfId="0" applyFill="1" applyBorder="1" applyAlignment="1" applyProtection="1">
      <alignment horizontal="center" vertical="center" wrapText="1"/>
      <protection locked="0"/>
    </xf>
    <xf numFmtId="0" fontId="0" fillId="23" borderId="2" xfId="0" applyFill="1" applyBorder="1" applyAlignment="1" applyProtection="1">
      <alignment horizontal="center" vertical="center" wrapText="1"/>
      <protection locked="0"/>
    </xf>
    <xf numFmtId="0" fontId="6" fillId="23" borderId="1" xfId="0" applyFont="1" applyFill="1" applyBorder="1" applyAlignment="1" applyProtection="1">
      <alignment wrapText="1"/>
      <protection locked="0"/>
    </xf>
    <xf numFmtId="0" fontId="0" fillId="23" borderId="2" xfId="0" applyFill="1" applyBorder="1" applyAlignment="1" applyProtection="1">
      <alignment wrapText="1"/>
      <protection locked="0"/>
    </xf>
    <xf numFmtId="0" fontId="27" fillId="23" borderId="1" xfId="0" applyFont="1" applyFill="1" applyBorder="1" applyAlignment="1" applyProtection="1">
      <alignment vertical="center" wrapText="1"/>
      <protection locked="0"/>
    </xf>
    <xf numFmtId="0" fontId="27" fillId="23" borderId="2" xfId="0" applyFont="1" applyFill="1" applyBorder="1" applyAlignment="1" applyProtection="1">
      <alignment wrapText="1"/>
      <protection locked="0"/>
    </xf>
    <xf numFmtId="0" fontId="28" fillId="23" borderId="2" xfId="0" applyFont="1" applyFill="1" applyBorder="1" applyAlignment="1" applyProtection="1">
      <alignment vertical="top" wrapText="1"/>
      <protection locked="0"/>
    </xf>
    <xf numFmtId="0" fontId="6" fillId="24" borderId="1" xfId="0" applyFont="1" applyFill="1" applyBorder="1" applyAlignment="1" applyProtection="1">
      <alignment horizontal="center" vertical="center" wrapText="1"/>
      <protection locked="0"/>
    </xf>
    <xf numFmtId="1"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protection locked="0"/>
    </xf>
    <xf numFmtId="0" fontId="6" fillId="23" borderId="1" xfId="0" applyFont="1" applyFill="1" applyBorder="1" applyAlignment="1" applyProtection="1">
      <alignment horizontal="center" vertical="center" wrapText="1"/>
      <protection locked="0"/>
    </xf>
    <xf numFmtId="0" fontId="6" fillId="23" borderId="9" xfId="0" applyFont="1" applyFill="1" applyBorder="1" applyAlignment="1" applyProtection="1">
      <alignment horizontal="center" vertical="center"/>
      <protection locked="0"/>
    </xf>
    <xf numFmtId="0" fontId="6" fillId="23" borderId="1" xfId="0" applyFont="1" applyFill="1" applyBorder="1" applyAlignment="1" applyProtection="1">
      <alignment vertical="center" wrapText="1"/>
      <protection locked="0"/>
    </xf>
    <xf numFmtId="9" fontId="6" fillId="23" borderId="2" xfId="0" applyNumberFormat="1" applyFont="1" applyFill="1" applyBorder="1" applyAlignment="1" applyProtection="1">
      <alignment horizontal="center" vertical="center"/>
      <protection locked="0"/>
    </xf>
    <xf numFmtId="9" fontId="6" fillId="23" borderId="11" xfId="0" applyNumberFormat="1" applyFont="1" applyFill="1" applyBorder="1" applyAlignment="1" applyProtection="1">
      <alignment horizontal="center" vertical="center"/>
      <protection locked="0"/>
    </xf>
    <xf numFmtId="0" fontId="6" fillId="23" borderId="11" xfId="0" applyFont="1" applyFill="1" applyBorder="1" applyAlignment="1" applyProtection="1">
      <alignment horizontal="center" vertical="center"/>
      <protection locked="0"/>
    </xf>
    <xf numFmtId="0" fontId="6" fillId="23" borderId="2" xfId="0" applyFont="1" applyFill="1" applyBorder="1" applyAlignment="1" applyProtection="1">
      <alignment horizontal="center" vertical="center"/>
      <protection locked="0"/>
    </xf>
    <xf numFmtId="10" fontId="6" fillId="23" borderId="1" xfId="0" applyNumberFormat="1" applyFont="1" applyFill="1" applyBorder="1" applyAlignment="1" applyProtection="1">
      <alignment horizontal="center" vertical="center" wrapText="1"/>
      <protection locked="0"/>
    </xf>
    <xf numFmtId="10" fontId="6" fillId="23" borderId="9" xfId="0" applyNumberFormat="1" applyFont="1" applyFill="1" applyBorder="1" applyAlignment="1" applyProtection="1">
      <alignment horizontal="center" vertical="center"/>
      <protection locked="0"/>
    </xf>
    <xf numFmtId="10" fontId="6" fillId="5" borderId="1" xfId="0" applyNumberFormat="1" applyFont="1" applyFill="1" applyBorder="1" applyAlignment="1" applyProtection="1">
      <alignment horizontal="center" vertical="center" wrapText="1"/>
      <protection locked="0"/>
    </xf>
    <xf numFmtId="10" fontId="6" fillId="5" borderId="1" xfId="0" applyNumberFormat="1"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23" borderId="1" xfId="0" applyFont="1" applyFill="1" applyBorder="1" applyAlignment="1" applyProtection="1">
      <alignment horizontal="center" vertical="center"/>
      <protection locked="0"/>
    </xf>
    <xf numFmtId="0" fontId="0" fillId="23" borderId="2" xfId="0" applyFill="1" applyBorder="1" applyAlignment="1" applyProtection="1">
      <alignment vertical="center"/>
      <protection locked="0"/>
    </xf>
    <xf numFmtId="1" fontId="6" fillId="5" borderId="1" xfId="0" applyNumberFormat="1" applyFont="1" applyFill="1" applyBorder="1" applyAlignment="1" applyProtection="1">
      <alignment horizontal="center" vertical="center" wrapText="1"/>
      <protection locked="0"/>
    </xf>
    <xf numFmtId="2" fontId="6" fillId="5" borderId="1" xfId="0" applyNumberFormat="1" applyFont="1" applyFill="1" applyBorder="1" applyAlignment="1" applyProtection="1">
      <alignment horizontal="center" vertical="center"/>
      <protection locked="0"/>
    </xf>
    <xf numFmtId="2" fontId="6" fillId="5" borderId="9" xfId="0" applyNumberFormat="1" applyFont="1" applyFill="1" applyBorder="1" applyAlignment="1" applyProtection="1">
      <alignment horizontal="center" vertical="center"/>
      <protection locked="0"/>
    </xf>
    <xf numFmtId="1" fontId="6" fillId="5" borderId="9" xfId="0" applyNumberFormat="1" applyFont="1" applyFill="1" applyBorder="1" applyAlignment="1" applyProtection="1">
      <alignment horizontal="center" vertical="center"/>
      <protection locked="0"/>
    </xf>
    <xf numFmtId="9" fontId="6" fillId="5" borderId="1" xfId="0" applyNumberFormat="1" applyFont="1" applyFill="1" applyBorder="1" applyAlignment="1" applyProtection="1">
      <alignment horizontal="center" vertical="center" wrapText="1"/>
      <protection locked="0"/>
    </xf>
    <xf numFmtId="9" fontId="6" fillId="5" borderId="1" xfId="0" applyNumberFormat="1" applyFont="1" applyFill="1" applyBorder="1" applyAlignment="1" applyProtection="1">
      <alignment horizontal="center" vertical="center"/>
      <protection locked="0"/>
    </xf>
    <xf numFmtId="0" fontId="9" fillId="23" borderId="2" xfId="0" applyFont="1" applyFill="1" applyBorder="1" applyAlignment="1" applyProtection="1">
      <alignment horizontal="center" vertical="center"/>
      <protection locked="0"/>
    </xf>
    <xf numFmtId="3" fontId="6" fillId="23" borderId="1" xfId="0" applyNumberFormat="1" applyFont="1" applyFill="1" applyBorder="1" applyAlignment="1" applyProtection="1">
      <alignment horizontal="center" vertical="center"/>
      <protection locked="0"/>
    </xf>
    <xf numFmtId="3" fontId="6" fillId="23" borderId="9" xfId="0" applyNumberFormat="1"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wrapText="1"/>
      <protection locked="0"/>
    </xf>
    <xf numFmtId="0" fontId="6" fillId="5" borderId="1" xfId="5" applyFont="1" applyFill="1" applyBorder="1" applyAlignment="1" applyProtection="1">
      <alignment horizontal="center" vertical="center"/>
      <protection locked="0"/>
    </xf>
    <xf numFmtId="9" fontId="6" fillId="23" borderId="1" xfId="0" applyNumberFormat="1" applyFont="1" applyFill="1" applyBorder="1" applyAlignment="1" applyProtection="1">
      <alignment horizontal="center" vertical="center"/>
      <protection locked="0"/>
    </xf>
    <xf numFmtId="9" fontId="6" fillId="23" borderId="9" xfId="0" applyNumberFormat="1" applyFont="1" applyFill="1" applyBorder="1" applyAlignment="1" applyProtection="1">
      <alignment horizontal="center" vertical="center"/>
      <protection locked="0"/>
    </xf>
    <xf numFmtId="10" fontId="6" fillId="23" borderId="1"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9" fontId="6" fillId="0" borderId="1" xfId="0" applyNumberFormat="1" applyFont="1" applyFill="1" applyBorder="1" applyAlignment="1">
      <alignment horizontal="center" vertical="center" wrapText="1"/>
    </xf>
    <xf numFmtId="1" fontId="6" fillId="0" borderId="1" xfId="4" applyNumberFormat="1"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9" fontId="6" fillId="0" borderId="1" xfId="4"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xf>
    <xf numFmtId="9" fontId="6" fillId="0" borderId="1" xfId="4" applyFont="1" applyFill="1" applyBorder="1" applyAlignment="1" applyProtection="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10" fontId="6" fillId="0" borderId="1" xfId="1" applyNumberFormat="1" applyFont="1" applyFill="1" applyBorder="1" applyAlignment="1" applyProtection="1">
      <alignment horizontal="center" vertical="center" wrapText="1"/>
    </xf>
    <xf numFmtId="10" fontId="6" fillId="0" borderId="1" xfId="0" applyNumberFormat="1" applyFont="1" applyFill="1" applyBorder="1" applyAlignment="1">
      <alignment horizontal="center" vertical="center"/>
    </xf>
    <xf numFmtId="9" fontId="6" fillId="0" borderId="3" xfId="0" applyNumberFormat="1" applyFont="1" applyFill="1" applyBorder="1" applyAlignment="1">
      <alignment horizontal="center" vertical="center" wrapText="1"/>
    </xf>
    <xf numFmtId="9" fontId="6" fillId="0" borderId="1" xfId="3" applyFont="1" applyFill="1" applyBorder="1" applyAlignment="1" applyProtection="1">
      <alignment horizontal="center" vertical="center" wrapText="1"/>
    </xf>
    <xf numFmtId="9" fontId="6" fillId="0" borderId="1" xfId="1" applyFont="1" applyFill="1" applyBorder="1" applyAlignment="1" applyProtection="1">
      <alignment horizontal="left" vertical="center" wrapText="1"/>
    </xf>
    <xf numFmtId="10" fontId="6" fillId="0" borderId="1"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3" xfId="1" applyFont="1" applyFill="1" applyBorder="1" applyAlignment="1" applyProtection="1">
      <alignment horizontal="left" vertical="center" wrapText="1"/>
    </xf>
    <xf numFmtId="9" fontId="6" fillId="0" borderId="3" xfId="1"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9" fontId="6" fillId="0" borderId="6"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0" fontId="6" fillId="0" borderId="3" xfId="0" applyFont="1" applyFill="1" applyBorder="1" applyAlignment="1">
      <alignment vertical="center" wrapText="1"/>
    </xf>
    <xf numFmtId="9" fontId="6" fillId="0" borderId="16" xfId="0" applyNumberFormat="1" applyFont="1" applyFill="1" applyBorder="1" applyAlignment="1">
      <alignment vertical="center" wrapText="1"/>
    </xf>
    <xf numFmtId="9" fontId="6" fillId="0" borderId="3" xfId="3" applyFont="1" applyFill="1" applyBorder="1" applyAlignment="1" applyProtection="1">
      <alignment horizontal="center" vertical="center" wrapText="1"/>
    </xf>
    <xf numFmtId="0" fontId="6" fillId="0" borderId="7" xfId="0" applyFont="1" applyFill="1" applyBorder="1" applyAlignment="1">
      <alignment horizontal="center" vertical="center"/>
    </xf>
    <xf numFmtId="9" fontId="6" fillId="0" borderId="1" xfId="0" applyNumberFormat="1" applyFont="1" applyFill="1" applyBorder="1" applyAlignment="1">
      <alignment vertical="center" wrapText="1"/>
    </xf>
    <xf numFmtId="0" fontId="6" fillId="0" borderId="12" xfId="0" applyFont="1" applyFill="1" applyBorder="1" applyAlignment="1">
      <alignment vertical="center" wrapText="1"/>
    </xf>
    <xf numFmtId="9" fontId="6" fillId="0" borderId="0" xfId="0" applyNumberFormat="1" applyFont="1" applyFill="1" applyAlignment="1">
      <alignment vertical="center" wrapText="1"/>
    </xf>
    <xf numFmtId="9" fontId="6" fillId="0" borderId="6" xfId="3" applyFont="1" applyFill="1" applyBorder="1" applyAlignment="1" applyProtection="1">
      <alignment horizontal="center" vertical="center" wrapText="1"/>
    </xf>
    <xf numFmtId="0" fontId="6" fillId="0" borderId="8" xfId="0" applyFont="1" applyFill="1" applyBorder="1" applyAlignment="1">
      <alignment horizontal="center" vertical="center"/>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17" xfId="0" applyFont="1" applyFill="1" applyBorder="1" applyAlignment="1">
      <alignment vertical="center" wrapText="1"/>
    </xf>
    <xf numFmtId="9" fontId="6" fillId="0" borderId="6" xfId="0" applyNumberFormat="1" applyFont="1" applyFill="1" applyBorder="1" applyAlignment="1">
      <alignment horizontal="center" vertical="center"/>
    </xf>
    <xf numFmtId="2" fontId="6" fillId="0" borderId="1" xfId="3" applyNumberFormat="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9" fontId="6" fillId="0" borderId="4" xfId="0" applyNumberFormat="1" applyFont="1" applyFill="1" applyBorder="1" applyAlignment="1">
      <alignment horizontal="center" vertical="center" wrapText="1"/>
    </xf>
    <xf numFmtId="0" fontId="6" fillId="0" borderId="15" xfId="0" applyFont="1" applyFill="1" applyBorder="1" applyAlignment="1">
      <alignment horizontal="left" vertical="center" wrapText="1"/>
    </xf>
    <xf numFmtId="9" fontId="6" fillId="0" borderId="15" xfId="0" applyNumberFormat="1" applyFont="1" applyFill="1" applyBorder="1" applyAlignment="1">
      <alignment horizontal="center" vertical="center" wrapText="1"/>
    </xf>
    <xf numFmtId="9" fontId="6" fillId="0" borderId="1" xfId="3" applyFont="1" applyFill="1" applyBorder="1" applyAlignment="1" applyProtection="1">
      <alignment horizontal="left" vertical="center" wrapText="1"/>
    </xf>
    <xf numFmtId="9" fontId="6" fillId="0" borderId="2" xfId="3" applyFont="1" applyFill="1" applyBorder="1" applyAlignment="1" applyProtection="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7" xfId="2"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7" xfId="5" applyFont="1" applyFill="1" applyBorder="1" applyAlignment="1">
      <alignment horizontal="center" vertical="center" wrapText="1"/>
    </xf>
    <xf numFmtId="0" fontId="6" fillId="0" borderId="2" xfId="0" applyFont="1" applyFill="1" applyBorder="1" applyAlignment="1">
      <alignment wrapText="1"/>
    </xf>
    <xf numFmtId="9" fontId="6" fillId="0" borderId="1" xfId="0" applyNumberFormat="1" applyFont="1" applyFill="1" applyBorder="1" applyAlignment="1">
      <alignment horizontal="left" vertical="center" wrapText="1"/>
    </xf>
    <xf numFmtId="0" fontId="6" fillId="0" borderId="1" xfId="2" applyFont="1" applyFill="1" applyBorder="1" applyAlignment="1">
      <alignment vertical="center" wrapText="1"/>
    </xf>
    <xf numFmtId="164" fontId="6" fillId="0" borderId="1" xfId="0" applyNumberFormat="1" applyFont="1" applyFill="1" applyBorder="1" applyAlignment="1">
      <alignment horizontal="center" vertical="center"/>
    </xf>
    <xf numFmtId="0" fontId="6" fillId="24" borderId="1" xfId="0" applyFont="1" applyFill="1" applyBorder="1" applyAlignment="1">
      <alignment horizontal="center" vertical="center" wrapText="1"/>
    </xf>
    <xf numFmtId="9" fontId="6" fillId="5" borderId="9"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9" xfId="0" applyFont="1" applyFill="1" applyBorder="1" applyAlignment="1">
      <alignment horizontal="center" vertical="center"/>
    </xf>
    <xf numFmtId="1"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xf>
    <xf numFmtId="2" fontId="6" fillId="5" borderId="9" xfId="0" applyNumberFormat="1" applyFont="1" applyFill="1" applyBorder="1" applyAlignment="1">
      <alignment horizontal="center" vertical="center"/>
    </xf>
    <xf numFmtId="1" fontId="6" fillId="5" borderId="1" xfId="0" applyNumberFormat="1" applyFont="1" applyFill="1" applyBorder="1" applyAlignment="1">
      <alignment horizontal="center" vertical="center"/>
    </xf>
    <xf numFmtId="1" fontId="6" fillId="5" borderId="9" xfId="0" applyNumberFormat="1" applyFont="1" applyFill="1" applyBorder="1" applyAlignment="1">
      <alignment horizontal="center" vertical="center"/>
    </xf>
    <xf numFmtId="0" fontId="6" fillId="23" borderId="9"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1" xfId="5" applyFont="1" applyFill="1" applyBorder="1" applyAlignment="1">
      <alignment horizontal="center" vertical="center"/>
    </xf>
    <xf numFmtId="0" fontId="14" fillId="5" borderId="1" xfId="0" applyFont="1" applyFill="1" applyBorder="1" applyAlignment="1" applyProtection="1">
      <alignment vertical="center" wrapText="1"/>
      <protection locked="0"/>
    </xf>
    <xf numFmtId="0" fontId="14" fillId="5" borderId="2" xfId="0" applyFont="1" applyFill="1" applyBorder="1" applyAlignment="1" applyProtection="1">
      <alignment horizontal="left" vertical="center" wrapText="1"/>
      <protection locked="0"/>
    </xf>
    <xf numFmtId="0" fontId="14" fillId="23" borderId="2" xfId="0" applyFont="1" applyFill="1" applyBorder="1" applyAlignment="1" applyProtection="1">
      <alignment wrapText="1"/>
      <protection locked="0"/>
    </xf>
    <xf numFmtId="0" fontId="14" fillId="23" borderId="2" xfId="0" applyFont="1" applyFill="1" applyBorder="1" applyAlignment="1" applyProtection="1">
      <alignment vertical="center" wrapText="1"/>
      <protection locked="0"/>
    </xf>
    <xf numFmtId="0" fontId="29" fillId="5" borderId="1" xfId="0" applyFont="1" applyFill="1" applyBorder="1" applyAlignment="1" applyProtection="1">
      <alignment vertical="center" wrapText="1"/>
      <protection locked="0"/>
    </xf>
    <xf numFmtId="0" fontId="14" fillId="23" borderId="1" xfId="0" applyFont="1" applyFill="1" applyBorder="1" applyAlignment="1" applyProtection="1">
      <alignment wrapText="1"/>
      <protection locked="0"/>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9" fontId="6" fillId="0" borderId="1" xfId="2" applyNumberFormat="1" applyFont="1" applyFill="1" applyBorder="1" applyAlignment="1">
      <alignment horizontal="center" vertical="center" wrapText="1"/>
    </xf>
    <xf numFmtId="14" fontId="6" fillId="0" borderId="1" xfId="0" applyNumberFormat="1" applyFont="1" applyFill="1" applyBorder="1" applyAlignment="1">
      <alignment vertical="center" wrapText="1"/>
    </xf>
    <xf numFmtId="0" fontId="6" fillId="0" borderId="1" xfId="1" applyNumberFormat="1" applyFont="1" applyFill="1" applyBorder="1" applyAlignment="1" applyProtection="1">
      <alignment horizontal="left" vertical="center" wrapText="1"/>
    </xf>
    <xf numFmtId="10" fontId="6" fillId="0" borderId="1" xfId="1" applyNumberFormat="1" applyFont="1" applyFill="1" applyBorder="1" applyAlignment="1" applyProtection="1">
      <alignment horizontal="center" vertical="center"/>
    </xf>
    <xf numFmtId="10"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9" fontId="5" fillId="0" borderId="1" xfId="1" applyFont="1" applyFill="1" applyBorder="1" applyAlignment="1" applyProtection="1">
      <alignment horizontal="center" vertical="center" wrapText="1"/>
    </xf>
    <xf numFmtId="1" fontId="6" fillId="0" borderId="0" xfId="0" applyNumberFormat="1" applyFont="1" applyFill="1" applyAlignment="1">
      <alignment horizontal="center" vertical="center" wrapText="1"/>
    </xf>
    <xf numFmtId="9" fontId="5" fillId="0" borderId="1" xfId="1" applyFont="1" applyFill="1" applyBorder="1" applyAlignment="1" applyProtection="1">
      <alignment horizontal="center" vertical="center"/>
    </xf>
    <xf numFmtId="0" fontId="6" fillId="0" borderId="1" xfId="0" applyFont="1" applyFill="1" applyBorder="1" applyAlignment="1">
      <alignment horizontal="left" wrapText="1"/>
    </xf>
    <xf numFmtId="0" fontId="6" fillId="0" borderId="9" xfId="0" applyFont="1" applyFill="1" applyBorder="1" applyAlignment="1">
      <alignment wrapText="1"/>
    </xf>
    <xf numFmtId="0" fontId="6" fillId="0" borderId="11" xfId="0" applyFont="1" applyFill="1" applyBorder="1" applyAlignment="1">
      <alignment wrapText="1"/>
    </xf>
    <xf numFmtId="0" fontId="6" fillId="0" borderId="1" xfId="2" applyFont="1" applyFill="1" applyBorder="1" applyAlignment="1">
      <alignment horizontal="justify" vertical="center" wrapText="1"/>
    </xf>
    <xf numFmtId="14" fontId="6" fillId="0" borderId="1" xfId="0" applyNumberFormat="1" applyFont="1" applyFill="1" applyBorder="1" applyAlignment="1">
      <alignment horizontal="left" vertical="center"/>
    </xf>
    <xf numFmtId="14" fontId="6" fillId="0" borderId="1" xfId="0" applyNumberFormat="1" applyFont="1" applyFill="1" applyBorder="1" applyAlignment="1">
      <alignment vertical="center"/>
    </xf>
    <xf numFmtId="0" fontId="6" fillId="0" borderId="1" xfId="0" applyFont="1" applyFill="1" applyBorder="1" applyAlignment="1">
      <alignment vertical="center"/>
    </xf>
    <xf numFmtId="9" fontId="6" fillId="0" borderId="1" xfId="3" applyFont="1" applyFill="1" applyBorder="1" applyAlignment="1" applyProtection="1">
      <alignment vertical="center" wrapText="1"/>
    </xf>
    <xf numFmtId="0" fontId="6" fillId="0" borderId="1" xfId="0" applyFont="1" applyFill="1" applyBorder="1" applyAlignment="1">
      <alignment vertical="top" wrapText="1"/>
    </xf>
    <xf numFmtId="9" fontId="6" fillId="0" borderId="1" xfId="3" applyFont="1" applyFill="1" applyBorder="1" applyAlignment="1" applyProtection="1">
      <alignment horizontal="center" vertical="center"/>
    </xf>
    <xf numFmtId="14" fontId="14" fillId="0" borderId="1" xfId="0" applyNumberFormat="1" applyFont="1" applyFill="1" applyBorder="1" applyAlignment="1">
      <alignment horizontal="center" vertical="center"/>
    </xf>
    <xf numFmtId="9" fontId="9" fillId="0" borderId="1" xfId="1" applyFont="1" applyFill="1" applyBorder="1" applyAlignment="1" applyProtection="1">
      <alignment horizontal="center" vertical="center" wrapText="1"/>
    </xf>
    <xf numFmtId="9" fontId="6" fillId="0" borderId="1" xfId="2" applyNumberFormat="1" applyFont="1" applyFill="1" applyBorder="1" applyAlignment="1">
      <alignment vertical="center" wrapText="1"/>
    </xf>
    <xf numFmtId="165" fontId="6" fillId="0" borderId="1" xfId="0" applyNumberFormat="1" applyFont="1" applyFill="1" applyBorder="1" applyAlignment="1">
      <alignment horizontal="center" vertical="center" wrapText="1"/>
    </xf>
    <xf numFmtId="9" fontId="6" fillId="0" borderId="1" xfId="1" applyFont="1" applyFill="1" applyBorder="1" applyAlignment="1" applyProtection="1">
      <alignment vertical="center" wrapText="1"/>
    </xf>
    <xf numFmtId="1" fontId="6" fillId="0" borderId="1" xfId="0" applyNumberFormat="1" applyFont="1" applyFill="1" applyBorder="1" applyAlignment="1">
      <alignment horizontal="center" vertical="center" wrapText="1"/>
    </xf>
    <xf numFmtId="0" fontId="0" fillId="0" borderId="0" xfId="0" applyFill="1" applyAlignment="1">
      <alignment vertical="center" wrapText="1"/>
    </xf>
    <xf numFmtId="9" fontId="6" fillId="0" borderId="7" xfId="1" applyFont="1" applyFill="1" applyBorder="1" applyAlignment="1" applyProtection="1">
      <alignment horizontal="center" vertical="center"/>
    </xf>
    <xf numFmtId="1" fontId="0" fillId="0" borderId="6" xfId="0" applyNumberFormat="1" applyFill="1" applyBorder="1" applyAlignment="1">
      <alignment horizontal="center" vertical="center" wrapText="1"/>
    </xf>
    <xf numFmtId="9" fontId="6" fillId="0" borderId="9" xfId="1" applyFont="1" applyFill="1" applyBorder="1" applyAlignment="1" applyProtection="1">
      <alignment horizontal="center" vertical="center"/>
    </xf>
    <xf numFmtId="164" fontId="6" fillId="0" borderId="1" xfId="1" applyNumberFormat="1" applyFont="1" applyFill="1" applyBorder="1" applyAlignment="1" applyProtection="1">
      <alignment horizontal="center" vertical="center" wrapText="1"/>
    </xf>
    <xf numFmtId="1" fontId="31" fillId="17" borderId="1" xfId="0" applyNumberFormat="1" applyFont="1" applyFill="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10" fontId="7" fillId="5" borderId="2" xfId="0" applyNumberFormat="1" applyFont="1" applyFill="1" applyBorder="1" applyAlignment="1" applyProtection="1">
      <alignment horizontal="center" vertical="center" wrapText="1"/>
      <protection locked="0"/>
    </xf>
    <xf numFmtId="9" fontId="7" fillId="5" borderId="2"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0" fontId="7" fillId="5" borderId="1" xfId="0" applyNumberFormat="1" applyFont="1" applyFill="1" applyBorder="1" applyAlignment="1" applyProtection="1">
      <alignment horizontal="center" vertical="center" wrapText="1"/>
      <protection locked="0"/>
    </xf>
    <xf numFmtId="0" fontId="7" fillId="25" borderId="1" xfId="0" applyFont="1" applyFill="1" applyBorder="1" applyAlignment="1" applyProtection="1">
      <alignment horizontal="center" vertical="center" wrapText="1"/>
      <protection locked="0"/>
    </xf>
    <xf numFmtId="9" fontId="7" fillId="25" borderId="1" xfId="0" applyNumberFormat="1" applyFont="1" applyFill="1" applyBorder="1" applyAlignment="1" applyProtection="1">
      <alignment horizontal="center" vertical="center" wrapText="1"/>
      <protection locked="0"/>
    </xf>
    <xf numFmtId="10" fontId="7" fillId="25" borderId="1" xfId="0" applyNumberFormat="1" applyFont="1" applyFill="1" applyBorder="1" applyAlignment="1" applyProtection="1">
      <alignment horizontal="center" vertical="center" wrapText="1"/>
      <protection locked="0"/>
    </xf>
    <xf numFmtId="10" fontId="7" fillId="2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25" borderId="1" xfId="0" applyFont="1" applyFill="1" applyBorder="1" applyAlignment="1" applyProtection="1">
      <alignment horizontal="center" vertical="center" wrapText="1"/>
      <protection locked="0"/>
    </xf>
    <xf numFmtId="9" fontId="7" fillId="5" borderId="3" xfId="0" applyNumberFormat="1" applyFont="1" applyFill="1" applyBorder="1" applyAlignment="1" applyProtection="1">
      <alignment horizontal="center" vertical="center" wrapText="1"/>
      <protection locked="0"/>
    </xf>
    <xf numFmtId="10" fontId="7" fillId="5" borderId="3" xfId="0" applyNumberFormat="1" applyFont="1" applyFill="1" applyBorder="1" applyAlignment="1" applyProtection="1">
      <alignment horizontal="center" vertical="center" wrapText="1"/>
      <protection locked="0"/>
    </xf>
    <xf numFmtId="0" fontId="7" fillId="25" borderId="3" xfId="0" applyFont="1" applyFill="1" applyBorder="1" applyAlignment="1" applyProtection="1">
      <alignment horizontal="center" vertical="center" wrapText="1"/>
      <protection locked="0"/>
    </xf>
    <xf numFmtId="9" fontId="7" fillId="25" borderId="3" xfId="0" applyNumberFormat="1" applyFont="1" applyFill="1" applyBorder="1" applyAlignment="1" applyProtection="1">
      <alignment horizontal="center" vertical="center" wrapText="1"/>
      <protection locked="0"/>
    </xf>
    <xf numFmtId="0" fontId="7" fillId="25" borderId="4" xfId="0" applyFont="1" applyFill="1" applyBorder="1" applyAlignment="1" applyProtection="1">
      <alignment horizontal="center" vertical="center" wrapText="1"/>
      <protection locked="0"/>
    </xf>
    <xf numFmtId="0" fontId="7" fillId="25" borderId="2" xfId="0" applyFont="1" applyFill="1" applyBorder="1" applyAlignment="1" applyProtection="1">
      <alignment horizontal="center" vertical="center" wrapText="1"/>
      <protection locked="0"/>
    </xf>
    <xf numFmtId="0" fontId="7" fillId="25" borderId="4" xfId="0" applyFont="1" applyFill="1" applyBorder="1" applyAlignment="1" applyProtection="1">
      <alignment horizontal="center" vertical="center" wrapText="1"/>
      <protection locked="0"/>
    </xf>
    <xf numFmtId="9" fontId="7" fillId="25" borderId="4" xfId="0" applyNumberFormat="1" applyFont="1" applyFill="1" applyBorder="1" applyAlignment="1" applyProtection="1">
      <alignment horizontal="center" vertical="center" wrapText="1"/>
      <protection locked="0"/>
    </xf>
    <xf numFmtId="10" fontId="7" fillId="25" borderId="4" xfId="0" applyNumberFormat="1" applyFont="1" applyFill="1" applyBorder="1" applyAlignment="1" applyProtection="1">
      <alignment horizontal="center" vertical="center" wrapText="1"/>
      <protection locked="0"/>
    </xf>
    <xf numFmtId="10" fontId="7" fillId="25" borderId="3" xfId="0" applyNumberFormat="1" applyFont="1" applyFill="1" applyBorder="1" applyAlignment="1" applyProtection="1">
      <alignment horizontal="center" vertical="center" wrapText="1"/>
      <protection locked="0"/>
    </xf>
    <xf numFmtId="9" fontId="7" fillId="25" borderId="4" xfId="0" applyNumberFormat="1" applyFont="1" applyFill="1" applyBorder="1" applyAlignment="1" applyProtection="1">
      <alignment horizontal="center" vertical="center" wrapText="1"/>
      <protection locked="0"/>
    </xf>
    <xf numFmtId="9" fontId="7" fillId="25" borderId="2" xfId="0" applyNumberFormat="1" applyFont="1" applyFill="1" applyBorder="1" applyAlignment="1" applyProtection="1">
      <alignment horizontal="center" vertical="center" wrapText="1"/>
      <protection locked="0"/>
    </xf>
    <xf numFmtId="0" fontId="7" fillId="25" borderId="3" xfId="0" applyFont="1" applyFill="1" applyBorder="1" applyAlignment="1" applyProtection="1">
      <alignment horizontal="center" vertical="center" wrapText="1"/>
      <protection locked="0"/>
    </xf>
    <xf numFmtId="9" fontId="7" fillId="25" borderId="3" xfId="0" applyNumberFormat="1" applyFont="1" applyFill="1" applyBorder="1" applyAlignment="1" applyProtection="1">
      <alignment horizontal="center" vertical="center" wrapText="1"/>
      <protection locked="0"/>
    </xf>
    <xf numFmtId="9" fontId="7" fillId="25" borderId="1" xfId="0" applyNumberFormat="1" applyFont="1" applyFill="1" applyBorder="1" applyAlignment="1" applyProtection="1">
      <alignment horizontal="center" vertical="center" wrapText="1"/>
      <protection locked="0"/>
    </xf>
    <xf numFmtId="9" fontId="7" fillId="5" borderId="1" xfId="0" applyNumberFormat="1" applyFont="1" applyFill="1" applyBorder="1" applyAlignment="1" applyProtection="1">
      <alignment horizontal="center" vertical="center" wrapText="1"/>
      <protection locked="0"/>
    </xf>
    <xf numFmtId="9" fontId="7" fillId="25" borderId="6" xfId="0" applyNumberFormat="1" applyFont="1" applyFill="1" applyBorder="1" applyAlignment="1" applyProtection="1">
      <alignment horizontal="center" vertical="center" wrapText="1"/>
      <protection locked="0"/>
    </xf>
    <xf numFmtId="10" fontId="7" fillId="25" borderId="6" xfId="0" applyNumberFormat="1" applyFont="1" applyFill="1" applyBorder="1" applyAlignment="1" applyProtection="1">
      <alignment horizontal="center" vertical="center" wrapText="1"/>
      <protection locked="0"/>
    </xf>
    <xf numFmtId="9" fontId="7" fillId="25" borderId="8" xfId="0" applyNumberFormat="1" applyFont="1" applyFill="1" applyBorder="1" applyAlignment="1" applyProtection="1">
      <alignment horizontal="center" vertical="center" wrapText="1"/>
      <protection locked="0"/>
    </xf>
    <xf numFmtId="0" fontId="7" fillId="25" borderId="6" xfId="0" applyFont="1" applyFill="1" applyBorder="1" applyAlignment="1" applyProtection="1">
      <alignment horizontal="center" vertical="center" wrapText="1"/>
      <protection locked="0"/>
    </xf>
    <xf numFmtId="0" fontId="7" fillId="25" borderId="8"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protection locked="0"/>
    </xf>
    <xf numFmtId="0" fontId="0" fillId="5" borderId="2" xfId="0" applyFill="1" applyBorder="1"/>
    <xf numFmtId="0" fontId="0" fillId="5" borderId="1" xfId="0" applyFill="1" applyBorder="1" applyAlignment="1" applyProtection="1">
      <alignment horizontal="center" vertical="center"/>
      <protection locked="0"/>
    </xf>
    <xf numFmtId="0" fontId="0" fillId="5" borderId="1" xfId="0" applyFill="1" applyBorder="1"/>
    <xf numFmtId="0" fontId="0" fillId="5" borderId="1" xfId="0" applyFill="1" applyBorder="1" applyAlignment="1">
      <alignment wrapText="1"/>
    </xf>
    <xf numFmtId="6" fontId="9" fillId="5" borderId="1" xfId="0" applyNumberFormat="1" applyFont="1" applyFill="1" applyBorder="1" applyAlignment="1" applyProtection="1">
      <alignment horizontal="center" vertical="center" wrapText="1" readingOrder="1"/>
      <protection locked="0"/>
    </xf>
    <xf numFmtId="9" fontId="5" fillId="5" borderId="1" xfId="4" applyFont="1" applyFill="1" applyBorder="1" applyAlignment="1">
      <alignment horizontal="center" vertical="center"/>
    </xf>
  </cellXfs>
  <cellStyles count="7">
    <cellStyle name="Moneda" xfId="6" builtinId="4"/>
    <cellStyle name="Normal" xfId="0" builtinId="0"/>
    <cellStyle name="Normal 2" xfId="2" xr:uid="{3E739C21-026F-43D1-9335-75E5214C5D40}"/>
    <cellStyle name="Normal 3" xfId="5" xr:uid="{43FD4B2F-4F40-4C6D-8B23-1252429E812D}"/>
    <cellStyle name="Porcentaje" xfId="4" builtinId="5"/>
    <cellStyle name="Porcentaje 2" xfId="1" xr:uid="{7FEF2C14-1F6D-4CA8-8CA1-CD0F492190F1}"/>
    <cellStyle name="Porcentaje 3" xfId="3" xr:uid="{A57C3634-494C-4A61-9DC2-7E0296D9C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276225</xdr:colOff>
      <xdr:row>1</xdr:row>
      <xdr:rowOff>76200</xdr:rowOff>
    </xdr:from>
    <xdr:to>
      <xdr:col>4</xdr:col>
      <xdr:colOff>857250</xdr:colOff>
      <xdr:row>5</xdr:row>
      <xdr:rowOff>180975</xdr:rowOff>
    </xdr:to>
    <xdr:grpSp>
      <xdr:nvGrpSpPr>
        <xdr:cNvPr id="3" name="Grupo 2">
          <a:extLst>
            <a:ext uri="{FF2B5EF4-FFF2-40B4-BE49-F238E27FC236}">
              <a16:creationId xmlns:a16="http://schemas.microsoft.com/office/drawing/2014/main" id="{DB5EAD14-57FF-4FCD-8BA2-85600BD122B7}"/>
            </a:ext>
          </a:extLst>
        </xdr:cNvPr>
        <xdr:cNvGrpSpPr/>
      </xdr:nvGrpSpPr>
      <xdr:grpSpPr>
        <a:xfrm>
          <a:off x="2873952" y="232064"/>
          <a:ext cx="4564207" cy="1074593"/>
          <a:chOff x="3406140" y="5228154"/>
          <a:chExt cx="5326380" cy="1405120"/>
        </a:xfrm>
      </xdr:grpSpPr>
      <xdr:sp macro="" textlink="">
        <xdr:nvSpPr>
          <xdr:cNvPr id="4" name="Google Shape;84;p13">
            <a:extLst>
              <a:ext uri="{FF2B5EF4-FFF2-40B4-BE49-F238E27FC236}">
                <a16:creationId xmlns:a16="http://schemas.microsoft.com/office/drawing/2014/main" id="{6A1575EB-0440-4CD0-8B5B-894597D320E1}"/>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5" name="Imagen 4">
            <a:extLst>
              <a:ext uri="{FF2B5EF4-FFF2-40B4-BE49-F238E27FC236}">
                <a16:creationId xmlns:a16="http://schemas.microsoft.com/office/drawing/2014/main" id="{1FAFE96A-CAC0-4DDC-AC1B-0AFC6FFF3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1279070</xdr:colOff>
      <xdr:row>0</xdr:row>
      <xdr:rowOff>84777</xdr:rowOff>
    </xdr:from>
    <xdr:to>
      <xdr:col>0</xdr:col>
      <xdr:colOff>6313713</xdr:colOff>
      <xdr:row>6</xdr:row>
      <xdr:rowOff>113765</xdr:rowOff>
    </xdr:to>
    <xdr:grpSp>
      <xdr:nvGrpSpPr>
        <xdr:cNvPr id="4" name="Grupo 3">
          <a:extLst>
            <a:ext uri="{FF2B5EF4-FFF2-40B4-BE49-F238E27FC236}">
              <a16:creationId xmlns:a16="http://schemas.microsoft.com/office/drawing/2014/main" id="{30F2E00E-5483-41C1-BF8E-8B1660605738}"/>
            </a:ext>
          </a:extLst>
        </xdr:cNvPr>
        <xdr:cNvGrpSpPr/>
      </xdr:nvGrpSpPr>
      <xdr:grpSpPr>
        <a:xfrm>
          <a:off x="1279070" y="84777"/>
          <a:ext cx="5034643" cy="1348881"/>
          <a:chOff x="3406140" y="5228154"/>
          <a:chExt cx="5326380" cy="1405120"/>
        </a:xfrm>
      </xdr:grpSpPr>
      <xdr:sp macro="" textlink="">
        <xdr:nvSpPr>
          <xdr:cNvPr id="5" name="Google Shape;84;p13">
            <a:extLst>
              <a:ext uri="{FF2B5EF4-FFF2-40B4-BE49-F238E27FC236}">
                <a16:creationId xmlns:a16="http://schemas.microsoft.com/office/drawing/2014/main" id="{586CF457-67D3-42C0-BAC8-22FB19178DB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6" name="Imagen 5">
            <a:extLst>
              <a:ext uri="{FF2B5EF4-FFF2-40B4-BE49-F238E27FC236}">
                <a16:creationId xmlns:a16="http://schemas.microsoft.com/office/drawing/2014/main" id="{9537ADE2-6B42-4395-BBA9-AB8017FDD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363683</xdr:colOff>
      <xdr:row>1</xdr:row>
      <xdr:rowOff>55417</xdr:rowOff>
    </xdr:from>
    <xdr:to>
      <xdr:col>0</xdr:col>
      <xdr:colOff>4191000</xdr:colOff>
      <xdr:row>4</xdr:row>
      <xdr:rowOff>20782</xdr:rowOff>
    </xdr:to>
    <xdr:grpSp>
      <xdr:nvGrpSpPr>
        <xdr:cNvPr id="5" name="Grupo 1">
          <a:extLst>
            <a:ext uri="{FF2B5EF4-FFF2-40B4-BE49-F238E27FC236}">
              <a16:creationId xmlns:a16="http://schemas.microsoft.com/office/drawing/2014/main" id="{27FA0F89-E41C-47A4-8235-2CBFB756D198}"/>
            </a:ext>
          </a:extLst>
        </xdr:cNvPr>
        <xdr:cNvGrpSpPr/>
      </xdr:nvGrpSpPr>
      <xdr:grpSpPr>
        <a:xfrm>
          <a:off x="363683" y="211281"/>
          <a:ext cx="3827317" cy="952501"/>
          <a:chOff x="3406140" y="5228154"/>
          <a:chExt cx="5326380" cy="1405120"/>
        </a:xfrm>
      </xdr:grpSpPr>
      <xdr:sp macro="" textlink="">
        <xdr:nvSpPr>
          <xdr:cNvPr id="6" name="Google Shape;84;p13">
            <a:extLst>
              <a:ext uri="{FF2B5EF4-FFF2-40B4-BE49-F238E27FC236}">
                <a16:creationId xmlns:a16="http://schemas.microsoft.com/office/drawing/2014/main" id="{B578435A-CE2B-4493-B4A0-FD87F9548698}"/>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7" name="Imagen 3">
            <a:extLst>
              <a:ext uri="{FF2B5EF4-FFF2-40B4-BE49-F238E27FC236}">
                <a16:creationId xmlns:a16="http://schemas.microsoft.com/office/drawing/2014/main" id="{7C0A6C15-E14A-47B6-9646-2B5D044E8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1087830</xdr:colOff>
      <xdr:row>2</xdr:row>
      <xdr:rowOff>51214</xdr:rowOff>
    </xdr:from>
    <xdr:to>
      <xdr:col>3</xdr:col>
      <xdr:colOff>1367023</xdr:colOff>
      <xdr:row>6</xdr:row>
      <xdr:rowOff>188027</xdr:rowOff>
    </xdr:to>
    <xdr:grpSp>
      <xdr:nvGrpSpPr>
        <xdr:cNvPr id="2" name="Grupo 1">
          <a:extLst>
            <a:ext uri="{FF2B5EF4-FFF2-40B4-BE49-F238E27FC236}">
              <a16:creationId xmlns:a16="http://schemas.microsoft.com/office/drawing/2014/main" id="{C88B2D83-081C-4F0A-945D-1B3EA0B97B7F}"/>
            </a:ext>
          </a:extLst>
        </xdr:cNvPr>
        <xdr:cNvGrpSpPr/>
      </xdr:nvGrpSpPr>
      <xdr:grpSpPr>
        <a:xfrm>
          <a:off x="1849830" y="362941"/>
          <a:ext cx="4297011" cy="1037359"/>
          <a:chOff x="3406140" y="5228154"/>
          <a:chExt cx="5326380" cy="1405120"/>
        </a:xfrm>
      </xdr:grpSpPr>
      <xdr:sp macro="" textlink="">
        <xdr:nvSpPr>
          <xdr:cNvPr id="3" name="Google Shape;84;p13">
            <a:extLst>
              <a:ext uri="{FF2B5EF4-FFF2-40B4-BE49-F238E27FC236}">
                <a16:creationId xmlns:a16="http://schemas.microsoft.com/office/drawing/2014/main" id="{AB96668F-28F7-4738-9D0F-D57B1E989314}"/>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0BFFAF8C-2756-49C4-9D07-740E1E14F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438150</xdr:colOff>
      <xdr:row>0</xdr:row>
      <xdr:rowOff>142876</xdr:rowOff>
    </xdr:from>
    <xdr:to>
      <xdr:col>2</xdr:col>
      <xdr:colOff>2013856</xdr:colOff>
      <xdr:row>4</xdr:row>
      <xdr:rowOff>149678</xdr:rowOff>
    </xdr:to>
    <xdr:grpSp>
      <xdr:nvGrpSpPr>
        <xdr:cNvPr id="2" name="Grupo 1">
          <a:extLst>
            <a:ext uri="{FF2B5EF4-FFF2-40B4-BE49-F238E27FC236}">
              <a16:creationId xmlns:a16="http://schemas.microsoft.com/office/drawing/2014/main" id="{002CDCE1-42DC-48E9-87D7-6CC761546753}"/>
            </a:ext>
          </a:extLst>
        </xdr:cNvPr>
        <xdr:cNvGrpSpPr/>
      </xdr:nvGrpSpPr>
      <xdr:grpSpPr>
        <a:xfrm>
          <a:off x="438150" y="142876"/>
          <a:ext cx="3203615" cy="907347"/>
          <a:chOff x="3406140" y="5228154"/>
          <a:chExt cx="5326380" cy="1405120"/>
        </a:xfrm>
      </xdr:grpSpPr>
      <xdr:sp macro="" textlink="">
        <xdr:nvSpPr>
          <xdr:cNvPr id="3" name="Google Shape;84;p13">
            <a:extLst>
              <a:ext uri="{FF2B5EF4-FFF2-40B4-BE49-F238E27FC236}">
                <a16:creationId xmlns:a16="http://schemas.microsoft.com/office/drawing/2014/main" id="{109D264E-1AD1-D22A-5037-49CE91E11DE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625EA84C-F88A-D97C-13F6-31E30D81A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ICARDO LINARES PUENTES" refreshedDate="45686.490383449076" createdVersion="8" refreshedVersion="8" minRefreshableVersion="3" recordCount="488" xr:uid="{2F3A0F7E-A13F-4923-9422-0EE2099E71AD}">
  <cacheSource type="worksheet">
    <worksheetSource ref="B7:X219" sheet="POA_2025_SDP"/>
  </cacheSource>
  <cacheFields count="26">
    <cacheField name="VIGENCIA" numFmtId="0">
      <sharedItems containsSemiMixedTypes="0" containsString="0" containsNumber="1" containsInteger="1" minValue="2025" maxValue="2025"/>
    </cacheField>
    <cacheField name="PROYECTO DE INVERSIÓN" numFmtId="0">
      <sharedItems containsBlank="1"/>
    </cacheField>
    <cacheField name="PROCESO" numFmtId="0">
      <sharedItems count="4">
        <s v="1. Estratégico"/>
        <s v="2. Misional "/>
        <s v="3. Apoyo"/>
        <s v="4. Evaluación"/>
      </sharedItems>
    </cacheField>
    <cacheField name="PROCESO 1" numFmtId="0">
      <sharedItems count="18">
        <s v="1. Dirección Estratégica Institucional          "/>
        <s v="2. Comunicación Estratégica"/>
        <s v="3. Inteligencia para la Planeación "/>
        <s v="4. Gobierno Tecnologías de la Información   "/>
        <s v="5. Articulación del dialogo con el ciudadano            "/>
        <s v="6. Articulación del diálogo con las instituciones             "/>
        <s v="7. Articulación del Diálogo Supradistrital          "/>
        <s v="10. Políticas Públicas"/>
        <s v="8. Plan Distrital de Desarrollo "/>
        <s v="9. Plan de Ordenamiento Territorial             "/>
        <s v="11. Gestión del Talento Humano"/>
        <s v="12. Gestión del Servicio a la Ciudadanía       "/>
        <s v="13. Gestión Financiera                 "/>
        <s v="14. Gestión contractual               "/>
        <s v="15. Gestión Administrativa         "/>
        <s v="16. Gestión Jurídica                      "/>
        <s v="17. Evaluación y control"/>
        <s v="18. Control Disciplinario Interno"/>
      </sharedItems>
    </cacheField>
    <cacheField name="META " numFmtId="0">
      <sharedItems longText="1"/>
    </cacheField>
    <cacheField name="TIPO META " numFmtId="0">
      <sharedItems count="2">
        <s v="GESTIÓN"/>
        <s v="INVERSIÓN"/>
      </sharedItems>
    </cacheField>
    <cacheField name="ACTIVIDAD " numFmtId="0">
      <sharedItems longText="1"/>
    </cacheField>
    <cacheField name="PONDERACIÓN DE LA ACTIVIDAD  FRENTE A LA META" numFmtId="0">
      <sharedItems containsMixedTypes="1" containsNumber="1" minValue="3.2000000000000001E-2" maxValue="100"/>
    </cacheField>
    <cacheField name="TEMA-ATRIBUTOS" numFmtId="0">
      <sharedItems containsBlank="1" longText="1"/>
    </cacheField>
    <cacheField name="FECHA INICIO" numFmtId="0">
      <sharedItems containsDate="1" containsMixedTypes="1" minDate="2024-07-26T00:00:00" maxDate="2025-12-02T00:00:00"/>
    </cacheField>
    <cacheField name="FECHA FIN" numFmtId="0">
      <sharedItems containsDate="1" containsMixedTypes="1" minDate="2005-12-31T00:00:00" maxDate="2026-01-01T00:00:00"/>
    </cacheField>
    <cacheField name="ENERO" numFmtId="0">
      <sharedItems containsBlank="1" containsMixedTypes="1" containsNumber="1" minValue="0" maxValue="33"/>
    </cacheField>
    <cacheField name="FEBRERO" numFmtId="0">
      <sharedItems containsString="0" containsBlank="1" containsNumber="1" minValue="0" maxValue="33"/>
    </cacheField>
    <cacheField name="MARZO" numFmtId="0">
      <sharedItems containsString="0" containsBlank="1" containsNumber="1" minValue="0" maxValue="15"/>
    </cacheField>
    <cacheField name="ABRIL" numFmtId="0">
      <sharedItems containsBlank="1" containsMixedTypes="1" containsNumber="1" minValue="0" maxValue="10"/>
    </cacheField>
    <cacheField name="MAYO" numFmtId="0">
      <sharedItems containsString="0" containsBlank="1" containsNumber="1" minValue="0" maxValue="11"/>
    </cacheField>
    <cacheField name="JUNIO" numFmtId="0">
      <sharedItems containsString="0" containsBlank="1" containsNumber="1" minValue="0" maxValue="15"/>
    </cacheField>
    <cacheField name="JULIO" numFmtId="0">
      <sharedItems containsString="0" containsBlank="1" containsNumber="1" minValue="0" maxValue="8"/>
    </cacheField>
    <cacheField name="AGOSTO" numFmtId="0">
      <sharedItems containsBlank="1" containsMixedTypes="1" containsNumber="1" minValue="0" maxValue="10"/>
    </cacheField>
    <cacheField name="SEPTIEMBRE" numFmtId="0">
      <sharedItems containsString="0" containsBlank="1" containsNumber="1" minValue="0" maxValue="15"/>
    </cacheField>
    <cacheField name="OCTUBRE" numFmtId="0">
      <sharedItems containsString="0" containsBlank="1" containsNumber="1" minValue="0" maxValue="9"/>
    </cacheField>
    <cacheField name="NOVIEMBRE" numFmtId="0">
      <sharedItems containsString="0" containsBlank="1" containsNumber="1" minValue="0" maxValue="8"/>
    </cacheField>
    <cacheField name="DICIEMBRE" numFmtId="0">
      <sharedItems containsBlank="1" containsMixedTypes="1" containsNumber="1" minValue="0" maxValue="34"/>
    </cacheField>
    <cacheField name="TOTAL PROG_x000a_Debe sumar 100" numFmtId="0">
      <sharedItems containsSemiMixedTypes="0" containsString="0" containsNumber="1" minValue="0.6" maxValue="100"/>
    </cacheField>
    <cacheField name="ÁREA RESPONSABLE" numFmtId="0">
      <sharedItems/>
    </cacheField>
    <cacheField name="Evidenci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n v="2025"/>
    <m/>
    <x v="0"/>
    <x v="0"/>
    <s v="Ejecutar el 100% de la implementación del sistema de gestión de la entidad, bajo los parámetros del Modelo Integrado de Planeación y Gestión."/>
    <x v="0"/>
    <s v="Implementar, capacitar y poner en marcha el nuevo software del sistema de gestión de la entidad, específicamente en lo relacionado con los módulos de indicadores, riesgos, plan de acción, planes de mejoramiento y MIP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emorandos con lineamientos para salida en vivo._x000a_Reporte en Excel de cargues de información en el sistema._x000a_Reporte de asistencia a capacitaciones a usuarios finales del sistema._x000a_Instructivo de los módulos, manuales y procedimientos actualizados del sistema."/>
  </r>
  <r>
    <n v="2025"/>
    <m/>
    <x v="0"/>
    <x v="0"/>
    <s v="Ejecutar el 100% de la implementación del sistema de gestión de la entidad, bajo los parámetros del Modelo Integrado de Planeación y Gestión."/>
    <x v="0"/>
    <s v="Realizar la formulación y seguimiento de los planes de mejoramiento del proceso dirección estratégica institucional."/>
    <n v="5.26"/>
    <s v="Política MIPG-Control Interno_x000a_Seguimiento y Evaluación del Desempeño Institucional"/>
    <d v="2025-01-02T00:00:00"/>
    <d v="2025-12-31T00:00:00"/>
    <n v="0.08"/>
    <n v="0.08"/>
    <n v="0.09"/>
    <n v="0.08"/>
    <n v="0.08"/>
    <n v="0.09"/>
    <n v="0.08"/>
    <n v="0.08"/>
    <n v="0.09"/>
    <n v="0.08"/>
    <n v="0.08"/>
    <n v="0.09"/>
    <n v="0.99999999999999978"/>
    <s v="Dirección de Planeación Institucional"/>
    <s v="Seguimiento mensual en SIPA a planes de mejoramiento del proceso."/>
  </r>
  <r>
    <n v="2025"/>
    <m/>
    <x v="0"/>
    <x v="0"/>
    <s v="Ejecutar el 100% de la implementación del sistema de gestión de la entidad, bajo los parámetros del Modelo Integrado de Planeación y Gestión."/>
    <x v="0"/>
    <s v="Acompañar metodológicamente a los procesos de la entidad en la formulación y  seguimiento de los planes operativos anuales, actualización y monitoreo de riesgos, formulación y seguimiento de los planes de mejoramiento y mantenimiento del sistema de gestión- MIPG."/>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Correos electrónicos y actas de reunión de asistencias técnica a los procesos en los diferentes aspectos relacionados con el sistema de gestión."/>
  </r>
  <r>
    <n v="2025"/>
    <m/>
    <x v="0"/>
    <x v="0"/>
    <s v="Ejecutar el 100% de la implementación del sistema de gestión de la entidad, bajo los parámetros del Modelo Integrado de Planeación y Gestión."/>
    <x v="0"/>
    <s v="Revisar y actualizar la documentación del proceso de dirección estratégica institucional"/>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Documentación actualizada en GESTIÓNATE."/>
  </r>
  <r>
    <n v="2025"/>
    <m/>
    <x v="0"/>
    <x v="0"/>
    <s v="Ejecutar el 100% de la implementación del sistema de gestión de la entidad, bajo los parámetros del Modelo Integrado de Planeación y Gestión."/>
    <x v="0"/>
    <s v="Realizar la encuesta de satisfacción de la dependencia y la retroalimentación de partes interesadas del proceso de dirección estratégica institucional"/>
    <n v="5.26"/>
    <s v="Política MIPG- Planeación Institucional- Seguimiento y Evaluación del Desempeño Institucional_x000a_Fortalecimiento Organizacional y Simplificación de Procesos"/>
    <d v="2025-09-01T00:00:00"/>
    <d v="2025-12-31T00:00:00"/>
    <n v="0"/>
    <n v="0"/>
    <n v="0"/>
    <n v="0"/>
    <n v="0"/>
    <n v="0"/>
    <n v="0"/>
    <n v="0"/>
    <n v="0.1"/>
    <n v="0.2"/>
    <n v="0.3"/>
    <n v="0.4"/>
    <n v="1"/>
    <s v="Dirección de Planeación Institucional"/>
    <s v="Encuesta de satisfacción aplicada e informe de retroalimentación de partes interesadas realizado."/>
  </r>
  <r>
    <n v="2025"/>
    <m/>
    <x v="0"/>
    <x v="0"/>
    <s v="Ejecutar el 100% de la implementación del sistema de gestión de la entidad, bajo los parámetros del Modelo Integrado de Planeación y Gestión."/>
    <x v="0"/>
    <s v="Realizar la Revisión por la Dirección ante el Comité Institucional de Gestión y Desempeño de acuerdo con los requerimientos de la Norma ISO 9001:2015."/>
    <n v="5.26"/>
    <s v="Política MIPG- Planeación Institucional- Seguimiento y Evaluación del Desempeño Institucional_x000a_"/>
    <d v="2025-02-01T00:00:00"/>
    <d v="2025-08-31T00:00:00"/>
    <n v="0"/>
    <n v="0.05"/>
    <n v="0.1"/>
    <n v="0.15"/>
    <n v="0.15"/>
    <n v="0.2"/>
    <n v="0.2"/>
    <n v="0.15"/>
    <n v="0"/>
    <n v="0"/>
    <n v="0"/>
    <n v="0"/>
    <n v="1"/>
    <s v="Dirección de Planeación Institucional"/>
    <s v="Acta de las sesiones del Comité Institucional de Gestión y Desempeño donde se hayan presentado temas relacionados con la revisión por la dirección vigencia 2024."/>
  </r>
  <r>
    <n v="2025"/>
    <m/>
    <x v="0"/>
    <x v="0"/>
    <s v="Ejecutar el 100% de la implementación del sistema de gestión de la entidad, bajo los parámetros del Modelo Integrado de Planeación y Gestión."/>
    <x v="0"/>
    <s v="Realizar las auditorías de seguimiento y mantenimiento de la certificación del Sistema de Gestión-MIPG de la entidad."/>
    <n v="5.26"/>
    <s v="Política MIPG- Planeación Institucional- Seguimiento y Evaluación del Desempeño Institucional_x000a_Fortalecimiento Organizacional y Simplificación de Procesos"/>
    <d v="2025-02-01T00:00:00"/>
    <d v="2025-07-31T00:00:00"/>
    <n v="0"/>
    <n v="0.05"/>
    <n v="0.1"/>
    <n v="0.15"/>
    <n v="0.3"/>
    <n v="0.1"/>
    <n v="0.3"/>
    <n v="0"/>
    <n v="0"/>
    <n v="0"/>
    <n v="0"/>
    <n v="0"/>
    <n v="1"/>
    <s v="Dirección de Planeación Institucional"/>
    <s v="Documentos de la ejecución contractual de las auditorías, listas de asistencia de los procesos auditados, presentaciones de los procesos para cada sesión de auditoría."/>
  </r>
  <r>
    <n v="2025"/>
    <m/>
    <x v="0"/>
    <x v="0"/>
    <s v="Ejecutar el 100% de la implementación del sistema de gestión de la entidad, bajo los parámetros del Modelo Integrado de Planeación y Gestión."/>
    <x v="0"/>
    <s v="Realizar la formulación y seguimiento del Plan de Transparencia y Ética Pública PTEP 2025"/>
    <n v="5.26"/>
    <s v="PTEP_x000a_Política MIPG- Planeación Institucional- Seguimiento y Evaluación del Desempeño Institucional_x000a_Transparencia y Acceso a la Información Pública"/>
    <d v="2025-04-01T00:00:00"/>
    <d v="2025-12-31T00:00:00"/>
    <n v="0"/>
    <n v="0"/>
    <n v="0"/>
    <s v="33.3%"/>
    <n v="0"/>
    <n v="0"/>
    <n v="0"/>
    <s v="33.3%"/>
    <n v="0"/>
    <n v="0"/>
    <n v="0"/>
    <s v="33.3%"/>
    <n v="1"/>
    <s v="Dirección de Planeación Institucional"/>
    <s v="Reporte de cumplimiento de actividades en la matriz dispuesta por la DPI para el caso de 31/12/2025, sería un reporte proyectado.  "/>
  </r>
  <r>
    <n v="2025"/>
    <m/>
    <x v="0"/>
    <x v="0"/>
    <s v="Ejecutar el 100% de la implementación del sistema de gestión de la entidad, bajo los parámetros del Modelo Integrado de Planeación y Gestión."/>
    <x v="0"/>
    <s v="Realizar la formulación y seguimiento del Plan de Ajuste y Sostenibilidad MIPG 2025"/>
    <n v="5.26"/>
    <s v="Todas las políticas MIPG_x000a_"/>
    <d v="2025-01-02T00:00:00"/>
    <d v="2025-12-31T00:00:00"/>
    <n v="0.2"/>
    <n v="0"/>
    <n v="0.2"/>
    <n v="0"/>
    <n v="0"/>
    <n v="0.2"/>
    <n v="0"/>
    <n v="0"/>
    <n v="0.2"/>
    <n v="0"/>
    <n v="0"/>
    <n v="0.2"/>
    <n v="1"/>
    <s v="Dirección de Planeación Institucional"/>
    <s v="Reporte de seguimiento al plan y su retroalimentación."/>
  </r>
  <r>
    <n v="2025"/>
    <m/>
    <x v="0"/>
    <x v="0"/>
    <s v="Ejecutar el 100% de la implementación del sistema de gestión de la entidad, bajo los parámetros del Modelo Integrado de Planeación y Gestión."/>
    <x v="0"/>
    <s v="Realizar la formulación y monitoreo del mapa de riesgos del proceso de Dirección Estratégica Institucional"/>
    <n v="5.26"/>
    <s v="Política MIPG- Planeación Institucional- Seguimiento y Evaluación del Desempeño Institucional_x000a_Transparencia y Acceso a la Información Pública"/>
    <d v="2025-01-02T00:00:00"/>
    <d v="2025-08-31T00:00:00"/>
    <s v="33.3%"/>
    <n v="0"/>
    <n v="0"/>
    <s v="33.3%"/>
    <n v="0"/>
    <n v="0"/>
    <n v="0"/>
    <s v="33.3%"/>
    <n v="0"/>
    <n v="0"/>
    <n v="0"/>
    <n v="0"/>
    <n v="1"/>
    <s v="Dirección de Planeación Institucional"/>
    <s v="Monitoreo realizado a las matrices de riesgos del proceso."/>
  </r>
  <r>
    <n v="2025"/>
    <m/>
    <x v="0"/>
    <x v="0"/>
    <s v="Ejecutar el 100% de la implementación del sistema de gestión de la entidad, bajo los parámetros del Modelo Integrado de Planeación y Gestión."/>
    <x v="0"/>
    <s v="Participar en las actividades definidas en el marco de MIPG"/>
    <n v="5.26"/>
    <s v="Política MIPG- Planeación Institucional- Seguimiento y Evaluación del Desempeño Institucional_x000a_Transparencia y Acceso a la Información Pública_x000a_Fortalecimiento Organizacional y Simplificación de Procesos"/>
    <d v="2025-01-02T00:00:00"/>
    <d v="2025-12-31T00:00:00"/>
    <n v="0.08"/>
    <n v="0.08"/>
    <n v="0.09"/>
    <n v="0.08"/>
    <n v="0.08"/>
    <n v="0.09"/>
    <n v="0.08"/>
    <n v="0.08"/>
    <n v="0.09"/>
    <n v="0.08"/>
    <n v="0.08"/>
    <n v="0.09"/>
    <n v="0.99999999999999978"/>
    <s v="Dirección de Planeación Institucional"/>
    <s v="Listas de asistencia a Capacitaciones realizadas desde la DPI._x000a_Presentaciones jornadas de inducción y reinducción._x000a_Reuniones de equipo de trabajo._x000a_"/>
  </r>
  <r>
    <n v="2025"/>
    <m/>
    <x v="0"/>
    <x v="0"/>
    <s v="Ejecutar el 100% de la implementación del sistema de gestión de la entidad, bajo los parámetros del Modelo Integrado de Planeación y Gestión."/>
    <x v="0"/>
    <s v="Realizar un informe con los resultados  del índice de  desempeño institucional (IDI) de la entidad"/>
    <n v="5.26"/>
    <s v="Todas las políticas MIPG"/>
    <d v="2025-09-01T00:00:00"/>
    <d v="2025-10-31T00:00:00"/>
    <n v="0"/>
    <n v="0"/>
    <n v="0"/>
    <n v="0"/>
    <n v="0"/>
    <n v="0"/>
    <n v="0"/>
    <n v="0"/>
    <n v="0.5"/>
    <n v="0.5"/>
    <n v="0"/>
    <n v="0"/>
    <n v="1"/>
    <s v="Dirección de Planeación Institucional"/>
    <s v="Informe realizado con los resultados del IDI."/>
  </r>
  <r>
    <n v="2025"/>
    <m/>
    <x v="0"/>
    <x v="0"/>
    <s v="Ejecutar el 100% de la implementación del sistema de gestión de la entidad, bajo los parámetros del Modelo Integrado de Planeación y Gestión."/>
    <x v="0"/>
    <s v="Realizar las acciones que se encuentren a cargo de la Dirección de Planeación Institucional en la ruta estratégica (plan de trabajo) 2025 del Modelo Distrital de Relacionamiento con la Ciudadanía (MDRIC)"/>
    <n v="5.26"/>
    <s v="Política de MIPG Servicio al Ciudadano"/>
    <d v="2025-03-01T00:00:00"/>
    <d v="2025-12-31T00:00:00"/>
    <n v="0"/>
    <n v="0"/>
    <n v="0.1"/>
    <n v="0"/>
    <n v="0"/>
    <n v="0.3"/>
    <n v="0"/>
    <n v="0"/>
    <n v="0.3"/>
    <n v="0"/>
    <n v="0"/>
    <n v="0.3"/>
    <n v="1"/>
    <s v="Dirección de Planeación Institucional"/>
    <s v="Acciones realizadas en el marco de la ruta estratégica (plan de trabajo) MDIRC 2025."/>
  </r>
  <r>
    <n v="2025"/>
    <m/>
    <x v="0"/>
    <x v="0"/>
    <s v="Ejecutar el 100% de la implementación del sistema de gestión de la entidad, bajo los parámetros del Modelo Integrado de Planeación y Gestión."/>
    <x v="0"/>
    <s v="Gestionar acciones para avanzar en el cumplimiento del Decreto nacional 088 de 2022 frente a la digitalización y automatización de trámites de la SDP"/>
    <n v="5.26"/>
    <s v="Política MIPG Racionalización de Trámites"/>
    <d v="2025-02-01T00:00:00"/>
    <d v="2025-12-31T00:00:00"/>
    <n v="0"/>
    <n v="0"/>
    <n v="0.25"/>
    <n v="0"/>
    <n v="0"/>
    <n v="0.25"/>
    <n v="0"/>
    <n v="0"/>
    <n v="0.25"/>
    <n v="0"/>
    <n v="0"/>
    <n v="0.25"/>
    <n v="1"/>
    <s v="Dirección de Planeación Institucional"/>
    <s v="Acciones realizadas para avanzar en la digitalización y automatización de trámites de la SDP."/>
  </r>
  <r>
    <n v="2025"/>
    <m/>
    <x v="0"/>
    <x v="0"/>
    <s v="Ejecutar el 100% de la implementación del sistema de gestión de la entidad, bajo los parámetros del Modelo Integrado de Planeación y Gestión."/>
    <x v="0"/>
    <s v="Capacitar en SARLAFT de la SDP a los colaboradores de la entidad"/>
    <n v="5.26"/>
    <s v="Política MIPG- Planeación Institucional- Seguimiento y Evaluación del Desempeño Institucional_x000a_Transparencia y Acceso a la Información"/>
    <d v="2025-04-01T00:00:00"/>
    <d v="2025-12-31T00:00:00"/>
    <n v="0"/>
    <n v="0"/>
    <n v="0"/>
    <n v="0.2"/>
    <n v="0"/>
    <n v="0.2"/>
    <n v="0"/>
    <n v="0.2"/>
    <n v="0"/>
    <n v="0.2"/>
    <n v="0"/>
    <n v="0.2"/>
    <n v="1"/>
    <s v="Dirección de Planeación Institucional"/>
    <s v="Presentaciones de las sesiones de capacitación y listados de asistencia"/>
  </r>
  <r>
    <n v="2025"/>
    <m/>
    <x v="0"/>
    <x v="0"/>
    <s v="Ejecutar el 100% de la implementación del sistema de gestión de la entidad, bajo los parámetros del Modelo Integrado de Planeación y Gestión."/>
    <x v="0"/>
    <s v="_x000a_Definir plan de trabajo 2025 para el desarrollo de la debida diligencia en el marco de SARLAFT "/>
    <n v="5.26"/>
    <s v="Política MIPG- Planeación Institucional- Seguimiento y Evaluación del Desempeño Institucional_x000a_Transparencia y Acceso a la Información"/>
    <d v="2025-02-01T00:00:00"/>
    <d v="2025-03-31T00:00:00"/>
    <n v="0"/>
    <n v="0.5"/>
    <n v="0.5"/>
    <n v="0"/>
    <n v="0"/>
    <n v="0"/>
    <n v="0"/>
    <n v="0"/>
    <n v="0"/>
    <n v="0"/>
    <n v="0"/>
    <n v="0"/>
    <n v="1"/>
    <s v="Dirección de Planeación Institucional"/>
    <s v="Plan de trabajo definido para la vigencia 2025"/>
  </r>
  <r>
    <n v="2025"/>
    <m/>
    <x v="0"/>
    <x v="0"/>
    <s v="Ejecutar el 100% de la implementación del sistema de gestión de la entidad, bajo los parámetros del Modelo Integrado de Planeación y Gestión."/>
    <x v="0"/>
    <s v="_x000a_Implementar plan de trabajo 2025 para el desarrollo de la debida diligencia en el marco de SARLAFT "/>
    <n v="5.26"/>
    <s v="Política MIPG- Planeación Institucional- Seguimiento y Evaluación del Desempeño Institucional_x000a_Transparencia y Acceso a la Información"/>
    <d v="2025-04-01T00:00:00"/>
    <d v="2025-12-31T00:00:00"/>
    <n v="0"/>
    <n v="0"/>
    <n v="0"/>
    <n v="0.1"/>
    <n v="0.1"/>
    <n v="0.1"/>
    <n v="0.1"/>
    <n v="0.2"/>
    <n v="0.2"/>
    <n v="0.1"/>
    <n v="0.05"/>
    <n v="0.05"/>
    <n v="1"/>
    <s v="Dirección de Planeación Institucional"/>
    <s v="Evidencias de la ejecución de las actividades del plan de trabajo implementado."/>
  </r>
  <r>
    <n v="2025"/>
    <m/>
    <x v="0"/>
    <x v="0"/>
    <s v="Ejecutar el 100% de la implementación del sistema de gestión de la entidad, bajo los parámetros del Modelo Integrado de Planeación y Gestión."/>
    <x v="0"/>
    <s v="Acompañar la concertación y el seguimiento de las políticas públicas en las cuales el sector planeación tiene productos a cargo o es líder de política."/>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Actas de reunión._x000a_Ajustes a los productos de política pública."/>
  </r>
  <r>
    <n v="2025"/>
    <m/>
    <x v="0"/>
    <x v="0"/>
    <s v="Ejecutar el 100% de la implementación del sistema de gestión de la entidad, bajo los parámetros del Modelo Integrado de Planeación y Gestión."/>
    <x v="0"/>
    <s v="Consolidar los reportes para el sector mujer en lo correspondiente al programa sello de la igualdad y las acciones en el marco de la transversalización PPMYE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generados._x000a_Actas de reunión"/>
  </r>
  <r>
    <n v="2025"/>
    <m/>
    <x v="0"/>
    <x v="0"/>
    <s v="Ejecutar el 100% de las actividades del Plan de Acción Institucional Anual."/>
    <x v="0"/>
    <s v="Aprobar, implementar, monitorear y generar reportes a los avances de la planeación estratégica institucional 2024-2036. "/>
    <n v="25"/>
    <s v="Política MIPG- Planeación Institucional- Seguimiento y Evaluación del Desempeño Institucional"/>
    <d v="2025-02-01T00:00:00"/>
    <d v="2025-12-31T00:00:00"/>
    <n v="0.08"/>
    <n v="0.08"/>
    <n v="0.09"/>
    <n v="0.08"/>
    <n v="0.08"/>
    <n v="0.09"/>
    <n v="0.08"/>
    <n v="0.08"/>
    <n v="0.09"/>
    <n v="0.08"/>
    <n v="0.08"/>
    <n v="0.09"/>
    <n v="0.99999999999999978"/>
    <s v="Dirección de Planeación Institucional"/>
    <s v="Acto administrativo de adopción de la plataforma estratégica_x000a_Reportes de avances y monitoreo a los objetivos estratégicos."/>
  </r>
  <r>
    <n v="2025"/>
    <m/>
    <x v="0"/>
    <x v="0"/>
    <s v="Ejecutar el 100% de las actividades del Plan de Acción Institucional Anual."/>
    <x v="0"/>
    <s v="Monitorear los avances de los planes del Decreto 612 de 2018 de la SDP y los indicadores de gestión de los procesos de la entidad programados para la vigencia 2025."/>
    <n v="25"/>
    <s v="Política MIPG- Planeación Institucional- Seguimiento y Evaluación del Desempeño Institucional"/>
    <d v="2025-03-01T00:00:00"/>
    <d v="2025-12-31T00:00:00"/>
    <n v="0"/>
    <n v="0"/>
    <n v="0.25"/>
    <n v="0"/>
    <n v="0"/>
    <n v="0.25"/>
    <n v="0"/>
    <n v="0"/>
    <n v="0.25"/>
    <n v="0"/>
    <n v="0"/>
    <n v="0.25"/>
    <n v="1"/>
    <s v="Dirección de Planeación Institucional"/>
    <s v="Reportes de avances y monitoreo a los planes del Decreto 612 de 2018"/>
  </r>
  <r>
    <n v="2025"/>
    <m/>
    <x v="0"/>
    <x v="0"/>
    <s v="Ejecutar el 100% de las actividades del Plan de Acción Institucional Anual."/>
    <x v="0"/>
    <s v="Publicar en la página web de la entidad, en formato de datos abiertos, el mapa de riesgos institucional "/>
    <n v="25"/>
    <s v="Política MIPG- Planeación Institucional- Seguimiento y Evaluación del Desempeño Institucional"/>
    <d v="2025-02-01T00:00:00"/>
    <d v="2025-04-30T00:00:00"/>
    <n v="0"/>
    <n v="0.2"/>
    <n v="0.4"/>
    <n v="0.4"/>
    <n v="0"/>
    <n v="0"/>
    <n v="0"/>
    <n v="0"/>
    <n v="0"/>
    <n v="0"/>
    <n v="0"/>
    <n v="0"/>
    <n v="1"/>
    <s v="Dirección de Planeación Institucional"/>
    <s v="Mapa de riesgos institucional publicado en la página web."/>
  </r>
  <r>
    <n v="2025"/>
    <m/>
    <x v="0"/>
    <x v="0"/>
    <s v="Ejecutar el 100% de las actividades del Plan de Acción Institucional Anual."/>
    <x v="0"/>
    <s v="Realizar seguimientos de segunda línea de defensa al mapa de riesgos institucional."/>
    <n v="25"/>
    <s v="Política MIPG- Planeación Institucional- Seguimiento y Evaluación del Desempeño Institucional"/>
    <d v="2025-01-02T00:00:00"/>
    <d v="2025-08-31T00:00:00"/>
    <s v="33.3%"/>
    <n v="0"/>
    <n v="0"/>
    <s v="33.3%"/>
    <n v="0"/>
    <n v="0"/>
    <n v="0"/>
    <s v="33.3%"/>
    <n v="0"/>
    <n v="0"/>
    <n v="0"/>
    <n v="0"/>
    <n v="1"/>
    <s v="Dirección de Planeación Institucional"/>
    <s v="Informes de monitoreo de segunda línea de defensa a la matriz de riesgos institucional."/>
  </r>
  <r>
    <n v="2025"/>
    <m/>
    <x v="0"/>
    <x v="0"/>
    <s v="Realizar el 100% del seguimiento y acompañamiento metodológico a los proyectos de inversión de la entidad."/>
    <x v="0"/>
    <s v="Apoyar metodológicamente en la formulación, actualización y/o seguimiento de los proyectos de inversión a cargo de la SDP."/>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Documentos de Formulación de los Proyectos_x000a_Hojas de vida de los indicadores_x000a_Lineamientos_x000a_Reportes de seguimiento del Plan de Acción _x000a_Correos electrónicos_x000a_Documentos de tramite de las modificaciones presupuestales _x000a_"/>
  </r>
  <r>
    <n v="2025"/>
    <m/>
    <x v="0"/>
    <x v="0"/>
    <s v="Realizar el 100% del seguimiento y acompañamiento metodológico a los proyectos de inversión de la entidad."/>
    <x v="0"/>
    <s v="Analizar, consolidar y registrar la programación y los resultados de los avances de las metas PDD y de los proyectos de inversión a cargo de la SDP, en los sistemas de información oficiales del orden distrital y nacional."/>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l seguimiento de los componentes de gestión e inversión de los proyectos de inversión._x000a_Documentos de formulación."/>
  </r>
  <r>
    <n v="2025"/>
    <m/>
    <x v="0"/>
    <x v="0"/>
    <s v="Realizar el 100% del seguimiento y acompañamiento metodológico a los proyectos de inversión de la entidad."/>
    <x v="0"/>
    <s v="Contribuir con la elaboración de los informes sobre los avances de los proyectos de inversión y requerimientos solicitados a la entidad en relación con los resultados de la gestión (cuenta anual, rendición de cuentas, auditoría de regularidad - contraloría, etc)"/>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Informes de Gestión_x000a_Respuestas a requerimientos de entes de control_x000a_Respuestas a derechos de petición_x000a_Informes de retroalimentación a los resultados de la inversión y del avance de las metas del plan de desarrollo. _x000a_"/>
  </r>
  <r>
    <n v="2025"/>
    <m/>
    <x v="0"/>
    <x v="0"/>
    <s v="Realizar el 100% del seguimiento y acompañamiento metodológico a los proyectos de inversión de la entidad."/>
    <x v="0"/>
    <s v="Revisar y actualizar del Plan Anual de Adquisiones y la estructura de gasto de los proyectos de inversión."/>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ovimientos entre pospres_x000a_Homologación de pospres_x000a_Correo electrónico con el producto de la revisión."/>
  </r>
  <r>
    <n v="2025"/>
    <m/>
    <x v="0"/>
    <x v="0"/>
    <s v="Realizar el 100% del seguimiento y acompañamiento metodológico a los proyectos de inversión de la entidad."/>
    <x v="0"/>
    <s v="Acompañar el seguimiento a los proyectos de la entidad que cuentan con recursos del Sistema General de Regalías."/>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 seguimiento a los proyectos SGR_x000a_Actas de reunión_x000a_Correos electrónicos."/>
  </r>
  <r>
    <n v="2025"/>
    <m/>
    <x v="0"/>
    <x v="0"/>
    <s v="Asesorar metodológicamente el 100% la construcción del documento de programación del presupuesto de inversión de la entidad._x000a_"/>
    <x v="0"/>
    <s v="Elaborar los lineamientos institucionales para la estructuración del anteproyecto de presupuesto componente de inversión de conformidad con las directrices de la secretaria distrital de hacienda."/>
    <s v="33.3"/>
    <s v="Política MIPG- Planeación Institucional- Seguimiento y Evaluación del Desempeño Institucional_x000a_Gestión presupuestal y eficiencia del gasto público"/>
    <d v="2025-07-01T00:00:00"/>
    <d v="2025-08-31T00:00:00"/>
    <n v="0"/>
    <n v="0"/>
    <n v="0"/>
    <n v="0"/>
    <n v="0"/>
    <n v="0"/>
    <n v="0.8"/>
    <n v="0.2"/>
    <n v="0"/>
    <n v="0"/>
    <n v="0"/>
    <n v="0"/>
    <n v="1"/>
    <s v="Dirección de Planeación Institucional"/>
    <s v="Documento de lineamientos para la elaboración del anteproyecto de la vigencia 2026"/>
  </r>
  <r>
    <n v="2025"/>
    <m/>
    <x v="0"/>
    <x v="0"/>
    <s v="Asesorar metodológicamente el 100% la construcción del documento de programación del presupuesto de inversión de la entidad."/>
    <x v="0"/>
    <s v="Revisar y consolidar la propuesta del anteproyecto de inversión 2026 que realicen las gerencias de los proyectos de inversión a cargo de la entidad, así como la elaboración del documento final de la programación del presupuesto de inversión de la vigencia."/>
    <s v="33.3"/>
    <s v="Política MIPG- Planeación Institucional- Seguimiento y Evaluación del Desempeño Institucional_x000a_Gestión presupuestal y eficiencia del gasto público"/>
    <d v="2025-08-01T00:00:00"/>
    <d v="2025-12-31T00:00:00"/>
    <n v="0"/>
    <n v="0"/>
    <n v="0"/>
    <n v="0"/>
    <n v="0"/>
    <n v="0"/>
    <n v="0"/>
    <n v="0.3"/>
    <n v="0.3"/>
    <n v="0.15"/>
    <n v="0.15"/>
    <n v="0.1"/>
    <n v="1"/>
    <s v="Dirección de Planeación Institucional"/>
    <s v="Presentación con la propuesta de programación del presupuesto _x000a_Documento de programación del presupuesto 2026 componente de inversión._x000a_Presentación con la propuesta de programación para el comité directivo._x000a_"/>
  </r>
  <r>
    <n v="2025"/>
    <m/>
    <x v="0"/>
    <x v="0"/>
    <s v="Asesorar metodológicamente el 100% la construcción del documento de programación del presupuesto de inversión de la entidad."/>
    <x v="0"/>
    <s v="Consolidar, validar, viabilizar y cargar la programación presupuestal de la vigencia 2026 en los aplicativos  oficiales del orden distrital y nacional y acompañar el proceso de sustentación."/>
    <s v="33.3"/>
    <s v="Política MIPG- Planeación Institucional- Seguimiento y Evaluación del Desempeño Institucional_x000a_Gestión presupuestal y eficiencia del gasto público"/>
    <d v="2025-11-01T00:00:00"/>
    <d v="2025-12-31T00:00:00"/>
    <n v="0"/>
    <n v="0"/>
    <n v="0"/>
    <n v="0"/>
    <n v="0"/>
    <n v="0"/>
    <n v="0"/>
    <n v="0"/>
    <n v="0"/>
    <n v="0"/>
    <n v="0.2"/>
    <n v="0.8"/>
    <n v="1"/>
    <s v="Dirección de Planeación Institucional"/>
    <s v="Plantilla de programación del presupuesto para cargue en BPC_x000a_Reporte POAI vigencia 2026_x000a_"/>
  </r>
  <r>
    <n v="2025"/>
    <s v="Proyecto 8052 - Fortalecimiento del modelo de operación de la SDP a través del desarrollo de estrategias que mejoren la capacidad institucional y atiendan las necesidades de la ciudadanía Bogotá D.C."/>
    <x v="0"/>
    <x v="0"/>
    <s v="Ejecutar  un (1) Plan Estratégico para la actualización del Sistema de Gestión."/>
    <x v="1"/>
    <s v="Realizar las acciones necesarias para el desarrollo de actualizaciones,seguimiento, la implementación y sostenibilidad del sistema de gestión de la SDP "/>
    <n v="100"/>
    <s v="No aplica"/>
    <d v="2025-01-01T00:00:00"/>
    <d v="2025-12-31T00:00:00"/>
    <n v="0.05"/>
    <n v="0.09"/>
    <n v="0.09"/>
    <n v="0.09"/>
    <n v="0.09"/>
    <n v="0.09"/>
    <n v="0.09"/>
    <n v="0.09"/>
    <n v="0.09"/>
    <n v="0.09"/>
    <n v="0.09"/>
    <n v="0.05"/>
    <n v="0.99999999999999989"/>
    <s v="Dirección de Planeación Institucional"/>
    <s v="Reporte de actividades ejecutadas en el marco del cumplimiento de las politicas de MIPG y el mantenimiento del Sistema de Gestión de la SDP"/>
  </r>
  <r>
    <n v="2025"/>
    <m/>
    <x v="0"/>
    <x v="1"/>
    <s v="CES-CA-001 Implementar el 100% de las actividades requeridas para mantener el Sistema de Gestión de la entidad"/>
    <x v="0"/>
    <s v="Mantener actualizada la información en la página web de la SDP."/>
    <n v="15"/>
    <s v="Transparencia, acceso a la información pública y lucha contra la corrupción"/>
    <s v="Ene"/>
    <s v="Dic"/>
    <n v="8"/>
    <n v="8"/>
    <n v="9"/>
    <n v="8"/>
    <n v="8"/>
    <n v="9"/>
    <n v="8"/>
    <n v="8"/>
    <n v="9"/>
    <n v="8"/>
    <n v="8"/>
    <n v="9"/>
    <n v="100"/>
    <s v="Oficina Asesora de Comunicaciones"/>
    <s v="Reporte portal y Control de solicitudes"/>
  </r>
  <r>
    <n v="2025"/>
    <m/>
    <x v="0"/>
    <x v="1"/>
    <s v="CES-CA-001 Implementar el 100% de las actividades requeridas para mantener el Sistema de Gestión de la entidad"/>
    <x v="0"/>
    <s v="Realizar la formulación y seguimiento de los planes de mejoramiento."/>
    <n v="5"/>
    <s v="Planeación Institucional_x000a_Seguimiento y Evaluación del Desempeño Institucional"/>
    <s v="Ene"/>
    <s v="Dic"/>
    <n v="8"/>
    <n v="8"/>
    <n v="9"/>
    <n v="8"/>
    <n v="8"/>
    <n v="9"/>
    <n v="8"/>
    <n v="8"/>
    <n v="9"/>
    <n v="8"/>
    <n v="8"/>
    <n v="9"/>
    <n v="100"/>
    <s v="Oficina Asesora de Comunicaciones"/>
    <s v="Formulación y reporte de seguimiento"/>
  </r>
  <r>
    <n v="2025"/>
    <m/>
    <x v="0"/>
    <x v="1"/>
    <s v="CES-CA-001 Implementar el 100% de las actividades requeridas para mantener el Sistema de Gestión de la entidad"/>
    <x v="0"/>
    <s v="Realizar la formulación y seguimiento del mapa de riesgos del proceso."/>
    <n v="15"/>
    <s v="Planeación Institucional"/>
    <s v="Ene"/>
    <s v="Dic"/>
    <n v="12"/>
    <n v="6"/>
    <n v="6"/>
    <n v="10"/>
    <n v="11"/>
    <n v="6"/>
    <n v="6"/>
    <n v="10"/>
    <n v="11"/>
    <n v="6"/>
    <n v="6"/>
    <n v="10"/>
    <n v="100"/>
    <s v="Oficina Asesora de Comunicaciones"/>
    <s v="Mapa de riesgo formulado y reporte de seguimiento"/>
  </r>
  <r>
    <n v="2025"/>
    <m/>
    <x v="0"/>
    <x v="1"/>
    <s v="CES-CA-001 Implementar el 100% de las actividades requeridas para mantener el Sistema de Gestión de la entidad"/>
    <x v="0"/>
    <s v="Participar en las actividades definidas en el marco de MIPG."/>
    <n v="15"/>
    <s v="Gestión del conocimiento y la innovación_x000a_Fortalecimiento organizacional y simplificación de procesos"/>
    <s v="Ene"/>
    <s v="Dic"/>
    <n v="8"/>
    <n v="8"/>
    <n v="9"/>
    <n v="8"/>
    <n v="8"/>
    <n v="9"/>
    <n v="8"/>
    <n v="8"/>
    <n v="9"/>
    <n v="8"/>
    <n v="8"/>
    <n v="9"/>
    <n v="100"/>
    <s v="Oficina Asesora de Comunicaciones"/>
    <s v="Correos, listas de asistencia o actas"/>
  </r>
  <r>
    <n v="2025"/>
    <m/>
    <x v="0"/>
    <x v="1"/>
    <s v="CES-CA-001 Implementar el 100% de las actividades requeridas para mantener el Sistema de Gestión de la entidad"/>
    <x v="0"/>
    <s v="Revisar y actualizar la documentación de cada proceso ."/>
    <n v="15"/>
    <s v="Fortalecimiento organizacional y simplificación de procesos"/>
    <s v="Ene"/>
    <s v="Dic"/>
    <n v="8"/>
    <n v="8"/>
    <n v="9"/>
    <n v="8"/>
    <n v="8"/>
    <n v="9"/>
    <n v="8"/>
    <n v="8"/>
    <n v="9"/>
    <n v="8"/>
    <n v="8"/>
    <n v="9"/>
    <n v="100"/>
    <s v="Oficina Asesora de Comunicaciones"/>
    <s v="Documentos revisados en borrador, correos o listas de asistencia de revisión o aprobación  y documentos oficializados en Gestionate"/>
  </r>
  <r>
    <n v="2025"/>
    <m/>
    <x v="0"/>
    <x v="1"/>
    <s v="CES-CA-001 Implementar el 100% de las actividades requeridas para mantener el Sistema de Gestión de la entidad"/>
    <x v="0"/>
    <s v="Realizar la encuesta de satisfacción (por dependencias) y la Retroalimentación de partes"/>
    <n v="20"/>
    <s v="Seguimiento y Evaluación del Desempeño Institucional"/>
    <s v="Ene"/>
    <s v="Dic"/>
    <n v="33"/>
    <n v="33"/>
    <n v="0"/>
    <n v="0"/>
    <n v="0"/>
    <n v="0"/>
    <n v="0"/>
    <n v="0"/>
    <n v="0"/>
    <n v="0"/>
    <n v="0"/>
    <n v="34"/>
    <n v="100"/>
    <s v="Oficina Asesora de Comunicaciones"/>
    <s v="Comunicado de aplicación de la encuesta, encuestas aplicadas e informe de resultados"/>
  </r>
  <r>
    <n v="2025"/>
    <m/>
    <x v="0"/>
    <x v="1"/>
    <s v="CES-CA-001 Implementar el 100% de las actividades requeridas para mantener el Sistema de Gestión de la entidad"/>
    <x v="0"/>
    <s v="Gestionar oportunamente las PQRS asignadas desde SIPA y Bogotá Te Escucha, en coherencia con las funciones de la Oficina Asesora de Comunicaciones"/>
    <n v="15"/>
    <s v="Mecanismos para mejorar la atención al Ciudadano"/>
    <s v="Ene"/>
    <s v="Dic"/>
    <n v="5"/>
    <n v="5"/>
    <n v="15"/>
    <n v="5"/>
    <n v="5"/>
    <n v="15"/>
    <n v="5"/>
    <n v="5"/>
    <n v="15"/>
    <n v="5"/>
    <n v="5"/>
    <n v="15"/>
    <n v="100"/>
    <s v="Oficina Asesora de Comunicaciones"/>
    <s v="Correos monitoreando estado del tramite de PQRS con servicio a la ciudadanía y radicados en SIPA Alertas peticiones vencidas – Plataforma Bogotá Te Escucha de servicio a la ciudadanía"/>
  </r>
  <r>
    <n v="2025"/>
    <m/>
    <x v="0"/>
    <x v="1"/>
    <s v="Obtener en el 2025 un promedio mayor al 80% de registros producidos por la SDP que tengan valoración positiva o neutral en medios de comunicación masiva"/>
    <x v="0"/>
    <s v="Realizar seguimiento a los resultados obtenidos en los registros positivos y neutros de las noticias emitidas por los diferentes medios de comunicación para toma de decisiones."/>
    <n v="50"/>
    <s v="Fortalecimiento organizacional y simplificación de procesos"/>
    <s v="Ene"/>
    <s v="Dic"/>
    <n v="8"/>
    <n v="8"/>
    <n v="9"/>
    <n v="8"/>
    <n v="8"/>
    <n v="9"/>
    <n v="8"/>
    <n v="8"/>
    <n v="9"/>
    <n v="8"/>
    <n v="8"/>
    <n v="9"/>
    <n v="100"/>
    <s v="Oficina Asesora de Comunicaciones"/>
    <s v="Informe de porcentaje de noticias negativas, neutras y positivas"/>
  </r>
  <r>
    <n v="2025"/>
    <m/>
    <x v="0"/>
    <x v="1"/>
    <s v="Obtener en el 2025 un promedio mayor al 80% de registros producidos por la SDP que tengan valoración positiva o neutral en medios de comunicación masiva"/>
    <x v="0"/>
    <s v="Analizar los resultados obtenidos en los registros positivos y neutros de las noticias emitidas por los diferentes medios de comunicación"/>
    <n v="50"/>
    <s v="Fortalecimiento organizacional y simplificación de procesos"/>
    <s v="Ene"/>
    <s v="Dic"/>
    <n v="8"/>
    <n v="8"/>
    <n v="9"/>
    <n v="8"/>
    <n v="8"/>
    <n v="9"/>
    <n v="8"/>
    <n v="8"/>
    <n v="9"/>
    <n v="8"/>
    <n v="8"/>
    <n v="9"/>
    <n v="100"/>
    <s v="Oficina Asesora de Comunicaciones"/>
    <s v="Análisis del informe de registros producidos por la SDP calificados como positivos y neutros"/>
  </r>
  <r>
    <n v="2025"/>
    <m/>
    <x v="0"/>
    <x v="1"/>
    <s v="Implementar en el 2025, la estrategia de comunicación interna y externa diseñada"/>
    <x v="0"/>
    <s v="Elaborar de contenidos periodísticos  (IN HOUSE) "/>
    <n v="20"/>
    <s v="Fortalecimiento organizacional y simplificación de procesos"/>
    <s v="Ene"/>
    <s v="Dic"/>
    <n v="8"/>
    <n v="8"/>
    <n v="9"/>
    <n v="8"/>
    <n v="8"/>
    <n v="9"/>
    <n v="8"/>
    <n v="8"/>
    <n v="9"/>
    <n v="8"/>
    <n v="8"/>
    <n v="9"/>
    <n v="100"/>
    <s v="Oficina Asesora de Comunicaciones"/>
    <s v="Estrategias de Comunicación Externa, boletines, guiones, cubrimiento de actividades, entre otros "/>
  </r>
  <r>
    <n v="2025"/>
    <m/>
    <x v="0"/>
    <x v="1"/>
    <s v="Implementar en el 2025, la estrategia de comunicación interna y externa diseñada"/>
    <x v="0"/>
    <s v="Producir piezas gráficas (IN HOUSE) "/>
    <n v="20"/>
    <s v="Fortalecimiento organizacional y simplificación de procesos"/>
    <s v="Ene"/>
    <s v="Dic"/>
    <n v="8"/>
    <n v="8"/>
    <n v="9"/>
    <n v="8"/>
    <n v="8"/>
    <n v="9"/>
    <n v="8"/>
    <n v="8"/>
    <n v="9"/>
    <n v="8"/>
    <n v="8"/>
    <n v="9"/>
    <n v="100"/>
    <s v="Oficina Asesora de Comunicaciones"/>
    <s v="Control de solicitudes y Piezas graficas de comunicación interna  y externa."/>
  </r>
  <r>
    <n v="2025"/>
    <m/>
    <x v="0"/>
    <x v="1"/>
    <s v="Implementar en el 2025, la estrategia de comunicación interna y externa diseñada"/>
    <x v="0"/>
    <s v="Producir productos audiovisuales de comunicación (IN HOUSE) "/>
    <n v="20"/>
    <s v="Fortalecimiento organizacional y simplificación de procesos"/>
    <s v="Ene"/>
    <s v="Dic"/>
    <n v="8"/>
    <n v="8"/>
    <n v="9"/>
    <n v="8"/>
    <n v="8"/>
    <n v="9"/>
    <n v="8"/>
    <n v="8"/>
    <n v="9"/>
    <n v="8"/>
    <n v="8"/>
    <n v="9"/>
    <n v="100"/>
    <s v="Oficina Asesora de Comunicaciones"/>
    <s v="Control de solicitudes y link de las aplicaciones multimedias y/o videos para la divulgación de comunicación interna  y externa."/>
  </r>
  <r>
    <n v="2025"/>
    <m/>
    <x v="0"/>
    <x v="1"/>
    <s v="Implementar en el 2025, la estrategia de comunicación interna y externa diseñada"/>
    <x v="0"/>
    <s v="Diseñ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Campañas de comunicación y estrategias internas"/>
  </r>
  <r>
    <n v="2025"/>
    <m/>
    <x v="0"/>
    <x v="1"/>
    <s v="Implementar en el 2025, la estrategia de comunicación interna y externa diseñada"/>
    <x v="0"/>
    <s v="Ejecut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Ejecución de las campañas y la atención de las solicitudes de divulgación "/>
  </r>
  <r>
    <n v="2025"/>
    <m/>
    <x v="0"/>
    <x v="1"/>
    <s v="Implementar en el 2025, la estrategia de comunicación interna y externa diseñada"/>
    <x v="0"/>
    <s v="Publicar contenidos en redes sociales teniendo e cuenta los productos generados de comunicación"/>
    <n v="10"/>
    <s v="Transparencia, acceso a la información pública y lucha contra la corrupción"/>
    <s v="Ene"/>
    <s v="Dic"/>
    <n v="4"/>
    <n v="8"/>
    <n v="10"/>
    <n v="8"/>
    <n v="8"/>
    <n v="10"/>
    <n v="8"/>
    <n v="9"/>
    <n v="9"/>
    <n v="9"/>
    <n v="8"/>
    <n v="9"/>
    <n v="100"/>
    <s v="Oficina Asesora de Comunicaciones"/>
    <s v="Informe de redes sociale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Implementar acciones de comunicación interna o externa para el cumplimiento de la estrategia de comunicación"/>
    <n v="50"/>
    <s v="No aplica"/>
    <d v="2025-01-01T00:00:00"/>
    <d v="2025-12-31T00:00:00"/>
    <n v="0.03"/>
    <n v="7.0000000000000007E-2"/>
    <n v="0.09"/>
    <n v="0.09"/>
    <n v="0.09"/>
    <n v="0.09"/>
    <n v="0.09"/>
    <n v="0.09"/>
    <n v="0.09"/>
    <n v="0.09"/>
    <n v="0.09"/>
    <n v="0.09"/>
    <n v="0.99999999999999978"/>
    <s v="Oficina Asesora de Comunicaciones"/>
    <s v="Estrategias de comunicación,  informes de monitoreo,  informe de redes, avisos de prensa de ley, notas web, notas intranet, guiones, parrilla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crear y diseñar  piezas gráficas de comunicación externa e interna."/>
    <n v="30"/>
    <s v="No aplica"/>
    <d v="2025-01-01T00:00:00"/>
    <d v="2025-12-31T00:00:00"/>
    <n v="0.03"/>
    <n v="7.0000000000000007E-2"/>
    <n v="0.09"/>
    <n v="0.09"/>
    <n v="0.09"/>
    <n v="0.09"/>
    <n v="0.09"/>
    <n v="0.09"/>
    <n v="0.09"/>
    <n v="0.09"/>
    <n v="0.09"/>
    <n v="0.09"/>
    <n v="0.99999999999999978"/>
    <s v="Oficina Asesora de Comunicaciones"/>
    <s v="Control de solicitudes y Piezas graficas para la divulgación de comunicación interna  y externa."/>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realizar y crear productos audiovisuales, animación 2D y edición y producción de fotografías"/>
    <n v="20"/>
    <s v="No aplica"/>
    <d v="2025-01-01T00:00:00"/>
    <d v="2025-12-31T00:00:00"/>
    <n v="0.03"/>
    <n v="7.0000000000000007E-2"/>
    <n v="0.09"/>
    <n v="0.09"/>
    <n v="0.09"/>
    <n v="0.09"/>
    <n v="0.09"/>
    <n v="0.09"/>
    <n v="0.09"/>
    <n v="0.09"/>
    <n v="0.09"/>
    <n v="0.09"/>
    <n v="0.99999999999999978"/>
    <s v="Oficina Asesora de Comunicaciones"/>
    <s v="Control de solicitudes y link de las aplicaciones multimedias y/o videos para la divulgación de comunicación interna  y externa."/>
  </r>
  <r>
    <n v="2025"/>
    <m/>
    <x v="0"/>
    <x v="2"/>
    <s v="Atender las solicitudes de revisión y validación cartográfica de instrumentos del POT e información urbanística "/>
    <x v="0"/>
    <s v="Responder las solicitudes a partir de la revisión y validación cartográfica de los procesos urbanísticos para su aprobación o incorporación "/>
    <n v="70"/>
    <s v="Política MIPG - Transparencia, acceso a la información pública y lucha contra la corrupción"/>
    <d v="2025-01-01T00:00:00"/>
    <d v="2025-12-31T00:00:00"/>
    <n v="0.08"/>
    <n v="0.08"/>
    <n v="0.08"/>
    <n v="0.08"/>
    <n v="0.08"/>
    <n v="0.08"/>
    <n v="0.08"/>
    <n v="0.08"/>
    <n v="0.08"/>
    <n v="0.08"/>
    <n v="0.08"/>
    <n v="0.12"/>
    <n v="0.99999999999999989"/>
    <s v="Dirección de Cartografía"/>
    <s v="Solicitudes resueltas"/>
  </r>
  <r>
    <n v="2025"/>
    <m/>
    <x v="0"/>
    <x v="2"/>
    <s v="Atender las solicitudes de revisión y validación cartográfica de instrumentos del POT e información urbanística "/>
    <x v="0"/>
    <s v="Revisar y validar cartográficamente propuestas de adopción de instrumentos POT"/>
    <n v="30"/>
    <s v="Política MIPG - Transparencia, acceso a la información pública y lucha contra la corrupción"/>
    <d v="2025-01-01T00:00:00"/>
    <d v="2025-12-31T00:00:00"/>
    <n v="0.08"/>
    <n v="0.08"/>
    <n v="0.08"/>
    <n v="0.08"/>
    <n v="0.08"/>
    <n v="0.08"/>
    <n v="0.08"/>
    <n v="0.08"/>
    <n v="0.08"/>
    <n v="0.08"/>
    <n v="0.08"/>
    <n v="0.12"/>
    <n v="0.99999999999999989"/>
    <s v="Dirección de Cartografía"/>
    <s v="Actos administrativos"/>
  </r>
  <r>
    <n v="2025"/>
    <m/>
    <x v="0"/>
    <x v="2"/>
    <s v="Actualizar una base de datos geográfica corporativa"/>
    <x v="0"/>
    <s v="Revisar y verificar la información geográfica que requieren actualización"/>
    <n v="10"/>
    <s v="Política MIPG - Transparencia, acceso a la información pública y lucha contra la corrupción"/>
    <d v="2025-01-01T00:00:00"/>
    <d v="2025-12-31T00:00:00"/>
    <n v="0.08"/>
    <n v="0.08"/>
    <n v="0.09"/>
    <n v="0.08"/>
    <n v="0.08"/>
    <n v="0.09"/>
    <n v="0.08"/>
    <n v="0.08"/>
    <n v="0.09"/>
    <n v="0.08"/>
    <n v="0.08"/>
    <n v="0.09"/>
    <n v="0.99999999999999978"/>
    <s v="Dirección de Cartografía"/>
    <s v="_x000a_Formato de verificación de información"/>
  </r>
  <r>
    <n v="2025"/>
    <m/>
    <x v="0"/>
    <x v="2"/>
    <s v="Actualizar una base de datos geográfica corporativa"/>
    <x v="0"/>
    <s v="Solicitar la información geográfica a actualizar a las diferentes fuentes de información internas y externas "/>
    <n v="20"/>
    <s v="Política MIPG - Transparencia, acceso a la información pública y lucha contra la corrupción"/>
    <d v="2025-01-01T00:00:00"/>
    <d v="2025-09-30T00:00:00"/>
    <m/>
    <m/>
    <n v="0.25"/>
    <n v="0.25"/>
    <m/>
    <m/>
    <m/>
    <n v="0.25"/>
    <n v="0.25"/>
    <m/>
    <m/>
    <m/>
    <n v="1"/>
    <s v="Dirección de Cartografía"/>
    <s v="Oficios, memorandos o correos de solicitud de información"/>
  </r>
  <r>
    <n v="2025"/>
    <m/>
    <x v="0"/>
    <x v="2"/>
    <s v="Actualizar una base de datos geográfica corporativa"/>
    <x v="0"/>
    <s v="Estructurar la información geográfica para su incorporación de acuerdo con el modelo de datos de la BDGC"/>
    <n v="70"/>
    <s v="Política MIPG - Transparencia, acceso a la información pública y lucha contra la corrupción"/>
    <d v="2025-01-01T00:00:00"/>
    <d v="2025-12-31T00:00:00"/>
    <n v="0.08"/>
    <n v="0.08"/>
    <n v="0.09"/>
    <n v="0.08"/>
    <n v="0.08"/>
    <n v="0.09"/>
    <n v="0.08"/>
    <n v="0.08"/>
    <n v="0.09"/>
    <n v="0.08"/>
    <n v="0.08"/>
    <n v="0.09"/>
    <n v="0.99999999999999978"/>
    <s v="Dirección de Cartografía"/>
    <s v="Base de datos actualizada"/>
  </r>
  <r>
    <n v="2025"/>
    <m/>
    <x v="0"/>
    <x v="2"/>
    <s v="Emitir el 100% de los certificados de estrato solicitados"/>
    <x v="0"/>
    <s v="Gestionar la actualización de la información de la estratificación en el portal geográfico SINUPOT."/>
    <n v="50"/>
    <s v="Política MIPG - Transparencia, acceso a la información pública y lucha contra la corrupción"/>
    <d v="2025-01-01T00:00:00"/>
    <d v="2025-12-31T00:00:00"/>
    <n v="0.09"/>
    <n v="0.09"/>
    <n v="0.09"/>
    <n v="0.09"/>
    <n v="0.08"/>
    <n v="0.08"/>
    <n v="0.08"/>
    <n v="0.08"/>
    <n v="0.08"/>
    <n v="0.08"/>
    <n v="0.08"/>
    <n v="0.08"/>
    <n v="0.99999999999999978"/>
    <s v="Dirección de Estratificación"/>
    <s v="Plataforma Sinu Pot"/>
  </r>
  <r>
    <n v="2025"/>
    <m/>
    <x v="0"/>
    <x v="2"/>
    <s v="Emitir el 100% de los certificados de estrato solicitados"/>
    <x v="0"/>
    <s v="Localizar la información de la vivienda de interés y emitir el certificado de estrato, sobre el SINUPOT."/>
    <n v="50"/>
    <s v="Política MIPG - Transparencia, acceso a la información pública y lucha contra la corrupción"/>
    <d v="2025-01-01T00:00:00"/>
    <d v="2025-12-31T00:00:00"/>
    <n v="0.05"/>
    <n v="0.09"/>
    <n v="0.09"/>
    <n v="0.09"/>
    <n v="0.09"/>
    <n v="0.09"/>
    <n v="0.09"/>
    <n v="0.09"/>
    <n v="0.09"/>
    <n v="0.09"/>
    <n v="0.09"/>
    <n v="0.05"/>
    <n v="0.99999999999999989"/>
    <s v="Dirección de Estratificación"/>
    <s v="Certificaciones emitidas"/>
  </r>
  <r>
    <n v="2025"/>
    <m/>
    <x v="0"/>
    <x v="2"/>
    <s v="Gestionar el 100% de las actividades del concurso económico de la estratificación de Bogotá"/>
    <x v="0"/>
    <s v="Elaborar la Resolución y el Informe Técnico de cálculo del concurso económico de las empresas comercializadoras de servicios públicos domiciliarios, para financiar el servicio de Estratificación en Bogotá D.C."/>
    <n v="40"/>
    <s v="Fortalecimiento organizacional y simplificación de procesos"/>
    <d v="2025-01-01T00:00:00"/>
    <d v="2025-12-31T00:00:00"/>
    <n v="0.5"/>
    <n v="0.2"/>
    <m/>
    <m/>
    <m/>
    <m/>
    <m/>
    <m/>
    <m/>
    <m/>
    <m/>
    <n v="0.3"/>
    <n v="1"/>
    <s v="Dirección de Estratificación"/>
    <s v="Oficios o correos con la solicitud de información"/>
  </r>
  <r>
    <n v="2025"/>
    <m/>
    <x v="0"/>
    <x v="2"/>
    <s v="Gestionar el 100% de las actividades del concurso económico de la estratificación de Bogotá"/>
    <x v="0"/>
    <s v="Gestionar los requerimientos respecto del concurso económico"/>
    <n v="20"/>
    <s v="Política MIPG - Fortalecimiento organizacional y simplificación de procesos"/>
    <d v="2025-03-01T00:00:00"/>
    <d v="2025-11-30T00:00:00"/>
    <n v="0"/>
    <n v="0"/>
    <n v="0.2"/>
    <n v="0.1"/>
    <n v="0.1"/>
    <n v="0.1"/>
    <n v="0.1"/>
    <n v="0.1"/>
    <n v="0.1"/>
    <n v="0.1"/>
    <n v="0.1"/>
    <n v="0"/>
    <n v="0.99999999999999989"/>
    <s v="Dirección de Estratificación"/>
    <s v="Respuestas emitidas"/>
  </r>
  <r>
    <n v="2025"/>
    <m/>
    <x v="0"/>
    <x v="2"/>
    <s v="Gestionar el 100% de las actividades del concurso económico de la estratificación de Bogotá"/>
    <x v="0"/>
    <s v="Emitir los recibos de pago de la primera y segunda cuota del concurso económico."/>
    <n v="40"/>
    <s v="Política MIPG - Fortalecimiento organizacional y simplificación de procesos"/>
    <d v="2025-02-01T00:00:00"/>
    <d v="2025-10-31T00:00:00"/>
    <n v="0"/>
    <n v="0.05"/>
    <n v="0.15"/>
    <n v="0.1"/>
    <n v="0.1"/>
    <n v="0.1"/>
    <n v="0.15"/>
    <n v="0.15"/>
    <n v="0.1"/>
    <n v="0.1"/>
    <n v="0"/>
    <n v="0"/>
    <n v="1"/>
    <s v="Dirección de Estratificación"/>
    <s v="Recibos de pago de la primera cuota"/>
  </r>
  <r>
    <n v="2025"/>
    <m/>
    <x v="0"/>
    <x v="2"/>
    <s v="Cumplir en un 100% la programación mensual de divulgación de Información estratégica del Calendario Estadístico._x000a_"/>
    <x v="0"/>
    <s v="Realizar la revisión, actualización,  recopilación, procesamiento y análisis de la información estadística estratégica"/>
    <n v="35"/>
    <s v="Política MIPG - Gestión de la Información Estadística"/>
    <d v="2025-01-01T00:00:00"/>
    <d v="2025-12-31T00:00:00"/>
    <n v="0.05"/>
    <n v="0.1"/>
    <n v="0.2"/>
    <n v="0.05"/>
    <n v="0.05"/>
    <n v="0.05"/>
    <n v="0.1"/>
    <n v="0.2"/>
    <n v="0.05"/>
    <n v="0.05"/>
    <n v="0.05"/>
    <n v="0.05"/>
    <n v="1.0000000000000002"/>
    <s v="Dirección de Información y Estadísticas"/>
    <s v="Archivos de trabajo"/>
  </r>
  <r>
    <n v="2025"/>
    <m/>
    <x v="0"/>
    <x v="2"/>
    <s v="Cumplir en un 100% la programación mensual de divulgación de Información estratégica del Calendario Estadístico._x000a_"/>
    <x v="0"/>
    <s v="Elaborar documentos técnicos, boletines o informes, con base en indicadores estratégicos de ciudad"/>
    <n v="35"/>
    <s v="Política MIPG - Gestión de la Información Estadística"/>
    <d v="2025-01-01T00:00:00"/>
    <d v="2025-12-31T00:00:00"/>
    <n v="0.05"/>
    <n v="0.1"/>
    <n v="0.4"/>
    <n v="0.05"/>
    <n v="0.05"/>
    <n v="0.05"/>
    <n v="0.05"/>
    <n v="0.05"/>
    <n v="0.05"/>
    <n v="0.05"/>
    <n v="0.05"/>
    <n v="0.05"/>
    <n v="1.0000000000000004"/>
    <s v="Dirección de Información y Estadísticas"/>
    <s v="Documentos, boletines o informes"/>
  </r>
  <r>
    <n v="2025"/>
    <m/>
    <x v="0"/>
    <x v="2"/>
    <s v="Cumplir en un 100% la programación mensual de divulgación de Información estratégica del Calendario Estadístico._x000a_"/>
    <x v="0"/>
    <s v="Disponer en los formatos requeridos la información estadística estratégica para su publicación o envío a usuarios "/>
    <n v="30"/>
    <s v="Política MIPG - Gestión de la Información Estadística"/>
    <d v="2025-01-01T00:00:00"/>
    <d v="2025-12-31T00:00:00"/>
    <n v="0.05"/>
    <n v="0.1"/>
    <n v="0.2"/>
    <n v="0.05"/>
    <n v="0.05"/>
    <n v="0.05"/>
    <n v="0.1"/>
    <n v="0.2"/>
    <n v="0.05"/>
    <n v="0.05"/>
    <n v="0.05"/>
    <n v="0.05"/>
    <n v="1.0000000000000002"/>
    <s v="Dirección de Información y Estadísticas"/>
    <s v="Publicación en página web o correos de envío de información"/>
  </r>
  <r>
    <n v="2025"/>
    <m/>
    <x v="0"/>
    <x v="2"/>
    <s v="Gestionar el 100% de las actividades propias de la coordinación de la Red de Observatorios Distritales - ROD"/>
    <x v="0"/>
    <s v="Acompañar a las iniciativas de creación de nuevos observatorios e incorporación a la ROD."/>
    <n v="15"/>
    <s v="Política MIPG - Gestión de la Información Estadística"/>
    <d v="2025-01-01T00:00:00"/>
    <d v="2025-12-31T00:00:00"/>
    <n v="0.05"/>
    <n v="0.05"/>
    <n v="0.1"/>
    <n v="0.1"/>
    <n v="0.1"/>
    <n v="0.1"/>
    <n v="0.1"/>
    <n v="0.1"/>
    <n v="0.1"/>
    <n v="0.1"/>
    <n v="0.05"/>
    <n v="0.05"/>
    <n v="1"/>
    <s v="Dirección de Información y Estadísticas"/>
    <s v="Informes DIES"/>
  </r>
  <r>
    <n v="2025"/>
    <m/>
    <x v="0"/>
    <x v="2"/>
    <s v="Gestionar el 100% de las actividades propias de la coordinación de la Red de Observatorios Distritales - ROD"/>
    <x v="0"/>
    <s v="Organizar y/o participar en eventos de Difusión de la ROD y su miembros."/>
    <n v="15"/>
    <s v="Política MIPG - Gestión de la Información Estadística"/>
    <d v="2025-01-01T00:00:00"/>
    <d v="2025-12-31T00:00:00"/>
    <n v="0.05"/>
    <n v="0.05"/>
    <n v="0.05"/>
    <n v="0.05"/>
    <n v="0.1"/>
    <n v="0.1"/>
    <n v="0.1"/>
    <n v="0.1"/>
    <n v="0.1"/>
    <n v="0.1"/>
    <n v="0.15"/>
    <n v="0.05"/>
    <n v="1"/>
    <s v="Dirección de Información y Estadísticas"/>
    <s v="Informes DIES"/>
  </r>
  <r>
    <n v="2025"/>
    <m/>
    <x v="0"/>
    <x v="2"/>
    <s v="Gestionar el 100% de las actividades propias de la coordinación de la Red de Observatorios Distritales - ROD"/>
    <x v="0"/>
    <s v="Realizar seguimiento a los observatorios miembros de la ROD a través  de reuniones periódicas de presentación de avances y de la aplicación y análisis de resultados de la Batería de Indicadores de Seguimiento (Acuerdo 871 de 2023)."/>
    <n v="45"/>
    <s v="Política MIPG - Gestión de la Información Estadística"/>
    <d v="2025-01-01T00:00:00"/>
    <d v="2025-11-30T00:00:00"/>
    <n v="0.05"/>
    <n v="0.1"/>
    <n v="0.1"/>
    <n v="0.1"/>
    <n v="0.1"/>
    <n v="0.1"/>
    <n v="0.1"/>
    <n v="0.1"/>
    <n v="0.1"/>
    <n v="0.1"/>
    <n v="0.05"/>
    <m/>
    <n v="0.99999999999999989"/>
    <s v="Dirección de Información y Estadísticas"/>
    <s v="Informes DIES"/>
  </r>
  <r>
    <n v="2025"/>
    <m/>
    <x v="0"/>
    <x v="2"/>
    <s v="Gestionar el 100% de las actividades propias de la coordinación de la Red de Observatorios Distritales - ROD"/>
    <x v="0"/>
    <s v="Gestionar, actualizar y publicar la información de los observatorios de la ROD en el micrositio ROD."/>
    <n v="15"/>
    <s v="Política MIPG - Gestión de la Información Estadística"/>
    <d v="2025-01-01T00:00:00"/>
    <d v="2025-12-31T00:00:00"/>
    <n v="0.05"/>
    <n v="0.1"/>
    <n v="0.1"/>
    <n v="0.1"/>
    <n v="0.1"/>
    <n v="0.1"/>
    <n v="0.1"/>
    <n v="0.1"/>
    <n v="0.1"/>
    <n v="0.05"/>
    <n v="0.05"/>
    <n v="0.05"/>
    <n v="1"/>
    <s v="Dirección de Información y Estadísticas"/>
    <s v="Micrositio ROD actualizado"/>
  </r>
  <r>
    <n v="2025"/>
    <m/>
    <x v="0"/>
    <x v="2"/>
    <s v="Gestionar el 100% de las actividades propias de la coordinación de la Red de Observatorios Distritales - ROD"/>
    <x v="0"/>
    <s v="Elaborar y presentar ante la CIEEIE del Informe Final anual de Gestión de la ROD"/>
    <n v="10"/>
    <s v="Política MIPG - Gestión de la Información Estadística"/>
    <d v="2025-10-01T00:00:00"/>
    <d v="2025-12-31T00:00:00"/>
    <m/>
    <m/>
    <m/>
    <m/>
    <m/>
    <m/>
    <m/>
    <m/>
    <m/>
    <n v="0.4"/>
    <n v="0.5"/>
    <n v="0.1"/>
    <n v="1"/>
    <s v="Dirección de Información y Estadísticas"/>
    <s v="Informe Final"/>
  </r>
  <r>
    <n v="2025"/>
    <m/>
    <x v="0"/>
    <x v="2"/>
    <s v="Responder el 100% de las solicitudes de peticiones ciudadanas, de entes de control y otros actores con oportunidad en el tiempo establecido por la Ley"/>
    <x v="0"/>
    <s v="Efectuar un seguimiento aleatorio frente a los oficios de respuesta emitidos con el fin de validar el cumplimiento de su oportunidad, realizando las mejoras que haya lugar."/>
    <n v="50"/>
    <s v="Política MIPG - Seguimiento y evaluación de la gestión institucional"/>
    <d v="2025-01-01T00:00:00"/>
    <d v="2025-12-31T00:00:00"/>
    <m/>
    <n v="0.09"/>
    <n v="0.1"/>
    <n v="0.09"/>
    <n v="0.09"/>
    <n v="0.09"/>
    <n v="0.09"/>
    <n v="0.09"/>
    <n v="0.09"/>
    <n v="0.09"/>
    <n v="0.09"/>
    <n v="0.09"/>
    <n v="0.99999999999999978"/>
    <s v="Dirección de Registros Sociales"/>
    <s v="Archivo de seguimiento"/>
  </r>
  <r>
    <n v="2025"/>
    <m/>
    <x v="0"/>
    <x v="2"/>
    <s v="Responder el 100% de las solicitudes de peticiones ciudadanas, de entes de control y otros actores con oportunidad en el tiempo establecido por la Ley"/>
    <x v="0"/>
    <s v="Diseñar e implementar una matriz de alertas preventivas con el fin de identificar las peticiones que estén próximas a vencer. "/>
    <n v="50"/>
    <s v="Política MIPG - Seguimiento y evaluación de la gestión institucional"/>
    <d v="2025-01-01T00:00:00"/>
    <d v="2025-12-31T00:00:00"/>
    <m/>
    <n v="0.09"/>
    <n v="0.1"/>
    <n v="0.09"/>
    <n v="0.09"/>
    <n v="0.09"/>
    <n v="0.09"/>
    <n v="0.09"/>
    <n v="0.09"/>
    <n v="0.09"/>
    <n v="0.09"/>
    <n v="0.09"/>
    <n v="0.99999999999999978"/>
    <s v="Dirección de Registros Sociales"/>
    <s v="matriz de alertas"/>
  </r>
  <r>
    <n v="2025"/>
    <m/>
    <x v="0"/>
    <x v="2"/>
    <s v="Capacitar el 100% del personal que se requiere para garantizar el adecuado conocimiento y  cumplimiento de los lineamientos establecidos"/>
    <x v="0"/>
    <s v="Diseñar un cronograma de capacitación de acuerdo con las necesidades identificadas"/>
    <n v="20"/>
    <s v="Política MIPG - Gestión Estratégica del Talento Humano "/>
    <d v="2025-01-01T00:00:00"/>
    <d v="2025-02-28T00:00:00"/>
    <m/>
    <n v="1"/>
    <m/>
    <m/>
    <m/>
    <m/>
    <m/>
    <m/>
    <m/>
    <m/>
    <m/>
    <m/>
    <n v="1"/>
    <s v="Dirección de Registros Sociales"/>
    <s v="Cronograma"/>
  </r>
  <r>
    <n v="2025"/>
    <m/>
    <x v="0"/>
    <x v="2"/>
    <s v="Capacitar el 100% del personal que se requiere para garantizar el adecuado conocimiento y  cumplimiento de los lineamientos establecidos"/>
    <x v="0"/>
    <s v=" Implementar el cronograma de capacitación establecido para la vigencia"/>
    <n v="60"/>
    <s v="Política MIPG - Gestión Estratégica del Talento Humano "/>
    <d v="2025-01-01T00:00:00"/>
    <d v="2025-10-31T00:00:00"/>
    <m/>
    <n v="0.35"/>
    <m/>
    <m/>
    <m/>
    <n v="0.3"/>
    <m/>
    <m/>
    <m/>
    <n v="0.35"/>
    <m/>
    <m/>
    <n v="0.99999999999999989"/>
    <s v="Dirección de Registros Sociales"/>
    <s v="Listados de asistencia"/>
  </r>
  <r>
    <n v="2025"/>
    <m/>
    <x v="0"/>
    <x v="2"/>
    <s v="Capacitar el 100% del personal que se requiere para garantizar el adecuado conocimiento y  cumplimiento de los lineamientos establecidos"/>
    <x v="0"/>
    <s v="Efectuar una evaluación/seguimiento de los temas de capacitación (en el entendido que la meta menciona que se busca garantizar el adecuado conocimiento)."/>
    <n v="20"/>
    <s v="Política MIPG - Gestión Estratégica del Talento Humano "/>
    <d v="2025-01-01T00:00:00"/>
    <d v="2025-10-31T00:00:00"/>
    <m/>
    <n v="0.35"/>
    <m/>
    <m/>
    <m/>
    <n v="0.3"/>
    <m/>
    <m/>
    <m/>
    <n v="0.35"/>
    <m/>
    <m/>
    <n v="0.99999999999999989"/>
    <s v="Dirección de Registros Sociales"/>
    <s v="Reporte de evaluaciones"/>
  </r>
  <r>
    <n v="2025"/>
    <m/>
    <x v="0"/>
    <x v="2"/>
    <s v="Implementar el 100% de las actividades requeridas para mantener el Sistema de Gestión  MIPG de la entidad"/>
    <x v="0"/>
    <s v="Realizar la formulación y seguimiento del mapa de riesgos del proceso"/>
    <n v="15"/>
    <s v="Política MIPG - Planeación Institucional"/>
    <d v="2025-04-01T00:00:00"/>
    <d v="2025-12-31T00:00:00"/>
    <m/>
    <m/>
    <m/>
    <n v="0.34"/>
    <m/>
    <m/>
    <m/>
    <n v="0.33"/>
    <m/>
    <m/>
    <m/>
    <n v="0.33"/>
    <n v="1"/>
    <s v="Subsecretaría de Información"/>
    <s v="Mapa de riesgos con el seguimiento"/>
  </r>
  <r>
    <n v="2025"/>
    <m/>
    <x v="0"/>
    <x v="2"/>
    <s v="Implementar el 100% de las actividades requeridas para mantener el Sistema de Gestión  MIPG de la entidad"/>
    <x v="0"/>
    <s v="Mantener actualizada la información en la página web de la SDP"/>
    <n v="14"/>
    <s v="Política MIPG -Transparencia, acceso a la información pública y lucha contra la corrupción"/>
    <d v="2025-03-01T00:00:00"/>
    <d v="2025-12-31T00:00:00"/>
    <m/>
    <m/>
    <n v="0.25"/>
    <m/>
    <m/>
    <n v="0.25"/>
    <m/>
    <m/>
    <n v="0.25"/>
    <m/>
    <m/>
    <n v="0.25"/>
    <n v="1"/>
    <s v="Subsecretaría de Información"/>
    <s v="Correos con la solicitud de actualización en la página web"/>
  </r>
  <r>
    <n v="2025"/>
    <m/>
    <x v="0"/>
    <x v="2"/>
    <s v="Implementar el 100% de las actividades requeridas para mantener el Sistema de Gestión  MIPG de la entidad"/>
    <x v="0"/>
    <s v="Realizar la formulación y seguimiento _x000a_de los planes de mejoramiento"/>
    <n v="14"/>
    <s v="Política MIPG - Planeación Institucional_x000a_Política MIPG - Seguimiento y Evaluación del Desempeño Institucional"/>
    <d v="2025-03-01T00:00:00"/>
    <d v="2025-12-31T00:00:00"/>
    <m/>
    <m/>
    <n v="0.25"/>
    <m/>
    <m/>
    <n v="0.25"/>
    <m/>
    <m/>
    <n v="0.25"/>
    <m/>
    <m/>
    <n v="0.25"/>
    <n v="1"/>
    <s v="Subsecretaría de Información"/>
    <s v="Planes de mejoramiento"/>
  </r>
  <r>
    <n v="2025"/>
    <m/>
    <x v="0"/>
    <x v="2"/>
    <s v="Implementar el 100% de las actividades requeridas para mantener el Sistema de Gestión  MIPG de la entidad"/>
    <x v="0"/>
    <s v="Participar en las actividades _x000a_definidas en el marco de MIPG"/>
    <n v="14"/>
    <s v="Política MIPG -Gestión del conocimiento y la _x000a_innovación_x000a_Política MIPG - Fortalecimiento organizacional y _x000a_simplificación de procesos"/>
    <d v="2025-03-01T00:00:00"/>
    <d v="2025-12-31T00:00:00"/>
    <m/>
    <m/>
    <n v="0.25"/>
    <m/>
    <m/>
    <n v="0.25"/>
    <m/>
    <m/>
    <n v="0.25"/>
    <m/>
    <m/>
    <n v="0.25"/>
    <n v="1"/>
    <s v="Subsecretaría de Información"/>
    <s v="Registros de asistencia, actas de reunión, informes y demás soportes que den cuenta de la participación del proceso en actividades definidas con relación al MIPG"/>
  </r>
  <r>
    <n v="2025"/>
    <m/>
    <x v="0"/>
    <x v="2"/>
    <s v="Implementar el 100% de las actividades requeridas para mantener el Sistema de Gestión  MIPG de la entidad"/>
    <x v="0"/>
    <s v="Revisar y actualizar la documentación_x000a_del proceso"/>
    <n v="14"/>
    <s v="Fortalecimiento organizacional y _x000a_simplificación de procesos"/>
    <d v="2025-03-01T00:00:00"/>
    <d v="2025-12-31T00:00:00"/>
    <m/>
    <m/>
    <n v="0.25"/>
    <m/>
    <m/>
    <n v="0.25"/>
    <m/>
    <m/>
    <n v="0.25"/>
    <m/>
    <m/>
    <n v="0.25"/>
    <n v="1"/>
    <s v="Subsecretaría de Información"/>
    <s v="Documentación actualizada"/>
  </r>
  <r>
    <n v="2025"/>
    <m/>
    <x v="0"/>
    <x v="2"/>
    <s v="Implementar el 100% de las actividades requeridas para mantener el Sistema de Gestión  MIPG de la entidad"/>
    <x v="0"/>
    <s v="Realizar la encuesta de satisfacción (por dependencias) y la Retroalimentación de partes"/>
    <n v="14"/>
    <s v="Seguimiento y Evaluación del Desempeño Institucional"/>
    <d v="2025-03-01T00:00:00"/>
    <d v="2025-12-31T00:00:00"/>
    <m/>
    <m/>
    <n v="0.25"/>
    <m/>
    <m/>
    <n v="0.25"/>
    <m/>
    <m/>
    <n v="0.25"/>
    <m/>
    <m/>
    <n v="0.25"/>
    <n v="1"/>
    <s v="Subsecretaría de Información"/>
    <s v="Resultados de las encuestas de participación"/>
  </r>
  <r>
    <n v="2025"/>
    <m/>
    <x v="0"/>
    <x v="2"/>
    <s v="Implementar el 100% de las actividades requeridas para mantener el Sistema de Gestión  MIPG de la entidad"/>
    <x v="0"/>
    <s v="Reportar las acciones a cargo del proceso asociadas al PTEP 2025"/>
    <n v="15"/>
    <s v="Transparencia, acceso a la información pública y lucha contra la corrupción"/>
    <d v="2025-04-01T00:00:00"/>
    <d v="2025-12-31T00:00:00"/>
    <m/>
    <m/>
    <m/>
    <n v="0.33"/>
    <m/>
    <m/>
    <m/>
    <n v="0.33"/>
    <m/>
    <m/>
    <m/>
    <n v="0.34"/>
    <n v="1"/>
    <s v="Subsecretaría de Información"/>
    <s v="Reportes del PTEP"/>
  </r>
  <r>
    <n v="2025"/>
    <s v="Proyecto 8034 - Fortalecimiento de los procesos de información para la toma de decisiones en Bogotá D.C."/>
    <x v="0"/>
    <x v="2"/>
    <s v="Mantener actualizada una Base Única de Estratificación"/>
    <x v="1"/>
    <s v="Recolectar la información insumo de la actualización de la estratificación urbana y rural de Bogotá "/>
    <n v="25"/>
    <s v="No aplica"/>
    <d v="2025-01-01T00:00:00"/>
    <d v="2025-12-31T00:00:00"/>
    <n v="0.08"/>
    <n v="0.08"/>
    <n v="0.09"/>
    <n v="0.08"/>
    <n v="0.08"/>
    <n v="0.09"/>
    <n v="0.08"/>
    <n v="0.08"/>
    <n v="0.09"/>
    <n v="0.08"/>
    <n v="0.09"/>
    <n v="0.08"/>
    <n v="0.99999999999999978"/>
    <s v="Dirección de Estratificación"/>
    <s v="Información insumo para la actualización"/>
  </r>
  <r>
    <n v="2025"/>
    <s v="Proyecto 8034 - Fortalecimiento de los procesos de información para la toma de decisiones en Bogotá D.C."/>
    <x v="0"/>
    <x v="2"/>
    <s v="Mantener actualizada una Base Única de Estratificación"/>
    <x v="1"/>
    <s v="Procesar la información recolectada para la actualización de la estratificación urbana y rural"/>
    <n v="25"/>
    <s v="No aplica"/>
    <d v="2025-01-01T00:00:00"/>
    <d v="2025-12-31T00:00:00"/>
    <n v="0.08"/>
    <n v="0.08"/>
    <n v="0.09"/>
    <n v="0.08"/>
    <n v="0.08"/>
    <n v="0.09"/>
    <n v="0.08"/>
    <n v="0.08"/>
    <n v="0.09"/>
    <n v="0.08"/>
    <n v="0.09"/>
    <n v="0.08"/>
    <n v="0.99999999999999978"/>
    <s v="Dirección de Estratificación"/>
    <s v="Base de datos actualizada"/>
  </r>
  <r>
    <n v="2025"/>
    <s v="Proyecto 8034 - Fortalecimiento de los procesos de información para la toma de decisiones en Bogotá D.C."/>
    <x v="0"/>
    <x v="2"/>
    <s v="Mantener actualizada una Base Única de Estratificación"/>
    <x v="1"/>
    <s v="Emitir los Actos Administrativos producto de la actualización de la estratificación"/>
    <n v="25"/>
    <s v="No aplica"/>
    <d v="2025-01-01T00:00:00"/>
    <d v="2025-12-31T00:00:00"/>
    <n v="0.08"/>
    <n v="0.08"/>
    <n v="0.09"/>
    <n v="0.08"/>
    <n v="0.08"/>
    <n v="0.09"/>
    <n v="0.08"/>
    <n v="0.08"/>
    <n v="0.09"/>
    <n v="0.08"/>
    <n v="0.09"/>
    <n v="0.08"/>
    <n v="0.99999999999999978"/>
    <s v="Dirección de Estratificación"/>
    <s v="Actos administrativos"/>
  </r>
  <r>
    <n v="2025"/>
    <s v="Proyecto 8034 - Fortalecimiento de los procesos de información para la toma de decisiones en Bogotá D.C."/>
    <x v="0"/>
    <x v="2"/>
    <s v="Mantener actualizada una Base Única de Estratificación"/>
    <x v="1"/>
    <s v="Realizar la difusión del estrato de las viviendas de Bogotá, mediante la expedición de certificados."/>
    <n v="25"/>
    <s v="No aplica"/>
    <d v="2025-01-01T00:00:00"/>
    <d v="2025-12-31T00:00:00"/>
    <n v="0.08"/>
    <n v="0.08"/>
    <n v="0.09"/>
    <n v="0.08"/>
    <n v="0.08"/>
    <n v="0.09"/>
    <n v="0.08"/>
    <n v="0.08"/>
    <n v="0.09"/>
    <n v="0.08"/>
    <n v="0.09"/>
    <n v="0.08"/>
    <n v="0.99999999999999978"/>
    <s v="Dirección de Estratificación"/>
    <s v="Certificados de estratificación"/>
  </r>
  <r>
    <n v="2025"/>
    <s v="Proyecto 8034 - Fortalecimiento de los procesos de información para la toma de decisiones en Bogotá D.C."/>
    <x v="0"/>
    <x v="2"/>
    <s v="Actualizar una base de datos del SISBEN"/>
    <x v="1"/>
    <s v="Atender las solicitudes de encuestas Sisbén requeridas por la ciudadanía de acuerdo con el presupuesto establecido"/>
    <n v="50"/>
    <s v="No aplica"/>
    <d v="2025-01-01T00:00:00"/>
    <d v="2025-12-31T00:00:00"/>
    <n v="0.08"/>
    <n v="0.08"/>
    <n v="0.09"/>
    <n v="0.08"/>
    <n v="0.08"/>
    <n v="0.09"/>
    <n v="0.08"/>
    <n v="0.08"/>
    <n v="0.09"/>
    <n v="0.08"/>
    <n v="0.09"/>
    <n v="0.08"/>
    <n v="0.99999999999999978"/>
    <s v="Dirección de Registros Sociales"/>
    <s v="Reporte Oracle"/>
  </r>
  <r>
    <n v="2025"/>
    <s v="Proyecto 8034 - Fortalecimiento de los procesos de información para la toma de decisiones en Bogotá D.C."/>
    <x v="0"/>
    <x v="2"/>
    <s v="Actualizar una base de datos del SISBEN"/>
    <x v="1"/>
    <s v="Atender los trámites (Solicitudes de encuesta, Inclusión, retiro, actualización) de las solicitudes ciudadanas"/>
    <n v="30"/>
    <s v="No aplica"/>
    <d v="2025-01-01T00:00:00"/>
    <d v="2025-12-31T00:00:00"/>
    <n v="0.08"/>
    <n v="0.08"/>
    <n v="0.09"/>
    <n v="0.08"/>
    <n v="0.08"/>
    <n v="0.09"/>
    <n v="0.08"/>
    <n v="0.08"/>
    <n v="0.09"/>
    <n v="0.08"/>
    <n v="0.09"/>
    <n v="0.08"/>
    <n v="0.99999999999999978"/>
    <s v="Dirección de Registros Sociales"/>
    <s v="Bateria de indicadores sisben"/>
  </r>
  <r>
    <n v="2025"/>
    <s v="Proyecto 8034 - Fortalecimiento de los procesos de información para la toma de decisiones en Bogotá D.C."/>
    <x v="0"/>
    <x v="2"/>
    <s v="Actualizar una base de datos del SISBEN"/>
    <x v="1"/>
    <s v="Realizar la transmisión de la información recolectada al DNP, del Sisben Bogotá para actualizar la Base de Datos"/>
    <n v="20"/>
    <s v="No aplica"/>
    <d v="2025-01-01T00:00:00"/>
    <d v="2025-12-31T00:00:00"/>
    <n v="0.08"/>
    <n v="0.08"/>
    <n v="0.09"/>
    <n v="0.08"/>
    <n v="0.08"/>
    <n v="0.09"/>
    <n v="0.08"/>
    <n v="0.08"/>
    <n v="0.09"/>
    <n v="0.08"/>
    <n v="0.09"/>
    <n v="0.08"/>
    <n v="0.99999999999999978"/>
    <s v="Dirección de Registros Sociales"/>
    <s v="Reporte histórico de envíos realizados"/>
  </r>
  <r>
    <n v="2025"/>
    <s v="Proyecto 8034 - Fortalecimiento de los procesos de información para la toma de decisiones en Bogotá D.C."/>
    <x v="0"/>
    <x v="2"/>
    <s v="Actualizar una base de datos maestra de IMG"/>
    <x v="1"/>
    <s v="Consolidar  la información para generar la base maestra de la estrategia de IMG"/>
    <n v="40"/>
    <s v="No aplica"/>
    <d v="2025-01-01T00:00:00"/>
    <d v="2025-12-31T00:00:00"/>
    <n v="0.08"/>
    <n v="0.08"/>
    <n v="0.09"/>
    <n v="0.08"/>
    <n v="0.08"/>
    <n v="0.09"/>
    <n v="0.08"/>
    <n v="0.08"/>
    <n v="0.09"/>
    <n v="0.08"/>
    <n v="0.09"/>
    <n v="0.08"/>
    <n v="0.99999999999999978"/>
    <s v="Dirección de Registros Sociales"/>
    <s v="Base de datos única de beneficiarios generada"/>
  </r>
  <r>
    <n v="2025"/>
    <s v="Proyecto 8034 - Fortalecimiento de los procesos de información para la toma de decisiones en Bogotá D.C."/>
    <x v="0"/>
    <x v="2"/>
    <s v="Actualizar una base de datos maestra de IMG"/>
    <x v="1"/>
    <s v="Procesar la información de la base maestra de la estrategia de IMG"/>
    <n v="40"/>
    <s v="No aplica"/>
    <d v="2025-01-01T00:00:00"/>
    <d v="2025-12-31T00:00:00"/>
    <n v="0.08"/>
    <n v="0.08"/>
    <n v="0.09"/>
    <n v="0.08"/>
    <n v="0.08"/>
    <n v="0.09"/>
    <n v="0.08"/>
    <n v="0.08"/>
    <n v="0.09"/>
    <n v="0.08"/>
    <n v="0.09"/>
    <n v="0.08"/>
    <n v="0.99999999999999978"/>
    <s v="Dirección de Registros Sociales"/>
    <s v="Correo a la subsecretaria de información, informando la actualización de la base"/>
  </r>
  <r>
    <n v="2025"/>
    <s v="Proyecto 8034 - Fortalecimiento de los procesos de información para la toma de decisiones en Bogotá D.C."/>
    <x v="0"/>
    <x v="2"/>
    <s v="Actualizar una base de datos maestra de IMG"/>
    <x v="1"/>
    <s v="Realizar la georreferenciación de la base maestra de la esta regia de IMG"/>
    <n v="20"/>
    <s v="No aplica"/>
    <d v="2025-06-01T00:00:00"/>
    <d v="2025-12-31T00:00:00"/>
    <n v="0"/>
    <n v="0"/>
    <n v="0"/>
    <n v="0"/>
    <n v="0"/>
    <n v="0.5"/>
    <n v="0"/>
    <n v="0"/>
    <n v="0"/>
    <n v="0"/>
    <n v="0"/>
    <n v="0.5"/>
    <n v="1"/>
    <s v="Dirección de Registros Sociales"/>
    <s v="Correo de la dirección de cartografía indicando que se realizó la georreferenciación indicada"/>
  </r>
  <r>
    <n v="2025"/>
    <s v="Proyecto 8034 - Fortalecimiento de los procesos de información para la toma de decisiones en Bogotá D.C."/>
    <x v="0"/>
    <x v="2"/>
    <s v="Implementar un registro social de Bogotá"/>
    <x v="1"/>
    <s v="Realizar acuerdos de intercambio de información con las entidades definidas"/>
    <n v="33"/>
    <s v="No aplica"/>
    <d v="2025-01-01T00:00:00"/>
    <d v="2025-12-31T00:00:00"/>
    <n v="0.08"/>
    <n v="0.08"/>
    <n v="0.09"/>
    <n v="0.08"/>
    <n v="0.08"/>
    <n v="0.09"/>
    <n v="0.08"/>
    <n v="0.08"/>
    <n v="0.09"/>
    <n v="0.08"/>
    <n v="0.09"/>
    <n v="0.08"/>
    <n v="0.99999999999999978"/>
    <s v="Dirección de Registros Sociales"/>
    <s v="Documentos de acuerdo de intercambio de información"/>
  </r>
  <r>
    <n v="2025"/>
    <s v="Proyecto 8034 - Fortalecimiento de los procesos de información para la toma de decisiones en Bogotá D.C."/>
    <x v="0"/>
    <x v="2"/>
    <s v="Implementar un registro social de Bogotá"/>
    <x v="1"/>
    <s v="Consolidar y procesar las bases de datos recibidas"/>
    <n v="33"/>
    <s v="No aplica"/>
    <d v="2025-01-01T00:00:00"/>
    <d v="2025-12-31T00:00:00"/>
    <n v="0.08"/>
    <n v="0.08"/>
    <n v="0.09"/>
    <n v="0.08"/>
    <n v="0.08"/>
    <n v="0.09"/>
    <n v="0.08"/>
    <n v="0.08"/>
    <n v="0.09"/>
    <n v="0.08"/>
    <n v="0.09"/>
    <n v="0.08"/>
    <n v="0.99999999999999978"/>
    <s v="Dirección de Registros Sociales"/>
    <s v="Tablero de variables comunes"/>
  </r>
  <r>
    <n v="2025"/>
    <s v="Proyecto 8034 - Fortalecimiento de los procesos de información para la toma de decisiones en Bogotá D.C."/>
    <x v="0"/>
    <x v="2"/>
    <s v="Implementar un registro social de Bogotá"/>
    <x v="1"/>
    <s v="Construir el Sistema de información de los datos recolectados para el Registro Social de hogares"/>
    <n v="34"/>
    <s v="No aplica"/>
    <d v="2025-01-01T00:00:00"/>
    <d v="2025-12-31T00:00:00"/>
    <n v="0.08"/>
    <n v="0.08"/>
    <n v="0.09"/>
    <n v="0.08"/>
    <n v="0.08"/>
    <n v="0.09"/>
    <n v="0.08"/>
    <n v="0.08"/>
    <n v="0.09"/>
    <n v="0.08"/>
    <n v="0.09"/>
    <n v="0.08"/>
    <n v="0.99999999999999978"/>
    <s v="Dirección de Registros Sociales"/>
    <s v="Herramienta de visualización del Sistema de información"/>
  </r>
  <r>
    <n v="2025"/>
    <s v="Proyecto 8034 - Fortalecimiento de los procesos de información para la toma de decisiones en Bogotá D.C."/>
    <x v="0"/>
    <x v="2"/>
    <s v="Aplicar 5 instrumentos de captura de información para la toma de decisiones"/>
    <x v="1"/>
    <s v="Realizar el seguimiento a la ejecución de la encuesta de percepción"/>
    <n v="30"/>
    <s v="No aplica"/>
    <d v="2025-01-01T00:00:00"/>
    <d v="2025-12-31T00:00:00"/>
    <n v="0.2"/>
    <n v="7.0000000000000007E-2"/>
    <n v="7.0000000000000007E-2"/>
    <n v="7.0000000000000007E-2"/>
    <n v="7.0000000000000007E-2"/>
    <n v="7.0000000000000007E-2"/>
    <n v="0.1"/>
    <n v="7.0000000000000007E-2"/>
    <n v="7.0000000000000007E-2"/>
    <n v="7.0000000000000007E-2"/>
    <n v="7.0000000000000007E-2"/>
    <n v="7.0000000000000007E-2"/>
    <n v="1.0000000000000002"/>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Preparar y firmar el proceso contractual relacionado con la aplicación de la Encuesta Multipropósito"/>
    <n v="12"/>
    <s v="No aplica"/>
    <d v="2025-01-01T00:00:00"/>
    <d v="2025-03-31T00:00:00"/>
    <n v="0.3"/>
    <n v="0.5"/>
    <n v="0.2"/>
    <n v="0"/>
    <n v="0"/>
    <n v="0"/>
    <n v="0"/>
    <n v="0"/>
    <n v="0"/>
    <n v="0"/>
    <n v="0"/>
    <n v="0"/>
    <n v="1"/>
    <s v="Dirección de Información y Estadísticas"/>
    <s v="Documentos precontractuales "/>
  </r>
  <r>
    <n v="2025"/>
    <s v="Proyecto 8034 - Fortalecimiento de los procesos de información para la toma de decisiones en Bogotá D.C."/>
    <x v="0"/>
    <x v="2"/>
    <s v="Aplicar 5 instrumentos de captura de información para la toma de decisiones"/>
    <x v="1"/>
    <s v="Realizar el seguimiento a la ejecución de la encuesta multipropósito"/>
    <n v="45"/>
    <s v="No aplica"/>
    <d v="2025-01-01T00:00:00"/>
    <d v="2025-12-31T00:00:00"/>
    <n v="0"/>
    <n v="0"/>
    <n v="0.14000000000000001"/>
    <n v="0.14000000000000001"/>
    <n v="0.09"/>
    <n v="0.09"/>
    <n v="0.09"/>
    <n v="0.09"/>
    <n v="0.09"/>
    <n v="0.09"/>
    <n v="0.09"/>
    <n v="0.09"/>
    <n v="0.99999999999999978"/>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Apoyar otras operaciones estadísticas que desarrolle la Secretaría Distrital de Planeación y demás entidades de la Administración Distrital."/>
    <n v="13"/>
    <s v="No aplica"/>
    <d v="2025-01-01T00:00:00"/>
    <d v="2025-12-31T00:00:00"/>
    <n v="0.08"/>
    <n v="0.08"/>
    <n v="0.08"/>
    <n v="0.08"/>
    <n v="0.08"/>
    <n v="0.08"/>
    <n v="0.08"/>
    <n v="0.08"/>
    <n v="0.09"/>
    <n v="0.09"/>
    <n v="0.09"/>
    <n v="0.09"/>
    <n v="0.99999999999999989"/>
    <s v="Dirección de Información y Estadísticas"/>
    <s v="Informes, boletines"/>
  </r>
  <r>
    <n v="2025"/>
    <s v="Proyecto 8034 - Fortalecimiento de los procesos de información para la toma de decisiones en Bogotá D.C."/>
    <x v="0"/>
    <x v="2"/>
    <s v="Consolidar el 100% de la primera fase del sistema de información de planeación distrital"/>
    <x v="1"/>
    <s v="Realizar el levantamiento de necesidades  y experiencias de actores externos de la entidad. "/>
    <n v="15"/>
    <s v="No aplica"/>
    <d v="2025-02-01T00:00:00"/>
    <d v="2025-04-30T00:00:00"/>
    <n v="0"/>
    <n v="0.2"/>
    <n v="0.3"/>
    <n v="0.5"/>
    <n v="0"/>
    <n v="0"/>
    <n v="0"/>
    <n v="0"/>
    <n v="0"/>
    <n v="0"/>
    <n v="0"/>
    <n v="0"/>
    <n v="1"/>
    <s v="Subsecretaria de Información"/>
    <s v="Documento de diagnóstico"/>
  </r>
  <r>
    <n v="2025"/>
    <s v="Proyecto 8034 - Fortalecimiento de los procesos de información para la toma de decisiones en Bogotá D.C."/>
    <x v="0"/>
    <x v="2"/>
    <s v="Consolidar el 100% de la primera fase del sistema de información de planeación distrital"/>
    <x v="1"/>
    <s v="Hacer una evaluación de activos y herramientas de gestión de información existentes, la identificación de posibles esquemas de gobernanza de datos y requerimientos para la  interoperabilidad de los datos. "/>
    <n v="30"/>
    <s v="No aplica"/>
    <d v="2025-02-01T00:00:00"/>
    <d v="2025-05-30T00:00:00"/>
    <n v="0"/>
    <n v="0.25"/>
    <n v="0.25"/>
    <n v="0.25"/>
    <n v="0.25"/>
    <n v="0"/>
    <n v="0"/>
    <n v="0"/>
    <n v="0"/>
    <n v="0"/>
    <n v="0"/>
    <n v="0"/>
    <n v="1"/>
    <s v="Subsecretaria de Información"/>
    <s v="Catalogo de activos de información"/>
  </r>
  <r>
    <n v="2025"/>
    <s v="Proyecto 8034 - Fortalecimiento de los procesos de información para la toma de decisiones en Bogotá D.C."/>
    <x v="0"/>
    <x v="2"/>
    <s v="Consolidar el 100% de la primera fase del sistema de información de planeación distrital"/>
    <x v="1"/>
    <s v="Definir los roles y alcances, así como los módulos que estructurarán el Sistema de Información.  "/>
    <n v="25"/>
    <s v="No aplica"/>
    <d v="2025-05-01T00:00:00"/>
    <d v="2025-11-30T00:00:00"/>
    <n v="0"/>
    <n v="0"/>
    <n v="0"/>
    <n v="0"/>
    <n v="0.1"/>
    <n v="0.1"/>
    <n v="0.3"/>
    <n v="0.2"/>
    <n v="0.1"/>
    <n v="0.1"/>
    <n v="0.1"/>
    <n v="0"/>
    <n v="0.99999999999999989"/>
    <s v="Subsecretaria de Información"/>
    <s v="Documento de planeación de la solución"/>
  </r>
  <r>
    <n v="2025"/>
    <s v="Proyecto 8034 - Fortalecimiento de los procesos de información para la toma de decisiones en Bogotá D.C."/>
    <x v="0"/>
    <x v="2"/>
    <s v="Consolidar el 100% de la primera fase del sistema de información de planeación distrital"/>
    <x v="1"/>
    <s v="Identificar los aspectos técnicos requeridos para el funcionamiento del Sistema de Información, comprende infraestructura de almacenamiento, redes, seguridad y personal técnico."/>
    <n v="25"/>
    <s v="No aplica"/>
    <d v="2025-05-01T00:00:00"/>
    <d v="2025-09-30T00:00:00"/>
    <n v="0"/>
    <n v="0"/>
    <n v="0"/>
    <n v="0"/>
    <n v="0.2"/>
    <n v="0.2"/>
    <n v="0.2"/>
    <n v="0.2"/>
    <n v="0.2"/>
    <n v="0"/>
    <n v="0"/>
    <n v="0"/>
    <n v="1"/>
    <s v="Subsecretaria de Información"/>
    <s v="Catalogo de brechas"/>
  </r>
  <r>
    <n v="2025"/>
    <s v="Proyecto 8034 - Fortalecimiento de los procesos de información para la toma de decisiones en Bogotá D.C."/>
    <x v="0"/>
    <x v="2"/>
    <s v="Consolidar el 100% de la primera fase del sistema de información de planeación distrital"/>
    <x v="1"/>
    <s v="Desarrollar el primer prototipo del sistema"/>
    <n v="5"/>
    <s v="No aplica"/>
    <d v="2025-10-01T00:00:00"/>
    <d v="2025-12-31T00:00:00"/>
    <n v="0"/>
    <n v="0"/>
    <n v="0"/>
    <n v="0"/>
    <n v="0"/>
    <n v="0"/>
    <n v="0"/>
    <n v="0"/>
    <n v="0"/>
    <n v="0.33"/>
    <n v="0.34"/>
    <n v="0.33"/>
    <n v="1"/>
    <s v="Subsecretaria de Información"/>
    <s v="Prototipo"/>
  </r>
  <r>
    <n v="2025"/>
    <s v="Proyecto 8034 - Fortalecimiento de los procesos de información para la toma de decisiones en Bogotá D.C."/>
    <x v="0"/>
    <x v="2"/>
    <s v="Implementar el 100% el aplicativo de predio 360 "/>
    <x v="1"/>
    <s v="Validar la información a disponer para la consulta en el Aplicativo Predio 360"/>
    <n v="20"/>
    <s v="No aplica"/>
    <d v="2025-03-01T00:00:00"/>
    <d v="2025-12-31T00:00:00"/>
    <n v="0"/>
    <n v="0"/>
    <n v="0.15"/>
    <n v="0"/>
    <n v="0.2"/>
    <n v="0"/>
    <n v="0.2"/>
    <n v="0"/>
    <n v="0.2"/>
    <n v="0"/>
    <n v="0.2"/>
    <n v="0.05"/>
    <n v="1"/>
    <s v="Dirección de Cartografía"/>
    <s v="Archivo de verificación de la información"/>
  </r>
  <r>
    <n v="2025"/>
    <s v="Proyecto 8034 - Fortalecimiento de los procesos de información para la toma de decisiones en Bogotá D.C."/>
    <x v="0"/>
    <x v="2"/>
    <s v="Implementar el 100% el aplicativo de predio 360 "/>
    <x v="1"/>
    <s v="Clasificar la información de acuerdo a los roles por  consulta internos y externos"/>
    <n v="20"/>
    <s v="No aplica"/>
    <d v="2025-02-01T00:00:00"/>
    <d v="2025-10-31T00:00:00"/>
    <n v="0"/>
    <n v="0.15"/>
    <n v="0.2"/>
    <n v="0"/>
    <n v="0.2"/>
    <n v="0"/>
    <n v="0.2"/>
    <n v="0"/>
    <n v="0"/>
    <n v="0.25"/>
    <n v="0"/>
    <n v="0"/>
    <n v="1"/>
    <s v="Dirección de Cartografía"/>
    <s v="Archivo de clasificación"/>
  </r>
  <r>
    <n v="2025"/>
    <s v="Proyecto 8034 - Fortalecimiento de los procesos de información para la toma de decisiones en Bogotá D.C."/>
    <x v="0"/>
    <x v="2"/>
    <s v="Implementar el 100% el aplicativo de predio 360 "/>
    <x v="1"/>
    <s v="Socializar las funcionalides del aplicativo_x000a_actores internos y externos"/>
    <n v="30"/>
    <s v="No aplica"/>
    <d v="2025-03-01T00:00:00"/>
    <d v="2025-11-30T00:00:00"/>
    <n v="0"/>
    <n v="0"/>
    <n v="0.2"/>
    <n v="0"/>
    <n v="0.2"/>
    <n v="0"/>
    <n v="0.2"/>
    <n v="0"/>
    <n v="0.2"/>
    <n v="0"/>
    <n v="0.2"/>
    <n v="0"/>
    <n v="1"/>
    <s v="Dirección de Cartografía"/>
    <s v="presentaciones / listados de asistencia"/>
  </r>
  <r>
    <n v="2025"/>
    <s v="Proyecto 8034 - Fortalecimiento de los procesos de información para la toma de decisiones en Bogotá D.C."/>
    <x v="0"/>
    <x v="2"/>
    <s v="Implementar el 100% el aplicativo de predio 360 "/>
    <x v="1"/>
    <s v="Estabilizar el funcionamiento y despliegue del Aplicativo Predio 360"/>
    <n v="30"/>
    <s v="No aplica"/>
    <d v="2025-01-01T00:00:00"/>
    <d v="2025-12-31T00:00:00"/>
    <n v="0.05"/>
    <n v="0.15"/>
    <n v="0.05"/>
    <n v="0.1"/>
    <n v="0.1"/>
    <n v="0.05"/>
    <n v="0.1"/>
    <n v="0.05"/>
    <n v="0.1"/>
    <n v="0.05"/>
    <n v="0.1"/>
    <n v="0.1"/>
    <n v="1"/>
    <s v="Dirección de Cartografía"/>
    <s v="Aplicativo 360"/>
  </r>
  <r>
    <n v="2025"/>
    <s v="Proyecto 8034 - Fortalecimiento de los procesos de información para la toma de decisiones en Bogotá D.C."/>
    <x v="0"/>
    <x v="2"/>
    <s v="Implementar el 60% del Plan Estadístico Distrital 2025-2029."/>
    <x v="1"/>
    <s v="Actualizar los inventarios de operaciones estadísticas, registros administrativos y necesidades de información "/>
    <n v="25"/>
    <s v="No aplica"/>
    <d v="2025-01-01T00:00:00"/>
    <d v="2025-12-31T00:00:00"/>
    <n v="0"/>
    <n v="0"/>
    <n v="0.1"/>
    <n v="0.1"/>
    <n v="0.1"/>
    <n v="0.1"/>
    <n v="0.1"/>
    <n v="0.1"/>
    <n v="0.1"/>
    <n v="0.1"/>
    <n v="0.1"/>
    <n v="0.1"/>
    <n v="0.99999999999999989"/>
    <s v="Dirección de Información y Estadísticas"/>
    <s v="Inventarios de operaciones estadísticas y registros administrativos actualizados"/>
  </r>
  <r>
    <n v="2025"/>
    <s v="Proyecto 8034 - Fortalecimiento de los procesos de información para la toma de decisiones en Bogotá D.C."/>
    <x v="0"/>
    <x v="2"/>
    <s v="Implementar el 60% del Plan Estadístico Distrital 2025-2029."/>
    <x v="1"/>
    <s v="Realizar el acompañamiento sectorial para la implementación y seguimiento de los compromisos del plan de acción del Plan Estadístico Distrital"/>
    <n v="50"/>
    <s v="No aplica"/>
    <d v="2025-01-01T00:00:00"/>
    <d v="2025-12-31T00:00:00"/>
    <n v="0.05"/>
    <n v="0.08"/>
    <n v="0.08"/>
    <n v="0.08"/>
    <n v="0.09"/>
    <n v="0.09"/>
    <n v="0.09"/>
    <n v="0.09"/>
    <n v="0.09"/>
    <n v="0.09"/>
    <n v="0.09"/>
    <n v="0.08"/>
    <n v="0.99999999999999978"/>
    <s v="Dirección de Información y Estadísticas"/>
    <s v="Presentaciones"/>
  </r>
  <r>
    <n v="2025"/>
    <s v="Proyecto 8034 - Fortalecimiento de los procesos de información para la toma de decisiones en Bogotá D.C."/>
    <x v="0"/>
    <x v="2"/>
    <s v="Implementar el 60% del Plan Estadístico Distrital 2025-2029."/>
    <x v="1"/>
    <s v="Elaborar informes de seguimiento del Sector Planeación de ejecución del PED"/>
    <n v="25"/>
    <s v="No aplica"/>
    <d v="2025-01-01T00:00:00"/>
    <d v="2025-12-31T00:00:00"/>
    <n v="0"/>
    <n v="0"/>
    <n v="0.05"/>
    <n v="0.25"/>
    <n v="0"/>
    <n v="0.05"/>
    <n v="0.25"/>
    <n v="0"/>
    <n v="0.05"/>
    <n v="0.25"/>
    <n v="0"/>
    <n v="0.1"/>
    <n v="1"/>
    <s v="Dirección de Información y Estadísticas"/>
    <s v="Informes de seguimiento del PED"/>
  </r>
  <r>
    <n v="2025"/>
    <m/>
    <x v="0"/>
    <x v="3"/>
    <s v="Meta 1. Ejecutar el 100% de las actividades programadas que contribuyen a la operación de soluciones de software de la SDP 2025."/>
    <x v="0"/>
    <s v="1.1. Realizar tareas de mantenimiento a las soluciones de software que tiene en producción la SDP con el fin de propender por su sostenibilidad y continuidad en la operación._x000a_"/>
    <n v="0.5"/>
    <s v="No Aplica"/>
    <d v="2025-01-01T00:00:00"/>
    <d v="2025-12-31T00:00:00"/>
    <n v="0.08"/>
    <n v="0.08"/>
    <n v="0.08"/>
    <n v="0.08"/>
    <n v="0.08"/>
    <n v="0.08"/>
    <n v="0.08"/>
    <n v="0.08"/>
    <n v="0.09"/>
    <n v="0.09"/>
    <n v="0.09"/>
    <n v="0.09"/>
    <n v="0.99999999999999989"/>
    <s v="Dirección de TIC"/>
    <s v="Reporte avance a pruebas de requerimientos"/>
  </r>
  <r>
    <n v="2025"/>
    <m/>
    <x v="0"/>
    <x v="3"/>
    <s v="Meta 1. Ejecutar el 100% de las actividades programadas que contribuyen a la operación de soluciones de software de la SDP 2025."/>
    <x v="0"/>
    <s v="1.2. Alcanzar un alto grado de satisfacción de los usuarios en los procesos de acompañamiento técnico de los  proyectos  de construcción de soluciones de software que adelante la SDP._x000a_"/>
    <n v="0.5"/>
    <s v="No Aplica"/>
    <d v="2025-01-01T00:00:00"/>
    <d v="2025-12-31T00:00:00"/>
    <n v="0"/>
    <n v="0.09"/>
    <n v="0.09"/>
    <n v="0.09"/>
    <n v="0.09"/>
    <n v="0.09"/>
    <n v="0.09"/>
    <n v="0.09"/>
    <n v="0.09"/>
    <n v="0.09"/>
    <n v="0.09"/>
    <n v="0.1"/>
    <n v="0.99999999999999978"/>
    <s v="Dirección de TIC"/>
    <s v="Encuestas de satisfacción"/>
  </r>
  <r>
    <n v="2025"/>
    <m/>
    <x v="0"/>
    <x v="3"/>
    <s v="Meta 2. Realizar el 100% de las actividades que contribuyen a la operación de la infraestructura tecnológica de la SDP 2025._x000a_"/>
    <x v="0"/>
    <s v="2.1. Mantener un alto nivel de disponibilidad de los servicios de Infraestructura y aplicaciones de la SDP._x000a_"/>
    <n v="0.5"/>
    <s v="No Aplica"/>
    <d v="2025-01-01T00:00:00"/>
    <d v="2025-12-31T00:00:00"/>
    <n v="0"/>
    <n v="0.08"/>
    <n v="0.09"/>
    <n v="0.08"/>
    <n v="0.08"/>
    <n v="0.09"/>
    <n v="0.09"/>
    <n v="0.09"/>
    <n v="0.11"/>
    <n v="0.09"/>
    <n v="0.09"/>
    <n v="0.11"/>
    <n v="0.99999999999999989"/>
    <s v="Dirección de TIC"/>
    <s v="Mediciones realizadas a los indicadores de operaciones con evidencias a través de la matriz de indicadores"/>
  </r>
  <r>
    <n v="2025"/>
    <m/>
    <x v="0"/>
    <x v="3"/>
    <s v="Meta 2. Realizar el 100% de las actividades que contribuyen a la operación de la infraestructura tecnológica de la SDP 2025._x000a_"/>
    <x v="0"/>
    <s v="2.2. Ejecutar el Plan de Implementación de componentes de Infraestructura._x000a_"/>
    <n v="0.5"/>
    <s v="No Aplica"/>
    <d v="2025-01-01T00:00:00"/>
    <d v="2025-12-31T00:00:00"/>
    <n v="0"/>
    <n v="0.05"/>
    <n v="0.1"/>
    <n v="0.1"/>
    <n v="0.1"/>
    <n v="0.1"/>
    <n v="0.1"/>
    <n v="0.1"/>
    <n v="0.1"/>
    <n v="0.1"/>
    <n v="0.1"/>
    <n v="0.05"/>
    <n v="0.99999999999999989"/>
    <s v="Dirección de TIC"/>
    <s v="Reporte de avance del Plan de Implementación de componentes de Infraestructura con sus evidencias"/>
  </r>
  <r>
    <n v="2025"/>
    <m/>
    <x v="0"/>
    <x v="3"/>
    <s v="Meta 3. Realizar el 100% de las actividades que contribuyen a la operación de la mesa de ayuda de la SDP 2025_x000a_"/>
    <x v="0"/>
    <s v="3.1. Atender y resolver las solicitudes de soporte técnico en la mesa de ayuda de la SDP._x000a__x000a_"/>
    <n v="0.5"/>
    <s v="No Aplica"/>
    <d v="2025-01-01T00:00:00"/>
    <d v="2025-12-31T00:00:00"/>
    <n v="0.08"/>
    <n v="0.08"/>
    <n v="0.09"/>
    <n v="0.08"/>
    <n v="0.08"/>
    <n v="0.09"/>
    <n v="0.08"/>
    <n v="0.08"/>
    <n v="0.09"/>
    <n v="0.08"/>
    <n v="0.08"/>
    <n v="0.09"/>
    <n v="0.99999999999999978"/>
    <s v="Dirección de TIC"/>
    <s v="Reporte de solicitudes atendidas y resueltas con evidencias"/>
  </r>
  <r>
    <n v="2025"/>
    <m/>
    <x v="0"/>
    <x v="3"/>
    <s v="Meta 3. Realizar el 100% de las actividades que contribuyen a la operación de la mesa de ayuda de la SDP 2025_x000a_"/>
    <x v="0"/>
    <s v="3.2. Cerrar oportunamente las solicitudes de la mesa de ayuda._x000a_"/>
    <n v="0.3"/>
    <s v="No Aplica"/>
    <d v="2025-01-01T00:00:00"/>
    <d v="2025-12-31T00:00:00"/>
    <n v="0.08"/>
    <n v="0.08"/>
    <n v="0.09"/>
    <n v="0.08"/>
    <n v="0.08"/>
    <n v="0.09"/>
    <n v="0.08"/>
    <n v="0.08"/>
    <n v="0.09"/>
    <n v="0.08"/>
    <n v="0.08"/>
    <n v="0.09"/>
    <n v="0.99999999999999978"/>
    <s v="Dirección de TIC"/>
    <s v="Reporte de solicitudes cerradas oportunamente con evidencias"/>
  </r>
  <r>
    <n v="2025"/>
    <m/>
    <x v="0"/>
    <x v="3"/>
    <s v="Meta 3. Realizar el 100% de las actividades que contribuyen a la operación de la mesa de ayuda de la SDP 2025_x000a_"/>
    <x v="0"/>
    <s v="3.3. Mantener un alto nivel de satisfacción en la atención de las solicitudes de mesa de ayuda._x000a_"/>
    <n v="0.2"/>
    <s v="No Aplica"/>
    <d v="2025-01-01T00:00:00"/>
    <d v="2025-12-31T00:00:00"/>
    <n v="0.08"/>
    <n v="0.08"/>
    <n v="0.09"/>
    <n v="0.08"/>
    <n v="0.08"/>
    <n v="0.09"/>
    <n v="0.08"/>
    <n v="0.08"/>
    <n v="0.09"/>
    <n v="0.08"/>
    <n v="0.08"/>
    <n v="0.09"/>
    <n v="0.99999999999999978"/>
    <s v="Dirección de TIC"/>
    <s v="Reporte de solicitudes calificadas con evidencias"/>
  </r>
  <r>
    <n v="2025"/>
    <m/>
    <x v="0"/>
    <x v="3"/>
    <s v="Meta 4. GTI-CA-001 - Implementar el 100% de las actividades requeridas para mantener el Sistema de Gestión - MIPG de la Entidad 2025_x000a_"/>
    <x v="0"/>
    <s v="4.1. Participar en las actividades definidas en el marco del Modelo Integrado de Planeación y Gestión (MIPG)"/>
    <n v="0.2"/>
    <s v="*Gestión del conocimiento y la innovación_x000a_*Fortalecimiento organizacional y simplificación de procesos"/>
    <d v="2025-01-01T00:00:00"/>
    <d v="2025-12-31T00:00:00"/>
    <n v="0.05"/>
    <n v="0.05"/>
    <n v="0.09"/>
    <n v="0.09"/>
    <n v="0.09"/>
    <n v="0.09"/>
    <n v="0.09"/>
    <n v="0.09"/>
    <n v="0.09"/>
    <n v="0.09"/>
    <n v="0.09"/>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_x000a_"/>
    <x v="0"/>
    <s v="4.2. Realizar la formulación y seguimiento de los planes de mejoramiento propios del Proceso liderado por la Dirección de TIC."/>
    <n v="0.2"/>
    <s v="*Planeación Institucional _x000a_*Seguimiento y evaluación del desempeño institucional"/>
    <d v="2025-01-01T00:00:00"/>
    <d v="2025-12-31T00:00:00"/>
    <n v="0.09"/>
    <n v="0.09"/>
    <n v="0.09"/>
    <n v="0.08"/>
    <n v="0.08"/>
    <n v="0.08"/>
    <n v="0.08"/>
    <n v="0.08"/>
    <n v="0.08"/>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3. Realizar la formulación y seguimiento del Mapa de Riesgos del Proceso de Gobierno de TI."/>
    <n v="0.2"/>
    <s v="*Planeación Institucional"/>
    <d v="2025-01-01T00:00:00"/>
    <d v="2025-12-31T00:00:00"/>
    <n v="0.08"/>
    <n v="0.08"/>
    <n v="0.09"/>
    <n v="0.08"/>
    <n v="0.08"/>
    <n v="0.09"/>
    <n v="0.08"/>
    <n v="0.08"/>
    <n v="0.09"/>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4. Publicar en los sitios web definidos, la información de Datos Abiertos en cumplimiento de la Ley de Transparencia y el Derecho de Acceso a la Información Pública."/>
    <n v="0.1"/>
    <s v="*Transparencia, acceso a la información pública y lucha contra la corrupción_x000a_*PTEP - Quinto componente: Apertura de Información y Datos Abiertos._x000a_Subcomponente: 5.1  Apertura de datos para los ciudadanos y grupos de interés"/>
    <d v="2025-01-01T00:00:00"/>
    <d v="2025-12-31T00:00:00"/>
    <n v="0"/>
    <n v="0"/>
    <n v="0.1"/>
    <n v="0.1"/>
    <n v="0.1"/>
    <n v="0.1"/>
    <n v="0.1"/>
    <n v="0.1"/>
    <n v="0.1"/>
    <n v="0.1"/>
    <n v="0.1"/>
    <n v="0.1"/>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5. Revisar la documentación propia del Proceso liderado por la Dirección de TIC y enviar a revisión metodológica."/>
    <n v="0.2"/>
    <s v="*Fortalecimiento organizacional y simplificación de procesos"/>
    <d v="2025-01-01T00:00:00"/>
    <d v="2025-12-31T00:00:00"/>
    <n v="0.08"/>
    <n v="0.08"/>
    <n v="0.08"/>
    <n v="0.08"/>
    <n v="0.08"/>
    <n v="0.08"/>
    <n v="0.08"/>
    <n v="0.08"/>
    <n v="0.09"/>
    <n v="0.09"/>
    <n v="0.09"/>
    <n v="0.09"/>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6. Diseñar y aplicar la encuesta de satisfacción anual y reporte de la retroalimentación de partes interesadas del Proceso de Gobierno de TI."/>
    <n v="0.2"/>
    <s v="*Seguimiento y evaluación del desempeño institucional"/>
    <d v="2025-01-01T00:00:00"/>
    <d v="2025-12-31T00:00:00"/>
    <n v="0.05"/>
    <n v="0.05"/>
    <n v="0.1"/>
    <n v="0.05"/>
    <n v="0.05"/>
    <n v="0.1"/>
    <n v="0.05"/>
    <n v="0.05"/>
    <n v="0.1"/>
    <n v="0.1"/>
    <n v="0.15"/>
    <n v="0.15"/>
    <n v="1"/>
    <s v="Dirección de TIC"/>
    <s v="Reporte de seguimiento de las actividades realizadas con evidencias"/>
  </r>
  <r>
    <n v="2025"/>
    <m/>
    <x v="0"/>
    <x v="3"/>
    <s v="Meta 5. Realizar el 100% de las actividades programadas para la implementación de los lineamientos priorizados de las Políticas de Gobierno y Seguridad Digital 2025"/>
    <x v="0"/>
    <s v="5.1. Formular, ejecutar y realizar seguimiento al Plan Estratégico de Tecnologías de la Información - PETI (Decreto 612-2018) en cumplimiento de los lineamientos priorizados de la Política de Gobierno Digital."/>
    <n v="0.5"/>
    <s v="Gobierno Digital"/>
    <d v="2025-01-01T00:00:00"/>
    <d v="2025-12-31T00:00:00"/>
    <n v="0"/>
    <n v="0.08"/>
    <n v="0.08"/>
    <n v="0.09"/>
    <n v="0.09"/>
    <n v="0.09"/>
    <n v="0.09"/>
    <n v="0.09"/>
    <n v="0.09"/>
    <n v="0.1"/>
    <n v="0.1"/>
    <n v="0.1"/>
    <n v="0.99999999999999978"/>
    <s v="Dirección de TIC"/>
    <s v="Reporte de avance de las actividades programadas con evidencias"/>
  </r>
  <r>
    <n v="2025"/>
    <m/>
    <x v="0"/>
    <x v="3"/>
    <s v="Meta 5. Realizar el 100% de las actividades programadas para la implementación de los lineamientos priorizados de las Políticas de Gobierno y Seguridad Digital 2025"/>
    <x v="0"/>
    <s v="5.2. Formular, ejecutar y realizar seguimiento al Plan de Tratamiento de Riesgos de Seguridad de la Información y al Plan de Seguridad de la Información de la SDP (Decreto 612-2028) en cumplimiento de los lineamientos priorizados de la Política de Seguridad Digital."/>
    <n v="0.5"/>
    <s v="Seguridad Digital"/>
    <d v="2025-01-01T00:00:00"/>
    <d v="2025-12-31T00:00:00"/>
    <n v="0"/>
    <n v="0.08"/>
    <n v="0.08"/>
    <n v="0.09"/>
    <n v="0.09"/>
    <n v="0.09"/>
    <n v="0.09"/>
    <n v="0.09"/>
    <n v="0.09"/>
    <n v="0.1"/>
    <n v="0.1"/>
    <n v="0.1"/>
    <n v="0.99999999999999978"/>
    <s v="Dirección de TIC"/>
    <s v="Reporte de avance de las actividades programadas con evidencias"/>
  </r>
  <r>
    <n v="2025"/>
    <m/>
    <x v="0"/>
    <x v="3"/>
    <s v="Meta 6. Radicar el 95% de los procesos contractuales a cargo de la Dirección de TIC del PAA aprobado 2025."/>
    <x v="0"/>
    <s v="6.1.  Radicar todos los procesos contractuales a cargo de la Dirección de TIC del Plan Anual de Adquisiciones aprobado._x000a__x000a_"/>
    <n v="1"/>
    <s v="No Aplica"/>
    <d v="2025-01-01T00:00:00"/>
    <d v="2025-12-31T00:00:00"/>
    <n v="0"/>
    <n v="0"/>
    <n v="0.25"/>
    <n v="0"/>
    <n v="0"/>
    <n v="0.25"/>
    <n v="0"/>
    <n v="0"/>
    <n v="0.25"/>
    <n v="0"/>
    <n v="0"/>
    <n v="0.25"/>
    <n v="1"/>
    <s v="Dirección de TIC"/>
    <s v="Procesos contractuales radicados con la ejecución de las actividades según lo planeado con evidencias."/>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central de la entidad."/>
    <n v="4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de puestos de trabajo de la entidad."/>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modernizar las soluciones y herramientas de software para soportar los servicios y acceso a la información disponibles para la ciudadanía."/>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 Implementar el habilitador transversal de la Política de Gobierno Digital - Seguridad y Privacidad."/>
    <n v="40"/>
    <s v="No aplica"/>
    <d v="2025-01-01T00:00:00"/>
    <d v="2025-12-31T00:00:00"/>
    <n v="0"/>
    <n v="0"/>
    <n v="0.25"/>
    <n v="0"/>
    <n v="0"/>
    <n v="0.25"/>
    <n v="0"/>
    <n v="0"/>
    <n v="0.25"/>
    <n v="0"/>
    <n v="0"/>
    <n v="0.25"/>
    <n v="1"/>
    <s v="Dirección de TIC"/>
    <s v="Reporte de avance de las actividades programadas con evidencias de Política de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Implementar el habilitador transversal de la Política de Gobierno Digital - Gobierno Abierto."/>
    <n v="30"/>
    <s v="No aplica"/>
    <d v="2025-01-01T00:00:00"/>
    <d v="2025-12-31T00:00:00"/>
    <n v="0"/>
    <n v="0"/>
    <n v="0.25"/>
    <n v="0"/>
    <n v="0"/>
    <n v="0.25"/>
    <n v="0"/>
    <n v="0"/>
    <n v="0.25"/>
    <n v="0"/>
    <n v="0"/>
    <n v="0.25"/>
    <n v="1"/>
    <s v="Dirección de TIC"/>
    <s v="Reporte de avance de las actividades programadas con evidencias de Política de Gobierno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Fortalecer la capacidad institucional y la competencia tecnológica de la entidad."/>
    <n v="30"/>
    <s v="No aplica"/>
    <d v="2025-01-01T00:00:00"/>
    <d v="2025-12-31T00:00:00"/>
    <n v="0"/>
    <n v="0"/>
    <n v="0.25"/>
    <n v="0"/>
    <n v="0"/>
    <n v="0.25"/>
    <n v="0"/>
    <n v="0"/>
    <n v="0.25"/>
    <n v="0"/>
    <n v="0"/>
    <n v="0.25"/>
    <n v="1"/>
    <s v="Dirección de TIC"/>
    <s v="Reporte de avance de las actividades programadas con evidencias de las Políticas de Gobierno Digital y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Migrar los servicios TIC a nuevas tecnologías."/>
    <n v="50"/>
    <s v="No aplica"/>
    <d v="2025-01-01T00:00:00"/>
    <d v="2025-12-31T00:00:00"/>
    <n v="0"/>
    <n v="0"/>
    <n v="0.25"/>
    <n v="0"/>
    <n v="0"/>
    <n v="0.25"/>
    <n v="0"/>
    <n v="0"/>
    <n v="0.25"/>
    <n v="0"/>
    <n v="0"/>
    <n v="0.25"/>
    <n v="1"/>
    <s v="Dirección de TIC"/>
    <s v="Reporte de la implementación de servicios TIC con nuevas tecnologías"/>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Implementar nuevas tecnologías para soportar y asegurar la gestión institucional."/>
    <n v="50"/>
    <s v="No aplica"/>
    <d v="2025-01-01T00:00:00"/>
    <d v="2025-12-31T00:00:00"/>
    <n v="0"/>
    <n v="0"/>
    <n v="0.25"/>
    <n v="0"/>
    <n v="0"/>
    <n v="0.25"/>
    <n v="0"/>
    <n v="0"/>
    <n v="0.25"/>
    <n v="0"/>
    <n v="0"/>
    <n v="0.25"/>
    <n v="1"/>
    <s v="Dirección de TIC"/>
    <s v="Documento técnico que describa la arquitectura actualizada para la entidad"/>
  </r>
  <r>
    <n v="2025"/>
    <m/>
    <x v="0"/>
    <x v="4"/>
    <s v="E-CA-008 - IMPLEMENTAR EN EL 2025 EL 100 % DE LAS ACTIVIDADES REQUERIDAS PARA MANTENER EL SISTEMA DE GESTIÓN MIPG DE LA ENTIDAD"/>
    <x v="0"/>
    <s v="Apoyar a la DPI en la formulación y publicación de la estrategia de rendición de cuentas 2025 de la SDP"/>
    <n v="0.05"/>
    <s v="PTEP_x000a_Políticas MIPG_x000a_"/>
    <d v="2025-01-01T00:00:00"/>
    <d v="2025-12-31T00:00:00"/>
    <n v="0.08"/>
    <n v="0.08"/>
    <n v="0.08"/>
    <n v="0.08"/>
    <n v="0.08"/>
    <n v="0.08"/>
    <n v="0.08"/>
    <n v="0.08"/>
    <n v="0.09"/>
    <n v="0.09"/>
    <n v="0.09"/>
    <n v="0.09"/>
    <n v="0.99999999999999989"/>
    <s v="Oficina de Participación y Diálogo de Ciudad "/>
    <s v="DTS que contiene la estrategia _x000a_Actas _x000a_DTS con los resultados de la estrategia "/>
  </r>
  <r>
    <n v="2025"/>
    <m/>
    <x v="0"/>
    <x v="4"/>
    <s v="E-CA-008 - IMPLEMENTAR EN EL 2025 EL 100 % DE LAS ACTIVIDADES REQUERIDAS PARA MANTENER EL SISTEMA DE GESTIÓN MIPG DE LA ENTIDAD"/>
    <x v="0"/>
    <s v="Realizar un ejercicio de devolución de los resultados de las estrategias de participación en el marco de los instrumentos de planeación"/>
    <n v="0.1"/>
    <s v="PTEP_x000a_Políticas MIPG_x000a_Políticas Públicas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Apoyar la realización de la consulta a la ciudadanía, como parte del proceso de formulación del Programa de Transparencia y Ética Pública 2025 de la SDP"/>
    <n v="0.05"/>
    <s v="PTEP"/>
    <d v="2025-01-01T00:00:00"/>
    <d v="2025-12-31T00:00:00"/>
    <n v="0.04"/>
    <n v="0.04"/>
    <n v="0.04"/>
    <n v="0.08"/>
    <n v="0.08"/>
    <n v="0.08"/>
    <n v="0.1"/>
    <n v="0.1"/>
    <n v="0.1"/>
    <n v="0.1"/>
    <n v="0.12"/>
    <n v="0.12"/>
    <n v="1"/>
    <s v="Oficina de Participación y Diálogo de Ciudad "/>
    <s v="Actas o listados de asistencia "/>
  </r>
  <r>
    <n v="2025"/>
    <m/>
    <x v="0"/>
    <x v="4"/>
    <s v="E-CA-008 - IMPLEMENTAR EN EL 2025 EL 100 % DE LAS ACTIVIDADES REQUERIDAS PARA MANTENER EL SISTEMA DE GESTIÓN MIPG DE LA ENTIDAD"/>
    <x v="0"/>
    <s v="Realizar la formulación y seguimiento del mapa de riesgos del proceso"/>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Disponer y mantener actualizados los Visores Ciudadanos del Plan Institucional de Participación Ciudadana, el del Sistema de Participación Territorial y el de Asistencia Técnica del CTPD en la Página Web de la SDP."/>
    <n v="0.1"/>
    <s v="Políticas Públicas_x000a_PTEP_x000a_"/>
    <d v="2025-01-01T00:00:00"/>
    <d v="2025-12-31T00:00:00"/>
    <n v="0"/>
    <n v="0"/>
    <n v="0.09"/>
    <n v="0.09"/>
    <n v="0.09"/>
    <n v="0.09"/>
    <n v="0.09"/>
    <n v="0.1"/>
    <n v="0.1"/>
    <n v="0.1"/>
    <n v="0.1"/>
    <n v="0.15"/>
    <n v="0.99999999999999989"/>
    <s v="Oficina de Participación y Diálogo de Ciudad "/>
    <s v="Visor Ciudadano"/>
  </r>
  <r>
    <n v="2025"/>
    <m/>
    <x v="0"/>
    <x v="4"/>
    <s v="E-CA-008 - IMPLEMENTAR EN EL 2025 EL 100 % DE LAS ACTIVIDADES REQUERIDAS PARA MANTENER EL SISTEMA DE GESTIÓN MIPG DE LA ENTIDAD"/>
    <x v="0"/>
    <s v="Realizar formulación y seguimiento a los planes de mejoramiento "/>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Participar en las actividades definidas en el marco del MIPG "/>
    <n v="0.1"/>
    <s v="Políticas MIPG_x000a_"/>
    <d v="2025-01-01T00:00:00"/>
    <d v="2025-12-31T00:00:00"/>
    <n v="0.08"/>
    <n v="0.08"/>
    <n v="0.08"/>
    <n v="0.08"/>
    <n v="0.08"/>
    <n v="0.08"/>
    <n v="0.08"/>
    <n v="0.08"/>
    <n v="0.09"/>
    <n v="0.09"/>
    <n v="0.09"/>
    <n v="0.09"/>
    <n v="0.99999999999999989"/>
    <s v="Oficina de Participación y Diálogo de Ciudad "/>
    <s v="Listado de asistencia, grabación de reunión, actas"/>
  </r>
  <r>
    <n v="2025"/>
    <m/>
    <x v="0"/>
    <x v="4"/>
    <s v="E-CA-008 - IMPLEMENTAR EN EL 2025 EL 100 % DE LAS ACTIVIDADES REQUERIDAS PARA MANTENER EL SISTEMA DE GESTIÓN MIPG DE LA ENTIDAD"/>
    <x v="0"/>
    <s v="Revisar y actualizar la documentación del proceso "/>
    <n v="0.1"/>
    <s v="Políticas MIPG_x000a_"/>
    <d v="2025-01-01T00:00:00"/>
    <d v="2025-12-31T00:00:00"/>
    <n v="0.08"/>
    <n v="0.08"/>
    <n v="0.08"/>
    <n v="0.08"/>
    <n v="0.08"/>
    <n v="0.08"/>
    <n v="0.08"/>
    <n v="0.08"/>
    <n v="0.09"/>
    <n v="0.09"/>
    <n v="0.09"/>
    <n v="0.09"/>
    <n v="0.99999999999999989"/>
    <s v="Oficina de Participación y Diálogo de Ciudad "/>
    <s v="Documento revisado y actualizado "/>
  </r>
  <r>
    <n v="2025"/>
    <m/>
    <x v="0"/>
    <x v="4"/>
    <s v="E-CA-008 - IMPLEMENTAR EN EL 2025 EL 100 % DE LAS ACTIVIDADES REQUERIDAS PARA MANTENER EL SISTEMA DE GESTIÓN MIPG DE LA ENTIDAD"/>
    <x v="0"/>
    <s v="Realizar las acciones establecidas en el Plan de Trabajo (Ruta Estratégica) en el marco de la implementación del modelo de relacionamiento integral con la ciudadanía MDRIC"/>
    <n v="0.1"/>
    <s v="Políticas MIPG_x000a_PTEP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Gestionar oportunamente las PQRS asignadas desde SIPA y Bogotá Te Escucha, en coherencia con las funciones de la Oficina de Participación y Diálogo de Ciudad"/>
    <n v="0.1"/>
    <s v="Políticas MIPG_x000a_PTEP_x000a_"/>
    <d v="2025-01-01T00:00:00"/>
    <d v="2025-12-31T00:00:00"/>
    <n v="0.08"/>
    <n v="0.08"/>
    <n v="0.08"/>
    <n v="0.08"/>
    <n v="0.08"/>
    <n v="0.08"/>
    <n v="0.08"/>
    <n v="0.08"/>
    <n v="0.09"/>
    <n v="0.09"/>
    <n v="0.09"/>
    <n v="0.09"/>
    <n v="0.99999999999999989"/>
    <s v="Oficina de Participación y Diálogo de Ciudad "/>
    <s v="Alertas tempranas SIPA/BTE_x000a_Instrumento de seguimiento y control de PQRS"/>
  </r>
  <r>
    <n v="2025"/>
    <m/>
    <x v="0"/>
    <x v="4"/>
    <s v="EJECUTAR EL 100% DE LA ESTRATEGIA DE RENDICIÓN DE CUENTAS DE LA OPDC"/>
    <x v="0"/>
    <s v="Apoyar la realización de los espacios de rendición de cuentas del sector Planeación que sean solicitados. (3 diálogos ciudadanos y una audiencia pública de rendición de cuentas)"/>
    <n v="0.25"/>
    <s v="PTEP_x000a_Políticas MIPG_x000a_"/>
    <d v="2025-01-01T00:00:00"/>
    <d v="2025-12-31T00:00:00"/>
    <n v="0"/>
    <n v="0"/>
    <n v="0.06"/>
    <n v="7.0000000000000007E-2"/>
    <n v="0.08"/>
    <n v="0.08"/>
    <n v="0.1"/>
    <n v="0.1"/>
    <n v="0.12"/>
    <n v="0.12"/>
    <n v="0.12"/>
    <n v="0.15"/>
    <n v="1"/>
    <s v="Oficina de Participación y Diálogo de Ciudad "/>
    <s v="_Actas _x000a_Registro fotográfico "/>
  </r>
  <r>
    <n v="2025"/>
    <m/>
    <x v="0"/>
    <x v="4"/>
    <s v="EJECUTAR EL 100% DE LA ESTRATEGIA DE RENDICIÓN DE CUENTAS DE LA OPDC"/>
    <x v="0"/>
    <s v="Realizar seguimiento a los compromisos adquiridos con la ciudadanía en los espacios de rendición de cuentas y otros espacios de participación ciudadana  "/>
    <n v="0.25"/>
    <s v="PTEP_x000a_Políticas MIPG_x000a_"/>
    <d v="2025-01-01T00:00:00"/>
    <d v="2025-12-31T00:00:00"/>
    <n v="0"/>
    <n v="0"/>
    <n v="0"/>
    <n v="0.04"/>
    <n v="0.12"/>
    <n v="0.12"/>
    <n v="0.12"/>
    <n v="0.12"/>
    <n v="0.12"/>
    <n v="0.12"/>
    <n v="0.12"/>
    <n v="0.12"/>
    <n v="1"/>
    <s v="Oficina de Participación y Diálogo de Ciudad "/>
    <s v="Matriz de seguimiento del plan institucional de participación ciudadana que contiene enlaces con las evidencias de cada acción adelantada para el cumplimiento del PIPC. "/>
  </r>
  <r>
    <n v="2025"/>
    <m/>
    <x v="0"/>
    <x v="4"/>
    <s v="EJECUTAR EL 100% DE LA ESTRATEGIA DE RENDICIÓN DE CUENTAS DE LA OPDC"/>
    <x v="0"/>
    <s v="Realizar convocatoria a los grupos de interés, para que participen en los espacios de rendición de cuentas de la SDP (3 diálogos y audiencia pública)."/>
    <n v="0.25"/>
    <s v="PTEP_x000a_Políticas MIPG_x000a_Políticas Públicas_x000a_"/>
    <d v="2025-01-01T00:00:00"/>
    <d v="2025-12-31T00:00:00"/>
    <n v="0.08"/>
    <n v="0.08"/>
    <n v="0.08"/>
    <n v="0.08"/>
    <n v="0.08"/>
    <n v="0.08"/>
    <n v="0.08"/>
    <n v="0.08"/>
    <n v="0.09"/>
    <n v="0.09"/>
    <n v="0.09"/>
    <n v="0.09"/>
    <n v="0.99999999999999989"/>
    <s v="Oficina de Participación y Diálogo de Ciudad "/>
    <s v="DTS con la estrategia de pedagogía y transparencia para RPC_x000a_Piezas de convocatoria "/>
  </r>
  <r>
    <n v="2025"/>
    <m/>
    <x v="0"/>
    <x v="4"/>
    <s v="EJECUTAR EL 100% DE LA ESTRATEGIA DE RENDICIÓN DE CUENTAS DE LA OPDC"/>
    <x v="0"/>
    <s v="Apoyar el proceso de elaboración de la ficha técnica del nodo de rendición de cuentas, teniendo en cuenta el análisis del documento diagnóstico de los Nodos de Rendición de Cuentas existentes para la vinculación de la entidad"/>
    <n v="0.25"/>
    <s v="PTEP"/>
    <d v="2025-01-01T00:00:00"/>
    <d v="2025-12-31T00:00:00"/>
    <n v="0"/>
    <n v="0"/>
    <n v="0"/>
    <n v="0.04"/>
    <n v="0.12"/>
    <n v="0.12"/>
    <n v="0.12"/>
    <n v="0.12"/>
    <n v="0.12"/>
    <n v="0.12"/>
    <n v="0.12"/>
    <n v="0.12"/>
    <n v="1"/>
    <s v="Oficina de Participación y Diálogo de Ciudad "/>
    <s v="Archivo que contiene análisis del documento diagnóstico de los Nodos de Rendición de Cuentas existentes para la vinculación de la entidad"/>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n v="60"/>
    <s v="No aplica"/>
    <d v="2025-01-01T00:00:00"/>
    <d v="2025-12-31T00:00:00"/>
    <n v="0"/>
    <n v="0.05"/>
    <n v="0.1"/>
    <n v="0.1"/>
    <n v="0.1"/>
    <n v="0.1"/>
    <n v="0.1"/>
    <n v="0.1"/>
    <n v="0.1"/>
    <n v="0.1"/>
    <n v="0.1"/>
    <n v="0.05"/>
    <n v="0.99999999999999989"/>
    <s v="Oficina de Participación y Diálogo de Ciudad "/>
    <s v="Matriz de seguimiento del plan institucional de participación ciudadana que contiene enlaces con las evidencias de cada acción adelantada para el cumplimiento del PIPC. "/>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iseñar e implementar herramientas técnicas, metodológicas y pedagógicas para orientar y promover el derecho a laparticipación y la colaboración ciudadana en relación con los instrumentos de planeación de la SDP"/>
    <n v="40"/>
    <s v="No aplica"/>
    <d v="2025-01-01T00:00:00"/>
    <d v="2025-12-31T00:00:00"/>
    <n v="0"/>
    <n v="0"/>
    <n v="0.1"/>
    <n v="0.1"/>
    <n v="0.1"/>
    <n v="0.1"/>
    <n v="0.1"/>
    <n v="0.1"/>
    <n v="0.1"/>
    <n v="0.15"/>
    <n v="0.1"/>
    <n v="0.05"/>
    <n v="1"/>
    <s v="Oficina de Participación y Diálogo de Ciudad "/>
    <s v="Herramientas diseñadas _x000a_Actas de reunión en donde se evidencia la implementación de las herramientas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100% de apoyo administrativo y logístico a las estrategias del Consejo Territorial de Planeación Distrital de Bogotá."/>
    <n v="70"/>
    <s v="No aplica"/>
    <d v="2025-01-01T00:00:00"/>
    <d v="2025-12-31T00:00:00"/>
    <n v="0"/>
    <n v="0.05"/>
    <n v="0.05"/>
    <n v="0.05"/>
    <n v="0.1"/>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apoyo metodológico en la formulación e implementación de actividades del plan anual del Consejo Territorial de Planeación Distrital de Bogotá."/>
    <n v="30"/>
    <s v="No aplica"/>
    <d v="2025-01-01T00:00:00"/>
    <d v="2025-12-31T00:00:00"/>
    <n v="0.05"/>
    <n v="0.05"/>
    <n v="0.05"/>
    <n v="0.05"/>
    <n v="0.05"/>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Implementar 100% de una estrategia fortalecimiento técnico, conceptual,  para los procesos de activación ciudadana y alistamiento interinstitucional necesarios para el desarrollo de las asambleas deliberativas"/>
    <n v="60"/>
    <s v="No aplica"/>
    <d v="2025-01-01T00:00:00"/>
    <d v="2025-12-31T00:00:00"/>
    <n v="0"/>
    <n v="0"/>
    <n v="0.05"/>
    <n v="0.1"/>
    <n v="0.1"/>
    <n v="0.1"/>
    <n v="0.1"/>
    <n v="0.1"/>
    <n v="0.15"/>
    <n v="0.15"/>
    <n v="0.1"/>
    <n v="0.05"/>
    <n v="1"/>
    <s v="Oficina de Participación y Diálogo de Ciudad "/>
    <s v="DTS que contiene la estrategia _x000a_Actas y listados de asistencia"/>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Prestar apoyo metodológico y lógístico para el desarrollo de las Asambleas Deliberativas. "/>
    <n v="40"/>
    <s v="No aplica"/>
    <d v="2025-01-01T00:00:00"/>
    <d v="2025-12-31T00:00:00"/>
    <n v="0"/>
    <n v="0"/>
    <n v="0"/>
    <n v="0.05"/>
    <n v="0.1"/>
    <n v="0.1"/>
    <n v="0.1"/>
    <n v="0.15"/>
    <n v="0.15"/>
    <n v="0.15"/>
    <n v="0.1"/>
    <n v="0.1"/>
    <n v="1"/>
    <s v="Oficina de Participación y Diálogo de Ciudad "/>
    <s v="DTS que contiene la estrategia _x000a_Actas y listados de asistencia"/>
  </r>
  <r>
    <n v="2025"/>
    <m/>
    <x v="0"/>
    <x v="5"/>
    <s v="Implementar el 100% de las actividades requeridas para mantener el Sistema de Gestión- MIPG de la entidad"/>
    <x v="0"/>
    <s v="Participar en las actividades definidas en el marco de MIPG"/>
    <n v="15"/>
    <s v="MIPG"/>
    <d v="2025-01-01T00:00:00"/>
    <d v="2025-12-31T00:00:00"/>
    <n v="0.08"/>
    <n v="0.08"/>
    <n v="0.09"/>
    <n v="0.08"/>
    <n v="0.08"/>
    <n v="0.09"/>
    <n v="0.08"/>
    <n v="0.08"/>
    <n v="0.09"/>
    <n v="0.08"/>
    <n v="0.08"/>
    <n v="0.09"/>
    <n v="0.99999999999999978"/>
    <s v="Oficina de Laboratorio de Ciudad"/>
    <s v="Reporte de actividades definidas en el marco de MIPG"/>
  </r>
  <r>
    <n v="2025"/>
    <m/>
    <x v="0"/>
    <x v="5"/>
    <s v="Implementar el 100% de las actividades requeridas para mantener el Sistema de Gestión- MIPG de la entidad"/>
    <x v="0"/>
    <s v="Revisar y actualizar la documentación del proceso"/>
    <n v="15"/>
    <s v="MIPG"/>
    <d v="2025-01-01T00:00:00"/>
    <d v="2025-12-31T00:00:00"/>
    <m/>
    <m/>
    <n v="0.25"/>
    <m/>
    <m/>
    <n v="0.25"/>
    <m/>
    <m/>
    <n v="0.25"/>
    <m/>
    <m/>
    <n v="0.25"/>
    <n v="1"/>
    <s v="Oficina de Laboratorio de Ciudad"/>
    <s v="Documentación del proceso actualizada en el marco del sistema de gestión "/>
  </r>
  <r>
    <n v="2025"/>
    <m/>
    <x v="0"/>
    <x v="5"/>
    <s v="Implementar el 100% de las actividades requeridas para mantener el Sistema de Gestión- MIPG de la entidad"/>
    <x v="0"/>
    <s v="Realizar la encuesta de satisfacción (por dependencias) y la Retroalimentación de partes interesadas (por procesos)"/>
    <n v="10"/>
    <s v="MIPG"/>
    <d v="2025-01-01T00:00:00"/>
    <d v="2025-12-31T00:00:00"/>
    <m/>
    <m/>
    <m/>
    <m/>
    <m/>
    <n v="0.5"/>
    <m/>
    <m/>
    <m/>
    <m/>
    <m/>
    <n v="0.5"/>
    <n v="1"/>
    <s v="Oficina de Laboratorio de Ciudad"/>
    <s v="Reporte de las encuestas de satisfacción del proceso"/>
  </r>
  <r>
    <n v="2025"/>
    <m/>
    <x v="0"/>
    <x v="5"/>
    <s v="Implementar el 100% de las actividades requeridas para mantener el Sistema de Gestión- MIPG de la entidad"/>
    <x v="0"/>
    <s v="Reportar las acciones a cargo del proceso asociadas al PTEP 2025"/>
    <n v="15"/>
    <s v="PTEP"/>
    <d v="2025-01-01T00:00:00"/>
    <d v="2025-12-31T00:00:00"/>
    <m/>
    <m/>
    <m/>
    <n v="0.3"/>
    <m/>
    <m/>
    <m/>
    <n v="0.3"/>
    <m/>
    <m/>
    <m/>
    <n v="0.4"/>
    <n v="1"/>
    <s v="Oficina de Laboratorio de Ciudad"/>
    <s v="Reporte Cuatrimestral del PTEP"/>
  </r>
  <r>
    <n v="2025"/>
    <m/>
    <x v="0"/>
    <x v="5"/>
    <s v="Implementar el 100% de las actividades requeridas para mantener el Sistema de Gestión- MIPG de la entidad"/>
    <x v="0"/>
    <s v="Reportar el seguimiento al producto de políticas públicas a cargo del proceso para la vigencia 2025"/>
    <n v="15"/>
    <s v="Políticas Públicas"/>
    <d v="2025-01-01T00:00:00"/>
    <d v="2025-12-31T00:00:00"/>
    <m/>
    <m/>
    <m/>
    <m/>
    <m/>
    <m/>
    <n v="0.5"/>
    <m/>
    <m/>
    <m/>
    <m/>
    <n v="0.5"/>
    <n v="1"/>
    <s v="Oficina de Laboratorio de Ciudad"/>
    <s v="Reporte semestral de seguimiento a los productos de políticas públicas"/>
  </r>
  <r>
    <n v="2025"/>
    <m/>
    <x v="0"/>
    <x v="5"/>
    <s v="Implementar el 100% de las actividades requeridas para mantener el Sistema de Gestión- MIPG de la entidad"/>
    <x v="0"/>
    <s v="Mantener actualizada la información en la página web de la SDP. Boceto Micrositio para el reto de Ciudad 1.*"/>
    <n v="10"/>
    <s v="MIPG"/>
    <d v="2025-01-01T00:00:00"/>
    <d v="2025-12-31T00:00:00"/>
    <m/>
    <m/>
    <m/>
    <m/>
    <m/>
    <n v="0.5"/>
    <m/>
    <m/>
    <m/>
    <m/>
    <m/>
    <n v="0.5"/>
    <n v="1"/>
    <s v="Oficina de Laboratorio de Ciudad"/>
    <s v="Página Web actualizada"/>
  </r>
  <r>
    <n v="2025"/>
    <m/>
    <x v="0"/>
    <x v="5"/>
    <s v="Implementar el 100% de las actividades requeridas para mantener el Sistema de Gestión- MIPG de la entidad"/>
    <x v="0"/>
    <s v="Realizar la formulación y seguimiento del mapa de riesgos del proceso"/>
    <n v="10"/>
    <s v="MIPG"/>
    <d v="2025-01-01T00:00:00"/>
    <d v="2025-12-31T00:00:00"/>
    <m/>
    <m/>
    <n v="0.25"/>
    <m/>
    <m/>
    <n v="0.25"/>
    <m/>
    <m/>
    <n v="0.25"/>
    <m/>
    <m/>
    <n v="0.25"/>
    <n v="1"/>
    <s v="Oficina de Laboratorio de Ciudad"/>
    <s v="Registro del seguimiento al mapa de riesgos formulado"/>
  </r>
  <r>
    <n v="2025"/>
    <m/>
    <x v="0"/>
    <x v="5"/>
    <s v="Implementar el 100% de las actividades requeridas para mantener el Sistema de Gestión- MIPG de la entidad"/>
    <x v="0"/>
    <s v="Gestionar oportunamente las PQRS asignadas desde SIPA y Bogotá Te Escucha, en coherencia con las funciones de la Oficina de Laboratorio de Ciudad"/>
    <n v="10"/>
    <s v="MIPG"/>
    <d v="2025-01-01T00:00:00"/>
    <d v="2025-12-31T00:00:00"/>
    <m/>
    <m/>
    <n v="0.25"/>
    <m/>
    <m/>
    <n v="0.25"/>
    <m/>
    <m/>
    <n v="0.25"/>
    <m/>
    <m/>
    <n v="0.25"/>
    <n v="1"/>
    <s v="Oficina de Laboratorio de Ciudad"/>
    <s v="Reporte gestión de PQRS en SIPA y Bogotá Te Escucha para PTEP"/>
  </r>
  <r>
    <n v="2025"/>
    <m/>
    <x v="0"/>
    <x v="5"/>
    <s v="Generar insumos para la planificación de un sistema para la transformación de la cultura organizacional hacia la innovación  "/>
    <x v="0"/>
    <s v="Apoyar el diseño del Modelo de Gobernanza del Sistema de Gestión de la Innovación para generar cultura de innovación en la organización"/>
    <n v="50"/>
    <s v="Política Gestión Conocimiento Innovación"/>
    <d v="2025-01-01T00:00:00"/>
    <d v="2025-12-31T00:00:00"/>
    <m/>
    <m/>
    <m/>
    <m/>
    <m/>
    <n v="1"/>
    <m/>
    <m/>
    <m/>
    <m/>
    <m/>
    <m/>
    <n v="1"/>
    <s v="Oficina de Laboratorio de Ciudad"/>
    <s v="Acta de Acuerdo del Modelo de Gobernanza"/>
  </r>
  <r>
    <n v="2025"/>
    <m/>
    <x v="0"/>
    <x v="5"/>
    <s v="Generar insumos para la planificación de un sistema para la transformación de la cultura organizacional hacia la innovación  "/>
    <x v="0"/>
    <s v="Apoyar la elaboración del Plan Organizacional de Cultura de la Innovación de la Secretaría Distrital de Planeación"/>
    <n v="50"/>
    <s v="Política Gestión Conocimiento Innovación"/>
    <d v="2025-01-01T00:00:00"/>
    <d v="2025-12-31T00:00:00"/>
    <m/>
    <m/>
    <m/>
    <m/>
    <m/>
    <m/>
    <m/>
    <m/>
    <m/>
    <m/>
    <m/>
    <n v="1"/>
    <n v="1"/>
    <s v="Oficina de Laboratorio de Ciudad"/>
    <s v="Informe del apoyo en la elaboración del Plan Organizacional de Cultura de la Innovación de la SDP"/>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Revisión jurídica de las actuaciones adelantadas en cada una de las fases en desarrollo de los retos de innovación 2 y Express"/>
    <n v="25"/>
    <s v="No aplica"/>
    <d v="2025-01-01T00:00:00"/>
    <d v="2025-12-31T00:00:00"/>
    <n v="0"/>
    <n v="0"/>
    <n v="0.25"/>
    <n v="0"/>
    <n v="0"/>
    <n v="0.25"/>
    <n v="0"/>
    <n v="0"/>
    <n v="0.25"/>
    <n v="0"/>
    <n v="0"/>
    <n v="0.25"/>
    <n v="1"/>
    <s v="Oficina de Laboratorio de Ciudad"/>
    <s v="Actividades relacionadas con las diferentes etapas de los Retos 2 y Express"/>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Elaborar la metodología para priorizar los retos de ciudad propuestos por las entidades distritales"/>
    <n v="25"/>
    <s v="No aplica"/>
    <d v="2025-01-01T00:00:00"/>
    <d v="2025-12-31T00:00:00"/>
    <n v="0"/>
    <n v="0"/>
    <n v="1"/>
    <n v="0"/>
    <n v="0"/>
    <n v="0"/>
    <n v="0"/>
    <n v="0"/>
    <n v="0"/>
    <n v="0"/>
    <n v="0"/>
    <n v="0"/>
    <n v="1"/>
    <s v="Oficina de Laboratorio de Ciudad"/>
    <s v="Ficha técnica de la Metodología"/>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Priorizar los retos de ciudad propuestos por las entidades distritales que será o serán implementados en la vigencia 2025"/>
    <n v="50"/>
    <s v="No aplica"/>
    <d v="2025-01-01T00:00:00"/>
    <d v="2025-12-31T00:00:00"/>
    <n v="0"/>
    <n v="0"/>
    <n v="0.5"/>
    <n v="0"/>
    <n v="0"/>
    <n v="0.5"/>
    <n v="0"/>
    <n v="0"/>
    <n v="0"/>
    <n v="0"/>
    <n v="0"/>
    <n v="0"/>
    <n v="1"/>
    <s v="Oficina de Laboratorio de Ciudad"/>
    <s v="Documento que soporta la priorización consolidando Actividades relacinadas con la evaluación de estos potenciales retos: Blueprints, Investigaciones"/>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Gestionar la búsqueda del aliado estratégico para adelantar  los retos 2 y Express de innovación abierta asociados al desarrollo de soluciones no convencionales a retos de ciudad"/>
    <n v="25"/>
    <s v="No aplica"/>
    <d v="2025-01-01T00:00:00"/>
    <d v="2025-12-31T00:00:00"/>
    <n v="0"/>
    <n v="0"/>
    <n v="0.5"/>
    <n v="0"/>
    <n v="0"/>
    <n v="0.5"/>
    <n v="0"/>
    <n v="0"/>
    <n v="0"/>
    <n v="0"/>
    <n v="0"/>
    <n v="0"/>
    <n v="1"/>
    <s v="Oficina de Laboratorio de Ciudad"/>
    <s v="Memorando de entendimiento, convenio, contrato o cualquier documento vinculante entre la SDP y el Aliado seleccionado"/>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Realizar la gestión de los retos de innovación 2 y Express, en cada una de sus fases"/>
    <n v="75"/>
    <s v="No aplica"/>
    <d v="2025-01-01T00:00:00"/>
    <d v="2025-12-31T00:00:00"/>
    <n v="0"/>
    <n v="0"/>
    <n v="0"/>
    <n v="0"/>
    <n v="0"/>
    <n v="0.2"/>
    <n v="0"/>
    <n v="0"/>
    <n v="0.2"/>
    <n v="0"/>
    <n v="0"/>
    <n v="0.6"/>
    <n v="1"/>
    <s v="Oficina de Laboratorio de Ciudad"/>
    <s v="Actividades relacionadas en las diferentes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Revisión, consolidación y organización de información geográfica para análisis espaciales asociados  a la solución de innovación esperada para el reto 2 y reto Express"/>
    <n v="20"/>
    <s v="No aplica"/>
    <d v="2025-01-01T00:00:00"/>
    <d v="2025-12-31T00:00:00"/>
    <n v="0"/>
    <n v="0"/>
    <n v="0"/>
    <n v="0"/>
    <n v="0"/>
    <n v="0.3"/>
    <n v="0"/>
    <n v="0"/>
    <n v="0.2"/>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Organización de la documentación de acuerdo con cada fase para los retos 2 y Express"/>
    <n v="30"/>
    <s v="No aplica"/>
    <d v="2025-01-01T00:00:00"/>
    <d v="2025-12-31T00:00:00"/>
    <n v="0"/>
    <n v="0"/>
    <n v="0"/>
    <n v="0"/>
    <n v="0"/>
    <n v="0"/>
    <n v="0"/>
    <n v="0"/>
    <n v="0.5"/>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Elaboración del documento técnico compilatorio del reto para cada cada caso (Retos 2 y Express)"/>
    <n v="50"/>
    <s v="No aplica"/>
    <d v="2025-01-01T00:00:00"/>
    <d v="2025-12-31T00:00:00"/>
    <n v="0"/>
    <n v="0"/>
    <n v="0"/>
    <n v="0"/>
    <n v="0"/>
    <n v="0"/>
    <n v="0"/>
    <n v="0"/>
    <n v="0"/>
    <n v="0"/>
    <n v="0"/>
    <n v="1"/>
    <n v="1"/>
    <s v="Oficina de Laboratorio de Ciudad"/>
    <s v="Documento técnico compilatorio de cada reto"/>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Realizar el seguimiento al reto 1 Datos con Historia, ejecutado e implementado"/>
    <n v="40"/>
    <s v="No aplica"/>
    <d v="2025-01-01T00:00:00"/>
    <d v="2025-12-31T00:00:00"/>
    <n v="0"/>
    <n v="0"/>
    <n v="0.1"/>
    <n v="0"/>
    <n v="0"/>
    <n v="0.6"/>
    <n v="0"/>
    <n v="0"/>
    <n v="0.3"/>
    <n v="0"/>
    <n v="0"/>
    <n v="0"/>
    <n v="1"/>
    <s v="Oficina de Laboratorio de Ciudad"/>
    <s v="Informe de seguimiento a la fase de implementación del Reto 1: Datos con Historia"/>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Elaborar el documento de lecciones aprendidas del reto 1 Datos con Historia"/>
    <n v="60"/>
    <s v="No aplica"/>
    <d v="2025-01-01T00:00:00"/>
    <d v="2025-12-31T00:00:00"/>
    <n v="0"/>
    <n v="0"/>
    <n v="0"/>
    <n v="0"/>
    <n v="0"/>
    <n v="0"/>
    <n v="0"/>
    <n v="0"/>
    <n v="0.5"/>
    <n v="0"/>
    <n v="0"/>
    <n v="0.5"/>
    <n v="1"/>
    <s v="Oficina de Laboratorio de Ciudad"/>
    <s v="Documento compilatorio incluyendo cada una de las fases  que llevaron a la implementación del Reto 1: Datos con Historia"/>
  </r>
  <r>
    <n v="2025"/>
    <m/>
    <x v="0"/>
    <x v="6"/>
    <s v="Implementar el 100% de las actividades requeridas para mantener el Sistema de Gestión- MIPG de la entidad - CA-001ARTICULACIÓN DEL DIÁLOGO SUPRADISTRITAL"/>
    <x v="0"/>
    <s v="Realizar la formulación y seguimiento del mapa de riesgos del proceso"/>
    <n v="20"/>
    <s v="MIPG - Fortalecimiento organizacional y simplificación de procesos "/>
    <d v="2025-04-01T00:00:00"/>
    <d v="2025-12-31T00:00:00"/>
    <n v="0"/>
    <n v="0"/>
    <n v="0"/>
    <n v="0.33"/>
    <n v="0"/>
    <n v="0"/>
    <n v="0"/>
    <n v="0.33"/>
    <n v="0"/>
    <n v="0"/>
    <n v="0"/>
    <n v="0.34"/>
    <n v="1"/>
    <s v="Oficina de Integración Regional "/>
    <s v="Radicado SIPA seguimiento mapa de riesgos del proceso "/>
  </r>
  <r>
    <n v="2025"/>
    <m/>
    <x v="0"/>
    <x v="6"/>
    <s v="Implementar el 100% de las actividades requeridas para mantener el Sistema de Gestión- MIPG de la entidad - CA-001ARTICULACIÓN DEL DIÁLOGO SUPRADISTRITAL"/>
    <x v="0"/>
    <s v="Mantener actualizada la información en la página web de la SDP"/>
    <n v="20"/>
    <s v="MIPG - Transparencia, acceso a la información pública y lucha contra la corrupción "/>
    <d v="2025-03-01T00:00:00"/>
    <d v="2025-12-31T00:00:00"/>
    <n v="0"/>
    <n v="0"/>
    <n v="0.05"/>
    <n v="0.05"/>
    <n v="0.05"/>
    <n v="0.05"/>
    <n v="0.05"/>
    <n v="0.05"/>
    <n v="0.1"/>
    <n v="0.1"/>
    <n v="0.1"/>
    <n v="0.4"/>
    <n v="1"/>
    <s v="Oficina de Integración Regional "/>
    <s v="Relación información y publicaciones página web "/>
  </r>
  <r>
    <n v="2025"/>
    <m/>
    <x v="0"/>
    <x v="6"/>
    <s v="Implementar el 100% de las actividades requeridas para mantener el Sistema de Gestión- MIPG de la entidad - CA-001ARTICULACIÓN DEL DIÁLOGO SUPRADISTRITAL"/>
    <x v="0"/>
    <s v="Realizar la formulación y seguimiento de los planes de mejoramiento"/>
    <n v="10"/>
    <s v="MIPG- Planeación Institucional_x000a_Seguimiento y Evaluación del Desempeño Institucional "/>
    <d v="2025-04-01T00:00:00"/>
    <d v="2025-12-31T00:00:00"/>
    <n v="0"/>
    <n v="0"/>
    <n v="0"/>
    <n v="0.33"/>
    <n v="0"/>
    <n v="0"/>
    <n v="0"/>
    <n v="0.33"/>
    <n v="0"/>
    <n v="0"/>
    <n v="0"/>
    <n v="0.34"/>
    <n v="1"/>
    <s v="Oficina de Integración Regional "/>
    <s v="Radicado SIPA seguimiento planes de mejoramiento del proceso  (en caso de formular planes de mejoramiento)"/>
  </r>
  <r>
    <n v="2025"/>
    <m/>
    <x v="0"/>
    <x v="6"/>
    <s v="Implementar el 100% de las actividades requeridas para mantener el Sistema de Gestión- MIPG de la entidad - CA-001ARTICULACIÓN DEL DIÁLOGO SUPRADISTRITAL"/>
    <x v="0"/>
    <s v="Participar en las actividades definidas en el marco de MIPG"/>
    <n v="20"/>
    <s v="MIPG-Gestión del conocimiento y la innovación_x000a_Fortalecimiento organizacional y simplificación de procesos "/>
    <d v="2025-01-01T00:00:00"/>
    <d v="2025-12-31T00:00:00"/>
    <n v="0.02"/>
    <n v="0.02"/>
    <n v="0.02"/>
    <n v="0.27"/>
    <n v="0"/>
    <n v="0"/>
    <n v="0"/>
    <n v="0.33"/>
    <n v="0"/>
    <n v="0"/>
    <n v="0"/>
    <n v="0.34"/>
    <n v="1"/>
    <s v="Oficina de Integración Regional "/>
    <s v="Evidencias reuniones, capacitaciones, comunicaciones en el marco de MIPG "/>
  </r>
  <r>
    <n v="2025"/>
    <m/>
    <x v="0"/>
    <x v="6"/>
    <s v="Implementar el 100% de las actividades requeridas para mantener el Sistema de Gestión- MIPG de la entidad - CA-001ARTICULACIÓN DEL DIÁLOGO SUPRADISTRITAL"/>
    <x v="0"/>
    <s v="Revisar y actualizar la documentación del proceso"/>
    <n v="10"/>
    <s v="MIPG-Fortalecimiento organizacional y simplificación de procesos "/>
    <d v="2025-01-01T00:00:00"/>
    <d v="2025-12-31T00:00:00"/>
    <n v="0.05"/>
    <n v="0.05"/>
    <n v="0.05"/>
    <n v="0.18"/>
    <n v="0"/>
    <n v="0"/>
    <n v="0"/>
    <n v="0.33"/>
    <n v="0"/>
    <n v="0"/>
    <n v="0"/>
    <n v="0.34"/>
    <n v="1"/>
    <s v="Oficina de Integración Regional "/>
    <s v="Evidencias reuniones, capacitaciones, comunicaciones, publicaciones y socializaciones documentos del proceso "/>
  </r>
  <r>
    <n v="2025"/>
    <m/>
    <x v="0"/>
    <x v="6"/>
    <s v="Implementar el 100% de las actividades requeridas para mantener el Sistema de Gestión- MIPG de la entidad - CA-001ARTICULACIÓN DEL DIÁLOGO SUPRADISTRITAL"/>
    <x v="0"/>
    <s v="Realizar la encuesta de satisfacción (por dependencias) y la Retroalimentación de partes"/>
    <n v="10"/>
    <s v="MIPG-Seguimiento y Evaluación del Desempeño Institucional"/>
    <d v="2025-10-01T00:00:00"/>
    <d v="2025-12-31T00:00:00"/>
    <n v="0"/>
    <n v="0"/>
    <n v="0"/>
    <n v="0"/>
    <n v="0"/>
    <n v="0"/>
    <n v="0"/>
    <n v="0"/>
    <n v="0"/>
    <n v="0.1"/>
    <n v="0.1"/>
    <n v="0.8"/>
    <n v="1"/>
    <s v="Oficina de Integración Regional "/>
    <s v="Encuesta OIR "/>
  </r>
  <r>
    <n v="2025"/>
    <m/>
    <x v="0"/>
    <x v="6"/>
    <s v="Implementar el 100% de las actividades requeridas para mantener el Sistema de Gestión- MIPG de la entidad - CA-001ARTICULACIÓN DEL DIÁLOGO SUPRADISTRITAL"/>
    <x v="0"/>
    <s v="Reportar las acciones a cargo del proceso asociadas a la Política Pública con la cual se tiene responsabilidad. "/>
    <n v="10"/>
    <s v="Políticas Públicas "/>
    <d v="2025-12-01T00:00:00"/>
    <d v="2025-12-31T00:00:00"/>
    <n v="0"/>
    <n v="0"/>
    <n v="0"/>
    <n v="0"/>
    <n v="0"/>
    <n v="0"/>
    <n v="0"/>
    <n v="0"/>
    <n v="0"/>
    <n v="0"/>
    <n v="0"/>
    <n v="1"/>
    <n v="1"/>
    <s v="Oficina de Integración Regional "/>
    <s v="Reporte matriz de seguimiento PP Ruralidad según Plan de acción de la política (Reporte Anual)"/>
  </r>
  <r>
    <n v="2025"/>
    <m/>
    <x v="0"/>
    <x v="6"/>
    <s v="Ejecutar el 100% del  plan de trabajo de la Estrategia de Integración Regional "/>
    <x v="0"/>
    <s v="Asistir las Instancias de coordinación regional "/>
    <n v="70"/>
    <s v="N/A"/>
    <d v="2025-01-01T00:00:00"/>
    <d v="2025-12-31T00:00:00"/>
    <n v="0.05"/>
    <n v="0.05"/>
    <n v="0.1"/>
    <n v="0.1"/>
    <n v="0.1"/>
    <n v="0.1"/>
    <n v="0.1"/>
    <n v="0.1"/>
    <n v="0.1"/>
    <n v="0.1"/>
    <n v="0.05"/>
    <n v="0.05"/>
    <n v="1"/>
    <s v="Oficina de Integración Regional "/>
    <s v="Evidencias de reuniones y socializaciones de documentos del proceso "/>
  </r>
  <r>
    <n v="2025"/>
    <m/>
    <x v="0"/>
    <x v="6"/>
    <s v="Ejecutar el 100% del  plan de trabajo de la Estrategia de Integración Regional "/>
    <x v="0"/>
    <s v="Elaborar Informe anual al plan de trabajo de la Estrategia de Integración Regional"/>
    <n v="30"/>
    <s v="N/A"/>
    <d v="2025-10-01T00:00:00"/>
    <d v="2025-12-31T00:00:00"/>
    <n v="0"/>
    <n v="0"/>
    <n v="0"/>
    <n v="0"/>
    <n v="0"/>
    <n v="0"/>
    <n v="0"/>
    <n v="0"/>
    <n v="0"/>
    <n v="0.2"/>
    <n v="0.3"/>
    <n v="0.5"/>
    <n v="1"/>
    <s v="Oficina de Integración Regional "/>
    <s v="Informe anual al plan de trabajo de la Estrategia de Integración Regional "/>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Elaborar documentos  técnicos de apoyo a las acciones sectoriales que hacen parte de cada figura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l plan de trabajo de las instancias para la articulación de políticas, programas, proyecto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 proyectos de las instancias para la articulación de políticas, programa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Gestionar con los sectores del distrito mesas de asistencia técnica para los municipios que lo requieran "/>
    <n v="25"/>
    <s v="No aplica"/>
    <d v="2025-01-01T00:00:00"/>
    <d v="2025-12-31T00:00:00"/>
    <n v="0.01"/>
    <n v="0.01"/>
    <n v="0.01"/>
    <n v="0.05"/>
    <n v="0.08"/>
    <n v="0.08"/>
    <n v="0.08"/>
    <n v="0.08"/>
    <n v="0.08"/>
    <n v="0.15"/>
    <n v="0.15"/>
    <n v="0.22"/>
    <n v="1"/>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visión e Implementación de la metodología a desarrollar en cada espacio de integración regional"/>
    <n v="40"/>
    <s v="No aplica"/>
    <d v="2025-01-01T00:00:00"/>
    <d v="2025-12-31T00:00:00"/>
    <n v="0.01"/>
    <n v="0.01"/>
    <n v="0.01"/>
    <n v="0.05"/>
    <n v="0.05"/>
    <n v="0.05"/>
    <n v="0.05"/>
    <n v="0.05"/>
    <n v="0.12"/>
    <n v="0.2"/>
    <n v="0.2"/>
    <n v="0.2"/>
    <n v="1"/>
    <s v="Oficina de Integración Regional "/>
    <s v="Documentos sobre la revisión e implementación de metodologías para los espacios de integración"/>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alizar un espacio de integración"/>
    <n v="60"/>
    <s v="No aplica"/>
    <d v="2025-01-01T00:00:00"/>
    <d v="2025-12-31T00:00:00"/>
    <n v="0.01"/>
    <n v="0.01"/>
    <n v="0.01"/>
    <n v="0.05"/>
    <n v="0.05"/>
    <n v="0.05"/>
    <n v="0.05"/>
    <n v="0.05"/>
    <n v="0.12"/>
    <n v="0.2"/>
    <n v="0.2"/>
    <n v="0.2"/>
    <n v="1"/>
    <s v="Oficina de Integración Regional "/>
    <s v="Registro de realización de los espacios de integración con sus actividades correspondientes - Memorias "/>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Gestionar información especializada"/>
    <n v="33"/>
    <s v="No aplica"/>
    <d v="2025-01-01T00:00:00"/>
    <d v="2025-12-31T00:00:00"/>
    <n v="0.02"/>
    <n v="0.02"/>
    <n v="0.02"/>
    <n v="0.02"/>
    <n v="0.05"/>
    <n v="0.05"/>
    <n v="0.05"/>
    <n v="0.1"/>
    <n v="0.1"/>
    <n v="0.1"/>
    <n v="0.1"/>
    <n v="0.37"/>
    <n v="0.99999999999999989"/>
    <s v="Oficina de Integración Regional "/>
    <s v="Informes de gestión de información especializada recopilada y base de datos actualizada"/>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Elaborar documentos de investigación"/>
    <n v="33"/>
    <s v="No aplica"/>
    <d v="2025-01-01T00:00:00"/>
    <d v="2025-12-31T00:00:00"/>
    <n v="0.02"/>
    <n v="0.02"/>
    <n v="0.02"/>
    <n v="0.02"/>
    <n v="0.05"/>
    <n v="0.05"/>
    <n v="0.05"/>
    <n v="0.1"/>
    <n v="0.1"/>
    <n v="0.1"/>
    <n v="0.1"/>
    <n v="0.37"/>
    <n v="0.99999999999999989"/>
    <s v="Oficina de Integración Regional "/>
    <s v="Documentos de investigación elaborados basados en los proyectos de integración"/>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Realizar acciones de divulgación"/>
    <n v="34"/>
    <s v="No aplica"/>
    <d v="2025-01-01T00:00:00"/>
    <d v="2025-12-31T00:00:00"/>
    <n v="0.02"/>
    <n v="0.02"/>
    <n v="0.02"/>
    <n v="0.02"/>
    <n v="0.05"/>
    <n v="0.05"/>
    <n v="0.05"/>
    <n v="0.1"/>
    <n v="0.1"/>
    <n v="0.1"/>
    <n v="0.1"/>
    <n v="0.37"/>
    <n v="0.99999999999999989"/>
    <s v="Oficina de Integración Regional "/>
    <s v="Link o informes relacionados con las acciones de divulgación realizadas"/>
  </r>
  <r>
    <n v="2025"/>
    <m/>
    <x v="1"/>
    <x v="7"/>
    <s v="(M-CA-006)  Implementar el 100%  de las actividades requeridas para mantener el Sistema de Gestión- MIPG de la entidad"/>
    <x v="0"/>
    <s v="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
    <n v="12"/>
    <s v="MIPG - Transparencia, acceso a la información_x000a_pública y lucha contra la corrupción_x000a_PTEP"/>
    <d v="2025-02-01T00:00:00"/>
    <d v="2025-12-31T00:00:00"/>
    <n v="0"/>
    <n v="0.09"/>
    <n v="0.09"/>
    <n v="0.09"/>
    <n v="0.09"/>
    <n v="0.09"/>
    <n v="0.09"/>
    <n v="0.09"/>
    <n v="0.09"/>
    <n v="0.09"/>
    <n v="0.09"/>
    <n v="0.1"/>
    <n v="0.99999999999999978"/>
    <s v="Dirección de Diversidad Sexual, Poblacilones y Géneros"/>
    <s v="Documentos publicados en los siguientes links: https://www.sdp.gov.co/gestion-socioeconomica/diversidad-sexual/consejo-consultivo_x000a__x000a_https://www.sdp.gov.co/gestion-socioeconomica/diversidad-sexual/mids   "/>
  </r>
  <r>
    <n v="2025"/>
    <m/>
    <x v="1"/>
    <x v="7"/>
    <s v="Realizar el 100% de las actividades encaminadas a la construcción de la Agenda de Evaluaciones del Distrito Capital "/>
    <x v="0"/>
    <s v="Solicitar información sobre evaluaciones a realizar a las Entidades cabeza de sector."/>
    <n v="30"/>
    <s v="N/A"/>
    <d v="2025-09-01T00:00:00"/>
    <d v="2025-09-30T00:00:00"/>
    <n v="0"/>
    <n v="0"/>
    <n v="0"/>
    <n v="0"/>
    <n v="0"/>
    <n v="0"/>
    <n v="0"/>
    <n v="0"/>
    <n v="1"/>
    <n v="0"/>
    <n v="0"/>
    <n v="0"/>
    <n v="1"/>
    <s v="Dirección de Evaluación de Políticas Públicas "/>
    <s v="Comunicaciones enviadas a las entidades "/>
  </r>
  <r>
    <n v="2025"/>
    <m/>
    <x v="1"/>
    <x v="7"/>
    <s v="Realizar el 100% de las actividades encaminadas a la construcción de la Agenda de Evaluaciones del Distrito Capital "/>
    <x v="0"/>
    <s v="Realizar reuniones con las entidades que presentaron información sobre evaluaciones a realizar."/>
    <n v="30"/>
    <s v="N/A"/>
    <d v="2025-10-01T00:00:00"/>
    <d v="2025-11-30T00:00:00"/>
    <n v="0"/>
    <n v="0"/>
    <n v="0"/>
    <n v="0"/>
    <n v="0"/>
    <n v="0"/>
    <n v="0"/>
    <n v="0"/>
    <n v="0"/>
    <n v="0.5"/>
    <n v="0.5"/>
    <n v="0"/>
    <n v="1"/>
    <s v="Dirección de Evaluación de Políticas Públicas "/>
    <s v="Actas/protocolo de reuniones realizadas "/>
  </r>
  <r>
    <n v="2025"/>
    <m/>
    <x v="1"/>
    <x v="7"/>
    <s v="Realizar el 100% de las actividades encaminadas a la construcción de la Agenda de Evaluaciones del Distrito Capital "/>
    <x v="0"/>
    <s v="Definir los criterios para la priorización de las evaluaciones a realizar y proponer la agenda para su aprobación por el CONPESD.C."/>
    <n v="40"/>
    <s v="N/A"/>
    <d v="2025-11-01T00:00:00"/>
    <d v="2025-12-31T00:00:00"/>
    <n v="0"/>
    <n v="0"/>
    <n v="0"/>
    <n v="0"/>
    <n v="0"/>
    <n v="0"/>
    <n v="0"/>
    <n v="0"/>
    <n v="0"/>
    <n v="0"/>
    <n v="0.5"/>
    <n v="0.5"/>
    <n v="1"/>
    <s v="Dirección de Evaluación de Políticas Públicas "/>
    <s v="Agenda de evaluaciones"/>
  </r>
  <r>
    <n v="2025"/>
    <m/>
    <x v="1"/>
    <x v="7"/>
    <s v="(M-CA-006)  Implementar el 100%  de las actividades requeridas para mantener el Sistema de Gestión- MIPG de la entidad"/>
    <x v="0"/>
    <s v="Publicar el Acta y/o Informe del Consejo de Política Económica y Social del Distrito CONPES D.C., a más tardar el Último día hábil del mes siguiente al corte. La ruta del sitio web será: Información de interés/ información adicional/nombre del espacio/toma de decisiones"/>
    <n v="12"/>
    <s v="MIPG - Transparencia, acceso a la información_x000a_pública y lucha contra la corrupción_x000a_PTEP"/>
    <d v="2025-03-01T00:00:00"/>
    <d v="2025-12-31T00:00:00"/>
    <n v="0"/>
    <n v="0"/>
    <n v="0.25"/>
    <n v="0"/>
    <n v="0"/>
    <n v="0.25"/>
    <n v="0"/>
    <n v="0"/>
    <n v="0.25"/>
    <n v="0"/>
    <n v="0"/>
    <n v="0.25"/>
    <n v="1"/>
    <s v="Dirección de Formulación y Seguimiento de Políticas Públicas"/>
    <s v="Acta y/o Informe del Consejo de Política Económica y Social del Distrito CONPES D.C publicada"/>
  </r>
  <r>
    <n v="2025"/>
    <m/>
    <x v="1"/>
    <x v="7"/>
    <s v="Realizar el 100% de seguimiento a los planes de acción para la implementación de las políticas públicas en cada vigencia"/>
    <x v="0"/>
    <s v="Realizar la lectura de los reportes cualitativos a todas las políticas del ecosistema distrital, entregados por las entidades lideres de Política"/>
    <n v="20"/>
    <s v="N/A"/>
    <d v="2025-02-01T00:00:00"/>
    <d v="2025-12-31T00:00:00"/>
    <n v="0"/>
    <n v="0.25"/>
    <n v="0.25"/>
    <n v="0"/>
    <n v="0"/>
    <n v="0"/>
    <n v="0"/>
    <n v="0.25"/>
    <n v="0.2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observaciones y alertas sobre los reportes de seguimiento cualitativo de las Políticas Publicas "/>
    <n v="30"/>
    <s v="N/A"/>
    <d v="2025-03-01T00:00:00"/>
    <d v="2025-12-31T00:00:00"/>
    <n v="0"/>
    <n v="0"/>
    <n v="0.5"/>
    <n v="0"/>
    <n v="0"/>
    <n v="0"/>
    <n v="0"/>
    <n v="0"/>
    <n v="0.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el apartado cualitativo del informe de seguimiento semestral a las políticas publicas. "/>
    <n v="50"/>
    <s v="N/A"/>
    <d v="2025-05-01T00:00:00"/>
    <d v="2025-12-31T00:00:00"/>
    <n v="0"/>
    <n v="0"/>
    <n v="0"/>
    <n v="0"/>
    <n v="0.5"/>
    <n v="0"/>
    <n v="0"/>
    <n v="0"/>
    <n v="0"/>
    <n v="0.5"/>
    <n v="0"/>
    <n v="0"/>
    <n v="1"/>
    <s v="Dirección de Formulación y Seguimiento de Políticas Públicas"/>
    <s v="Informes de seguimiento de las políticas publicas"/>
  </r>
  <r>
    <n v="2025"/>
    <m/>
    <x v="1"/>
    <x v="7"/>
    <s v="Realizar 2 acciones propias de la dirección en torno a los ODS y Política Pública de Ruralidad "/>
    <x v="0"/>
    <s v="Avanzar en la implementación del modelo de seguimiento al cumplimiento de los objetivos de desarrollo sostenible -ODS"/>
    <n v="50"/>
    <s v="Política Pública"/>
    <d v="2025-01-01T00:00:00"/>
    <d v="2025-12-31T00:00:00"/>
    <n v="0.05"/>
    <n v="0.05"/>
    <n v="0.1"/>
    <n v="0.1"/>
    <n v="0.1"/>
    <n v="0.1"/>
    <n v="0.1"/>
    <n v="0.1"/>
    <n v="0.1"/>
    <n v="0.1"/>
    <n v="0.05"/>
    <n v="0.05"/>
    <n v="1"/>
    <s v="Direccion de Planeación del Desarrollo Económico "/>
    <s v="Informe de Seguimiento ODS"/>
  </r>
  <r>
    <n v="2025"/>
    <m/>
    <x v="1"/>
    <x v="7"/>
    <s v="Realizar 2 acciones propias de la dirección en torno a los ODS y Política Pública de Ruralidad "/>
    <x v="0"/>
    <s v="Realizar seguimiento a la implementación de la política de ruralidad"/>
    <n v="50"/>
    <s v="Política Pública"/>
    <d v="2025-01-01T00:00:00"/>
    <d v="2025-12-31T00:00:00"/>
    <n v="0.05"/>
    <n v="0.05"/>
    <n v="0.1"/>
    <n v="0.1"/>
    <n v="0.1"/>
    <n v="0.1"/>
    <n v="0.1"/>
    <n v="0.1"/>
    <n v="0.1"/>
    <n v="0.1"/>
    <n v="0.05"/>
    <n v="0.05"/>
    <n v="1"/>
    <s v="Direccion de Planeación del Desarrollo Económico "/>
    <s v="Informe de seguimiento a la implementación de la política de ruralidad"/>
  </r>
  <r>
    <n v="2025"/>
    <m/>
    <x v="1"/>
    <x v="7"/>
    <s v="Brindar 100% de la asistencia técnica a la implementación del plan de acción de la política Pública para la superación de la Pobreza. "/>
    <x v="0"/>
    <s v="Realizar el reporte semestral del plan de acción de la política pública para la superación de la Pobreza.  "/>
    <n v="50"/>
    <s v="N/A"/>
    <d v="2025-06-01T00:00:00"/>
    <d v="2025-12-31T00:00:00"/>
    <n v="0"/>
    <n v="0"/>
    <n v="0"/>
    <n v="0"/>
    <n v="0"/>
    <n v="0"/>
    <n v="0.5"/>
    <n v="0"/>
    <n v="0"/>
    <n v="0"/>
    <n v="0"/>
    <n v="0.5"/>
    <n v="1"/>
    <s v="Dirección de Planeación del Desarrollo Social"/>
    <s v="Reporte semestral del plan de la ejecución del acción de la política pública para la superación de la Pobreza.  "/>
  </r>
  <r>
    <n v="2025"/>
    <m/>
    <x v="1"/>
    <x v="7"/>
    <s v="Brindar 100% de la asistencia técnica a la implementación del plan de acción de la política Pública para la superación de la Pobreza. "/>
    <x v="0"/>
    <s v="Presentar resultados de la primera evaluación institucional de la política pública para la superación de la Pobreza."/>
    <n v="50"/>
    <s v="N/A"/>
    <d v="2025-05-01T00:00:00"/>
    <d v="2025-05-01T00:00:00"/>
    <n v="0"/>
    <n v="0"/>
    <n v="0"/>
    <n v="0"/>
    <n v="1"/>
    <n v="0"/>
    <n v="0"/>
    <n v="0"/>
    <n v="0"/>
    <n v="0"/>
    <n v="0"/>
    <n v="0"/>
    <n v="1"/>
    <s v="Dirección de Planeación del Desarrollo Social"/>
    <s v="Documento de evaluación institucional de la política pública para la superación de la Pobreza."/>
  </r>
  <r>
    <n v="2025"/>
    <m/>
    <x v="1"/>
    <x v="7"/>
    <s v="(M-CA-006)  Implementar el 100%  de las actividades requeridas para mantener el Sistema de Gestión- MIPG de la entidad"/>
    <x v="0"/>
    <s v="Realizar la formulación y seguimiento del mapa de riesgos del proceso"/>
    <n v="13"/>
    <s v="MIPG - Planeación Institucional"/>
    <d v="2025-04-01T00:00:00"/>
    <d v="2025-12-31T00:00:00"/>
    <n v="0"/>
    <n v="0"/>
    <n v="0"/>
    <n v="0.33"/>
    <n v="0"/>
    <n v="0"/>
    <n v="0"/>
    <n v="0.34"/>
    <n v="0"/>
    <n v="0"/>
    <n v="0"/>
    <n v="0.33"/>
    <n v="1"/>
    <s v="Subsecretaría de Políticas Públicas y Planeación Social y Económica"/>
    <s v="Monitoreos de riesgos de corrupción y gestión_x000a__x000a_Matriz de riesgos actualizada cuando aplique"/>
  </r>
  <r>
    <n v="2025"/>
    <m/>
    <x v="1"/>
    <x v="7"/>
    <s v="(M-CA-006)  Implementar el 100%  de las actividades requeridas para mantener el Sistema de Gestión- MIPG de la entidad"/>
    <x v="0"/>
    <s v="Mantener actualizada la información en la página web de la SDP"/>
    <n v="13"/>
    <s v="MIPG - Transparencia, acceso a la información_x000a_pública y lucha contra la corrupción"/>
    <d v="2025-01-01T00:00:00"/>
    <d v="2025-12-31T00:00:00"/>
    <n v="0.08"/>
    <n v="0.08"/>
    <n v="0.08"/>
    <n v="0.1"/>
    <n v="0.08"/>
    <n v="0.08"/>
    <n v="0.08"/>
    <n v="0.1"/>
    <n v="0.08"/>
    <n v="0.08"/>
    <n v="0.08"/>
    <n v="0.08"/>
    <n v="0.99999999999999978"/>
    <s v="Subsecretaría de Políticas Públicas y Planeación Social y Económica"/>
    <s v="Documentos publicados en la página web - sitio Subsecretaría que corresponda"/>
  </r>
  <r>
    <n v="2025"/>
    <m/>
    <x v="1"/>
    <x v="7"/>
    <s v="(M-CA-006)  Implementar el 100%  de las actividades requeridas para mantener el Sistema de Gestión- MIPG de la entidad"/>
    <x v="0"/>
    <s v="Realizar la formulación y seguimiento de los planes de mejoramiento"/>
    <n v="13"/>
    <s v="MIPG - Planeación Institucional_x000a_Seguimiento y Evaluación del Desempeño_x000a_Institucional"/>
    <d v="2025-01-01T00:00:00"/>
    <d v="2025-12-31T00:00:00"/>
    <n v="0.08"/>
    <n v="0.08"/>
    <n v="0.08"/>
    <n v="0.1"/>
    <n v="0.08"/>
    <n v="0.08"/>
    <n v="0.08"/>
    <n v="0.1"/>
    <n v="0.08"/>
    <n v="0.08"/>
    <n v="0.08"/>
    <n v="0.08"/>
    <n v="0.99999999999999978"/>
    <s v="Subsecretaría de Políticas Públicas y Planeación Social y Económica"/>
    <s v="Matriz todo con seguimientos realizados en cada periodo"/>
  </r>
  <r>
    <n v="2025"/>
    <m/>
    <x v="1"/>
    <x v="7"/>
    <s v="(M-CA-006)  Implementar el 100%  de las actividades requeridas para mantener el Sistema de Gestión- MIPG de la entidad"/>
    <x v="0"/>
    <s v="Participar en las actividades definidas en el marco de MIPG"/>
    <n v="13"/>
    <s v="MIPG - Gestión del conocimiento y la_x000a_innovación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Listados de asistencia - participación en reuniones programadas"/>
  </r>
  <r>
    <n v="2025"/>
    <m/>
    <x v="1"/>
    <x v="7"/>
    <s v="(M-CA-006)  Implementar el 100%  de las actividades requeridas para mantener el Sistema de Gestión- MIPG de la entidad"/>
    <x v="0"/>
    <s v="Revisar y actualizar la documentación del proceso"/>
    <n v="12"/>
    <s v="MIPG -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Documentos publicados en Isolucion "/>
  </r>
  <r>
    <n v="2025"/>
    <m/>
    <x v="1"/>
    <x v="7"/>
    <s v="(M-CA-006)  Implementar el 100%  de las actividades requeridas para mantener el Sistema de Gestión- MIPG de la entidad"/>
    <x v="0"/>
    <s v="Realizar la encuesta de satisfacción (por dependencias) y la Retroalimentación_x000a_de partes"/>
    <n v="12"/>
    <s v="MIPG - Seguimiento y Evaluación del Desempeño_x000a_Institucional"/>
    <d v="2025-02-01T00:00:00"/>
    <d v="2025-12-31T00:00:00"/>
    <n v="0"/>
    <n v="0.09"/>
    <n v="0.09"/>
    <n v="0.09"/>
    <n v="0.09"/>
    <n v="0.14000000000000001"/>
    <n v="0.09"/>
    <n v="0.09"/>
    <n v="0.09"/>
    <n v="0.09"/>
    <n v="0.09"/>
    <n v="0.05"/>
    <n v="0.99999999999999989"/>
    <s v="Subsecretaría de Políticas Públicas y Planeación Social y Económica"/>
    <s v="Link de aplicación de encuesta"/>
  </r>
  <r>
    <n v="2025"/>
    <m/>
    <x v="1"/>
    <x v="7"/>
    <s v="Obtener el 87% de nivel de satisfacción  del ejercicio de asistencia técnica por parte de los sectores de la administración distrital "/>
    <x v="0"/>
    <s v="Consolidar y analizar los resultados de la aplicación de la encuesta de satisfacción."/>
    <n v="50"/>
    <s v="N/A"/>
    <d v="2025-06-01T00:00:00"/>
    <d v="2025-12-31T00:00:00"/>
    <n v="0"/>
    <n v="0"/>
    <n v="0"/>
    <n v="0"/>
    <n v="0"/>
    <n v="0.5"/>
    <n v="0"/>
    <n v="0"/>
    <n v="0"/>
    <n v="0"/>
    <n v="0"/>
    <n v="0.5"/>
    <n v="1"/>
    <s v="Subsecretaría de Políticas Públicas y Planeación Social y Económica"/>
    <s v="Documento con los resultados de la aplicación de la encuesta de satisfacción."/>
  </r>
  <r>
    <n v="2025"/>
    <m/>
    <x v="1"/>
    <x v="7"/>
    <s v="Obtener el 87% de nivel de satisfacción  del ejercicio de asistencia técnica por parte de los sectores de la administración distrital "/>
    <x v="0"/>
    <s v="Realizar el informe consolidado con los resultados de la encuesta de satisfacción."/>
    <n v="50"/>
    <s v="N/A"/>
    <d v="2025-06-01T00:00:00"/>
    <d v="2025-12-31T00:00:00"/>
    <n v="0"/>
    <n v="0"/>
    <n v="0"/>
    <n v="0"/>
    <n v="0"/>
    <n v="0.5"/>
    <n v="0"/>
    <n v="0"/>
    <n v="0"/>
    <n v="0"/>
    <n v="0"/>
    <n v="0.5"/>
    <n v="1"/>
    <s v="Subsecretaría de Políticas Públicas y Planeación Social y Económica"/>
    <s v="Informe consolidado de los resultados de la aplicación de la encuesta de satisfac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portar las acciones de asistencia técnica para la transversalización de los enfoques de la política pública LGBTI. "/>
    <n v="20"/>
    <s v="No aplica"/>
    <d v="2025-02-03T00:00:00"/>
    <d v="2025-12-31T00:00:00"/>
    <n v="0"/>
    <n v="0.09"/>
    <n v="0.09"/>
    <n v="0.09"/>
    <n v="0.09"/>
    <n v="0.09"/>
    <n v="0.09"/>
    <n v="0.09"/>
    <n v="0.09"/>
    <n v="0.09"/>
    <n v="0.09"/>
    <n v="0.1"/>
    <n v="0.99999999999999978"/>
    <s v="Dirección de Diversidad Sexual, Poblacilones y Géneros"/>
    <s v="Acfas y documentos de seguimiento"/>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seguimiento a la implementación del módulo de capacitación a servidoras y servidores públicos de la política LGBTI. "/>
    <n v="20"/>
    <s v="No aplica"/>
    <d v="2025-02-03T00:00:00"/>
    <d v="2025-12-31T00:00:00"/>
    <n v="0"/>
    <n v="0.09"/>
    <n v="0.09"/>
    <n v="0.09"/>
    <n v="0.09"/>
    <n v="0.09"/>
    <n v="0.09"/>
    <n v="0.09"/>
    <n v="0.09"/>
    <n v="0.09"/>
    <n v="0.09"/>
    <n v="0.1"/>
    <n v="0.99999999999999978"/>
    <s v="Dirección de Diversidad Sexual, Poblacilones y Géneros"/>
    <s v="Informe de seguimiento "/>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acciones de articulación con las entidades distritales para el suministro e incorporación de la información en el Registro Distrital LGBTI. "/>
    <n v="20"/>
    <s v="No aplica"/>
    <d v="2025-02-03T00:00:00"/>
    <d v="2025-12-31T00:00:00"/>
    <n v="0"/>
    <n v="0.09"/>
    <n v="0.09"/>
    <n v="0.09"/>
    <n v="0.09"/>
    <n v="0.09"/>
    <n v="0.09"/>
    <n v="0.09"/>
    <n v="0.09"/>
    <n v="0.09"/>
    <n v="0.09"/>
    <n v="0.1"/>
    <n v="0.99999999999999978"/>
    <s v="Dirección de Diversidad Sexual, Poblacilones y Géneros"/>
    <s v="Actas de reuniones con los sectores de la administra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reportes de consolidación de los datos contenidos en el Registro Distrital LGBTI. "/>
    <n v="20"/>
    <s v="No aplica"/>
    <d v="2025-02-03T00:00:00"/>
    <d v="2025-12-31T00:00:00"/>
    <n v="0"/>
    <n v="0.09"/>
    <n v="0.09"/>
    <n v="0.09"/>
    <n v="0.09"/>
    <n v="0.09"/>
    <n v="0.09"/>
    <n v="0.09"/>
    <n v="0.09"/>
    <n v="0.09"/>
    <n v="0.09"/>
    <n v="0.1"/>
    <n v="0.99999999999999978"/>
    <s v="Dirección de Diversidad Sexual, Poblacilones y Géneros"/>
    <s v="Reportes del Registro Distrital LGBTI"/>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informe anual de seguimiento sobre la implementación del plan de acción de la PPLGBTI"/>
    <n v="20"/>
    <s v="No aplica"/>
    <d v="2025-02-03T00:00:00"/>
    <d v="2025-12-31T00:00:00"/>
    <n v="0"/>
    <n v="0.09"/>
    <n v="0.09"/>
    <n v="0.09"/>
    <n v="0.09"/>
    <n v="0.09"/>
    <n v="0.09"/>
    <n v="0.09"/>
    <n v="0.09"/>
    <n v="0.09"/>
    <n v="0.09"/>
    <n v="0.1"/>
    <n v="0.99999999999999978"/>
    <s v="Dirección de Diversidad Sexual, Poblacilones y Géneros"/>
    <s v="Informe y documentos de seguimiento al plan de acción de la política pública LGBTI"/>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el acompañamiento a la vinculación de personas de los sectores LGBTI en ejercicio de ASP en el marco de la Estrategia de Ambientes Laborales Inclusivos en su desarrollo con el sector privado. (Plan de acción ASP). "/>
    <n v="34"/>
    <s v="No aplica"/>
    <d v="2025-02-03T00:00:00"/>
    <d v="2025-12-31T00:00:00"/>
    <n v="0"/>
    <n v="0.09"/>
    <n v="0.09"/>
    <n v="0.09"/>
    <n v="0.09"/>
    <n v="0.09"/>
    <n v="0.09"/>
    <n v="0.09"/>
    <n v="0.09"/>
    <n v="0.09"/>
    <n v="0.09"/>
    <n v="0.1"/>
    <n v="0.99999999999999978"/>
    <s v="Dirección de Diversidad Sexual, Poblacilones y Géneros"/>
    <s v="Documento guía para dar cumplimiento a los lineamientos establecidos en la Directiva 005 de 2021.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un documento guía para dar cumplimiento a los lineamientos establecidos en la Directiva 005 de 2021. "/>
    <n v="33"/>
    <s v="No aplica"/>
    <d v="2025-02-03T00:00:00"/>
    <d v="2025-12-31T00:00:00"/>
    <n v="0"/>
    <n v="0.09"/>
    <n v="0.09"/>
    <n v="0.09"/>
    <n v="0.09"/>
    <n v="0.09"/>
    <n v="0.09"/>
    <n v="0.09"/>
    <n v="0.09"/>
    <n v="0.09"/>
    <n v="0.09"/>
    <n v="0.1"/>
    <n v="0.99999999999999978"/>
    <s v="Dirección de Diversidad Sexual, Poblacilones y Géneros"/>
    <s v="Informe de la implementación de la Directiva 005/2021 en las entidades de la administración distrital.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la implementación de la Directiva 005/2021 en las entidades de la administración distrital.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Realizar capacitaciones y sensibilizaciones para la apropiación de los lineamientos de la estrategia de cambio cultural en la administración distrital y sector privado.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un documento de lineamientos que orienten el uso adecuado del lenguaje e imagen de los sectores LGBTI en medios de comunicación. "/>
    <n v="34"/>
    <s v="No aplica"/>
    <d v="2025-02-03T00:00:00"/>
    <d v="2025-12-31T00:00:00"/>
    <n v="0"/>
    <n v="0.09"/>
    <n v="0.09"/>
    <n v="0.09"/>
    <n v="0.09"/>
    <n v="0.09"/>
    <n v="0.09"/>
    <n v="0.09"/>
    <n v="0.09"/>
    <n v="0.09"/>
    <n v="0.09"/>
    <n v="0.1"/>
    <n v="0.99999999999999978"/>
    <s v="Dirección de Diversidad Sexual, Poblacilones y Géneros"/>
    <s v="Documento de lineamientos para el uso adecuado del lenguaje e imagen de los sectores LGBTI en medios de comunicación."/>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material gráfico y audiovisual alusivo a fechas emblemáticas que fortalezcan la estrategia de cambio cultural de la Política Pública LGBTI "/>
    <n v="33"/>
    <s v="No aplica"/>
    <d v="2025-02-03T00:00:00"/>
    <d v="2025-12-31T00:00:00"/>
    <n v="0"/>
    <n v="0.09"/>
    <n v="0.09"/>
    <n v="0.09"/>
    <n v="0.09"/>
    <n v="0.09"/>
    <n v="0.09"/>
    <n v="0.09"/>
    <n v="0.09"/>
    <n v="0.09"/>
    <n v="0.09"/>
    <n v="0.1"/>
    <n v="0.99999999999999978"/>
    <s v="Dirección de Diversidad Sexual, Poblacilones y Géneros"/>
    <s v="Documentos elaborados para las fechas emblemáticas de  la estrategia de cambio cultural de la Política Pública LGBTI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la articulación entre las políticas públicas LGBTI distrital y nacional para el fortalecimiento de los servicios distritales dirigidos a personas de los sectores sociales LGBTI. "/>
    <n v="33"/>
    <s v="No aplica"/>
    <d v="2025-02-03T00:00:00"/>
    <d v="2025-12-31T00:00:00"/>
    <n v="0"/>
    <n v="0.09"/>
    <n v="0.09"/>
    <n v="0.09"/>
    <n v="0.09"/>
    <n v="0.09"/>
    <n v="0.09"/>
    <n v="0.09"/>
    <n v="0.09"/>
    <n v="0.09"/>
    <n v="0.09"/>
    <n v="0.1"/>
    <n v="0.99999999999999978"/>
    <s v="Dirección de Diversidad Sexual, Poblacilones y Géneros"/>
    <s v="Documentos de articulación entre las políticas públicas LGBTI distrital y 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un proceso de articulación de la política pública LGBTI con actores estratégicos del sistema de cooperación internacional para fortalecer las acciones distritales y su posicionamiento internacional. "/>
    <n v="34"/>
    <s v="No aplica"/>
    <d v="2025-02-03T00:00:00"/>
    <d v="2025-12-31T00:00:00"/>
    <n v="0"/>
    <n v="0.09"/>
    <n v="0.09"/>
    <n v="0.09"/>
    <n v="0.09"/>
    <n v="0.09"/>
    <n v="0.09"/>
    <n v="0.09"/>
    <n v="0.09"/>
    <n v="0.09"/>
    <n v="0.09"/>
    <n v="0.1"/>
    <n v="0.99999999999999978"/>
    <s v="Dirección de Diversidad Sexual, Poblacilones y Géneros"/>
    <s v="Documentos elaborados para articulación de la política pública LGBTI con actores estratégicos del sistema de cooperación inter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seguimiento a la implementación de los lineamientos de atención socio jurídica y la articulación institucional en la atención de casos prioritarios de discriminación y otras formas de violencia contra personas de los sectores LGBTI."/>
    <n v="33"/>
    <s v="No aplica"/>
    <d v="2025-02-03T00:00:00"/>
    <d v="2025-12-31T00:00:00"/>
    <n v="0"/>
    <n v="0.09"/>
    <n v="0.09"/>
    <n v="0.09"/>
    <n v="0.09"/>
    <n v="0.09"/>
    <n v="0.09"/>
    <n v="0.09"/>
    <n v="0.09"/>
    <n v="0.09"/>
    <n v="0.09"/>
    <n v="0.1"/>
    <n v="0.99999999999999978"/>
    <s v="Dirección de Diversidad Sexual, Poblacilones y Géneros"/>
    <s v="Documentos sobre lineamientos de atención socio jurídica y articulación institucional en la atención de casos prioritarios de discriminación y otras formas de violencia contra personas de los sectores LGBTI."/>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la actualización normativa que sustenta el Sistema Distrital de Discapacidad. "/>
    <n v="25"/>
    <s v="No aplica"/>
    <d v="2025-02-03T00:00:00"/>
    <d v="2025-12-31T00:00:00"/>
    <n v="0"/>
    <n v="0.09"/>
    <n v="0.09"/>
    <n v="0.09"/>
    <n v="0.09"/>
    <n v="0.09"/>
    <n v="0.09"/>
    <n v="0.09"/>
    <n v="0.09"/>
    <n v="0.09"/>
    <n v="0.09"/>
    <n v="0.1"/>
    <n v="0.99999999999999978"/>
    <s v="Dirección de Diversidad Sexual, Poblacilones y Géneros"/>
    <s v="Documentos normativos elaborados para 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Desarrollar la estrategia de socialización y fortalecimiento del Sistema Distrital de Discapacidad. "/>
    <n v="25"/>
    <s v="No aplica"/>
    <d v="2025-02-03T00:00:00"/>
    <d v="2025-12-31T00:00:00"/>
    <n v="0"/>
    <n v="0.09"/>
    <n v="0.09"/>
    <n v="0.09"/>
    <n v="0.09"/>
    <n v="0.09"/>
    <n v="0.09"/>
    <n v="0.09"/>
    <n v="0.09"/>
    <n v="0.09"/>
    <n v="0.09"/>
    <n v="0.1"/>
    <n v="0.99999999999999978"/>
    <s v="Dirección de Diversidad Sexual, Poblacilones y Géneros"/>
    <s v="Documentos elaborados para la estrategia de socialización y fortalecimiento del Sistema Distrital de Discapacidad. "/>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Adelantar las acciones que garanticen el funcionamiento del Sistema Distrital de Discapacidad. "/>
    <n v="25"/>
    <s v="No aplica"/>
    <d v="2025-02-03T00:00:00"/>
    <d v="2025-12-31T00:00:00"/>
    <n v="0"/>
    <n v="0.09"/>
    <n v="0.09"/>
    <n v="0.09"/>
    <n v="0.09"/>
    <n v="0.09"/>
    <n v="0.09"/>
    <n v="0.09"/>
    <n v="0.09"/>
    <n v="0.09"/>
    <n v="0.09"/>
    <n v="0.1"/>
    <n v="0.99999999999999978"/>
    <s v="Dirección de Diversidad Sexual, Poblacilones y Géneros"/>
    <s v="Reuniones y actividades desarroladas para el desarrollo de la secretaría técnica d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acciones de visibilización para la trasformación de paradigmas y la inclusión de las personas con discapacidad. "/>
    <n v="25"/>
    <s v="No aplica"/>
    <d v="2025-02-03T00:00:00"/>
    <d v="2025-12-31T00:00:00"/>
    <n v="0"/>
    <n v="0.09"/>
    <n v="0.09"/>
    <n v="0.09"/>
    <n v="0.09"/>
    <n v="0.09"/>
    <n v="0.09"/>
    <n v="0.09"/>
    <n v="0.09"/>
    <n v="0.09"/>
    <n v="0.09"/>
    <n v="0.1"/>
    <n v="0.99999999999999978"/>
    <s v="Dirección de Diversidad Sexual, Poblacilones y Géneros"/>
    <s v="Actividades desarrolladas para la visibilización y trasformación de paradigmas y la inclusión de las personas con discapacidad.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Desarrollar los estudios programados del Observatorio Poblacional Diferencial y de Familias para el periodo 2025. "/>
    <n v="25"/>
    <s v="No aplica"/>
    <d v="2025-02-03T00:00:00"/>
    <d v="2025-12-31T00:00:00"/>
    <n v="0"/>
    <n v="0.09"/>
    <n v="0.09"/>
    <n v="0.09"/>
    <n v="0.09"/>
    <n v="0.09"/>
    <n v="0.09"/>
    <n v="0.09"/>
    <n v="0.09"/>
    <n v="0.09"/>
    <n v="0.09"/>
    <n v="0.1"/>
    <n v="0.99999999999999978"/>
    <s v="Dirección de Diversidad Sexual, Poblacilones y Géneros"/>
    <s v="Documentos de los estudios elaborados por el Observatorio Poblacional, Diferencial y de Familias."/>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diagramaciones y piezas comunicativas de los estudios desarroll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Documentos y piezas comunicativas de los estudios desarroll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socializaciones de los estudios adelant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Actividades y documentos elaborados para la socialización de los estudios adelant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el diseño, aplicación y análisis de la encuesta de Ambientes Laborales Inclusivos "/>
    <n v="25"/>
    <s v="No aplica"/>
    <d v="2025-02-03T00:00:00"/>
    <d v="2025-12-31T00:00:00"/>
    <n v="0"/>
    <n v="0.09"/>
    <n v="0.09"/>
    <n v="0.09"/>
    <n v="0.09"/>
    <n v="0.09"/>
    <n v="0.09"/>
    <n v="0.09"/>
    <n v="0.09"/>
    <n v="0.09"/>
    <n v="0.09"/>
    <n v="0.1"/>
    <n v="0.99999999999999978"/>
    <s v="Dirección de Diversidad Sexual, Poblacilones y Géneros"/>
    <s v="Documento de aplicación y análisis de la encuesta de Ambientes Laborales Inclusivos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seguimiento a la implementación de los enfoques poblacional- diferencial y de género en los programas y proyectos de juventud a nivel distrital."/>
    <n v="20"/>
    <s v="No aplica"/>
    <d v="2025-02-03T00:00:00"/>
    <d v="2025-12-31T00:00:00"/>
    <n v="0"/>
    <n v="0.09"/>
    <n v="0.09"/>
    <n v="0.09"/>
    <n v="0.09"/>
    <n v="0.09"/>
    <n v="0.09"/>
    <n v="0.09"/>
    <n v="0.09"/>
    <n v="0.09"/>
    <n v="0.09"/>
    <n v="0.1"/>
    <n v="0.99999999999999978"/>
    <s v="Dirección de Diversidad Sexual, Poblacilones y Géneros"/>
    <s v="Documentos y reuniones elaborados para la implementación de los enfoques poblacional- diferencial y de género en los programas y proyectos de juventud a nivel distrital."/>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Actualizar el documento metodológico, para transversalizar los enfoques poblacional-diferencial y de género en los instrumentos de planeación en el marco de la Resolución 2210 de 2021 en la que se incluirá el enfoque étnico Raizal. "/>
    <n v="20"/>
    <s v="No aplica"/>
    <d v="2025-02-03T00:00:00"/>
    <d v="2025-12-31T00:00:00"/>
    <n v="0"/>
    <n v="0.09"/>
    <n v="0.09"/>
    <n v="0.09"/>
    <n v="0.09"/>
    <n v="0.09"/>
    <n v="0.09"/>
    <n v="0.09"/>
    <n v="0.09"/>
    <n v="0.09"/>
    <n v="0.09"/>
    <n v="0.1"/>
    <n v="0.99999999999999978"/>
    <s v="Dirección de Diversidad Sexual, Poblacilones y Géneros"/>
    <s v="Documento metodológico para la transversalización de los enfoques poblacional-diferencial y de género en los instrumentos de planeación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Desarrollar espacios de asistencia técnica para la transversalización de los enfoques poblacional- diferencial y de género. "/>
    <n v="20"/>
    <s v="No aplica"/>
    <d v="2025-02-03T00:00:00"/>
    <d v="2025-12-31T00:00:00"/>
    <n v="0"/>
    <n v="0.09"/>
    <n v="0.09"/>
    <n v="0.09"/>
    <n v="0.09"/>
    <n v="0.09"/>
    <n v="0.09"/>
    <n v="0.09"/>
    <n v="0.09"/>
    <n v="0.09"/>
    <n v="0.09"/>
    <n v="0.1"/>
    <n v="0.99999999999999978"/>
    <s v="Dirección de Diversidad Sexual, Poblacilones y Géneros"/>
    <s v="Reuniones de asistencia técnica para la transversalización de los enfoques poblacional- diferencial y de género.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informe de seguimiento y resultados de la implementación de los enfoques poblacional- diferencial y de género en los instrumentos de planeación."/>
    <n v="20"/>
    <s v="No aplica"/>
    <d v="2025-02-03T00:00:00"/>
    <d v="2025-12-31T00:00:00"/>
    <n v="0"/>
    <n v="0.09"/>
    <n v="0.09"/>
    <n v="0.09"/>
    <n v="0.09"/>
    <n v="0.09"/>
    <n v="0.09"/>
    <n v="0.09"/>
    <n v="0.09"/>
    <n v="0.09"/>
    <n v="0.09"/>
    <n v="0.1"/>
    <n v="0.99999999999999978"/>
    <s v="Dirección de Diversidad Sexual, Poblacilones y Géneros"/>
    <s v="Informe de seguimiento y resultados de la implementación de los enfoques poblacional- diferencial y de género en los instrumentos de planeación."/>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un informe sobre la divulgación y acompañamiento al curso virtual: “Estrategias de planeación con enfoque poblacional-diferencial y de género: una aproximación práctica”.  "/>
    <n v="20"/>
    <s v="No aplica"/>
    <d v="2025-02-03T00:00:00"/>
    <d v="2025-12-31T00:00:00"/>
    <n v="0"/>
    <n v="0.09"/>
    <n v="0.09"/>
    <n v="0.09"/>
    <n v="0.09"/>
    <n v="0.09"/>
    <n v="0.09"/>
    <n v="0.09"/>
    <n v="0.09"/>
    <n v="0.09"/>
    <n v="0.09"/>
    <n v="0.1"/>
    <n v="0.99999999999999978"/>
    <s v="Dirección de Diversidad Sexual, Poblacilones y Géneros"/>
    <s v="Informe sobre la divulgación y acompañamiento al curso virtual: “Estrategias de planeación con enfoque poblacional-diferencial y de género: una aproximación práctica”.  "/>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el acompañamiento técnico en el diseño y ejecución de evaluaciones requeridas por los sectores a acompañar técnicamente"/>
    <n v="25"/>
    <s v="No aplica"/>
    <d v="2025-02-01T00:00:00"/>
    <s v="31/12/205"/>
    <n v="0"/>
    <n v="0.05"/>
    <n v="0.1"/>
    <n v="0.1"/>
    <n v="0.1"/>
    <n v="0.1"/>
    <n v="0.1"/>
    <n v="0.1"/>
    <n v="0.1"/>
    <n v="0.1"/>
    <n v="0.1"/>
    <n v="0.05"/>
    <n v="1"/>
    <s v="Dirección de Evaluación de Políticas Públicas Distritales"/>
    <s v="Actas de reuniones de la  asistencia técnica brindada a las entidades, para el diseño de las evaluaciones de las intervenciones públicas e informe del diseño de las misma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Definir los requerimientos técnicos para el diseño de las evaluaciones priorizadas en la agenda de evaluaciones a acompañar técnica y financieramente"/>
    <n v="25"/>
    <s v="No aplica"/>
    <d v="2025-01-01T00:00:00"/>
    <d v="2025-12-31T00:00:00"/>
    <n v="0.08"/>
    <n v="0.08"/>
    <n v="0.08"/>
    <n v="0.08"/>
    <n v="0.08"/>
    <n v="0.08"/>
    <n v="0.1"/>
    <n v="0.1"/>
    <n v="0.08"/>
    <n v="0.08"/>
    <n v="0.08"/>
    <n v="0.08"/>
    <n v="1"/>
    <s v="Dirección de Evaluación de Políticas Públicas Distritales"/>
    <s v="Documentos de seguimiento a la ejecución de la evaluación e informe de evaluación"/>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reuniones de apoyo técnico y metodológico para garantizar la utilización de las herramientas  definidas en la Guía de Formul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Elaborar conceptos técnicos asociados al ciclo de formulación e implement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la retroalimentación a la información de seguimiento reportado por las entidades distritales sobre el cumplimiento de productos y resultados de los planes de ac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Revisar y analizar el reporte de seguimiento entregado por los sectores líderes de Políticas Públicas"/>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el documento de seguimiento para cada Política Pública del Ecosistema."/>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y publicar  el informe consolidado del Ecosistema."/>
    <n v="25"/>
    <s v="No aplica"/>
    <d v="2025-01-01T00:00:00"/>
    <d v="2025-12-31T00:00:00"/>
    <n v="0"/>
    <n v="0"/>
    <n v="0"/>
    <n v="0"/>
    <n v="0.5"/>
    <n v="0"/>
    <n v="0"/>
    <n v="0"/>
    <n v="0"/>
    <n v="0.5"/>
    <n v="0"/>
    <n v="0"/>
    <n v="1"/>
    <s v="Direccion de Formulacion y Seguimiento de Politica Publica"/>
    <s v="INFORMES DE SEGUIMIENT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Realizar la recolección de insumos de información para realizar análisis  que aporten al desarrollo productivo rural sostenible."/>
    <n v="16"/>
    <s v="No aplica"/>
    <d v="2024-08-01T00:00:00"/>
    <d v="2024-12-31T00:00:00"/>
    <n v="0"/>
    <n v="0"/>
    <n v="0.1"/>
    <n v="0.1"/>
    <n v="0.1"/>
    <n v="0.1"/>
    <n v="0.1"/>
    <n v="0.1"/>
    <n v="0.1"/>
    <n v="0.1"/>
    <n v="0.1"/>
    <n v="0.1"/>
    <n v="0.99999999999999989"/>
    <s v="Dirección de Planeación del Desarrollo Económico"/>
    <s v="Plan de trabajo; Actas de reunión, Documentos de solicitud de información, Información consolidada"/>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Diseñar estrategias que fortalezcan el desarrollo productivo rural sostenible en el marco de los activos ambientales rurales"/>
    <n v="17"/>
    <s v="No aplica"/>
    <d v="2024-08-01T00:00:00"/>
    <d v="2024-12-31T00:00:00"/>
    <n v="0"/>
    <n v="0"/>
    <n v="0.1"/>
    <n v="0.1"/>
    <n v="0.1"/>
    <n v="0.1"/>
    <n v="0.1"/>
    <n v="0.1"/>
    <n v="0.1"/>
    <n v="0.1"/>
    <n v="0.1"/>
    <n v="0.1"/>
    <n v="0.99999999999999989"/>
    <s v="Dirección de Planeación del Desarrollo Económico"/>
    <s v="Plan de Trabajo; Recopliación de información, análisis de información. Documento de análisis para el fortalecimiento del desarrollo productivo rural"/>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Consolidar la estrategia de fortalecimiento de sistemas productivos locales para las piezas rurales y su articulación con la Región Metropolitana, como parte del plan de acción de la Política Pública de Ruralidad"/>
    <n v="17"/>
    <s v="No aplica"/>
    <d v="2024-08-01T00:00:00"/>
    <d v="2024-12-31T00:00:00"/>
    <n v="0"/>
    <n v="0"/>
    <n v="0.25"/>
    <n v="0.25"/>
    <n v="0.25"/>
    <n v="0.25"/>
    <n v="0"/>
    <n v="0"/>
    <n v="0"/>
    <n v="0"/>
    <n v="0"/>
    <n v="0"/>
    <n v="1"/>
    <s v="Dirección de Planeación del Desarrollo Económico"/>
    <s v="Actas de reunion, Borrador  de estrategia de fortalecimiento de sistemas productivos locales para las piezas rurales y Estrategia de fortalecimiento de sistemas productivos locales para las piezas rurales culminado"/>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Diseñar instrumentos de captura de información de las bases de datos de beneficiarios de programas para el desarrollo económico de la ciudad que alimenten la base maestra de unidades productivas"/>
    <n v="33"/>
    <s v="No aplica"/>
    <d v="2024-08-01T00:00:00"/>
    <d v="2024-12-31T00:00:00"/>
    <n v="0"/>
    <n v="0"/>
    <n v="0.05"/>
    <n v="0.1"/>
    <n v="0.1"/>
    <n v="0.1"/>
    <n v="0.1"/>
    <n v="0.1"/>
    <n v="0.1"/>
    <n v="0.1"/>
    <n v="0.15"/>
    <n v="0.1"/>
    <n v="0.99999999999999989"/>
    <s v="Dirección de Planeación del Desarrollo Económico"/>
    <s v="Solicitudes de información, información recibida consolidadas"/>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Generar insumos a partir del tratamiento y análisis de datos para la actualización del visor ODS "/>
    <n v="33"/>
    <s v="No aplica"/>
    <d v="2024-08-01T00:00:00"/>
    <d v="2024-12-31T00:00:00"/>
    <n v="0"/>
    <n v="0.05"/>
    <n v="0.08"/>
    <n v="0.08"/>
    <n v="0.09"/>
    <n v="0.1"/>
    <n v="0.1"/>
    <n v="0.1"/>
    <n v="0.1"/>
    <n v="0.1"/>
    <n v="0.1"/>
    <n v="0.1"/>
    <n v="0.99999999999999989"/>
    <s v="Dirección de Planeación del Desarrollo Económico"/>
    <s v="Analisis de bases de datos realizados._x000a_Integraciones de análisis al visor"/>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Realizar los procesos requeridos para integrar nuevas fuentes de datos a la Base Maestra de Unidades Productivas"/>
    <n v="34"/>
    <s v="No aplica"/>
    <d v="2024-08-01T00:00:00"/>
    <d v="2024-12-31T00:00:00"/>
    <n v="0"/>
    <n v="0.05"/>
    <n v="0.08"/>
    <n v="0.08"/>
    <n v="0.09"/>
    <n v="0.1"/>
    <n v="0.1"/>
    <n v="0.1"/>
    <n v="0.1"/>
    <n v="0.1"/>
    <n v="0.1"/>
    <n v="0.1"/>
    <n v="0.99999999999999989"/>
    <s v="Dirección de Planeación del Desarrollo Económico"/>
    <s v="Información con tratamientos para su inclusion en Base de datos.  Base de datos actualizada"/>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Realizar el tratamiento de datos recopilados para el analisis de información socioeconomica que contribuya a la toma de decisiones"/>
    <n v="33"/>
    <s v="No aplica"/>
    <d v="2024-07-26T00:00:00"/>
    <d v="2024-12-31T00:00:00"/>
    <n v="0"/>
    <n v="0.03"/>
    <n v="0.08"/>
    <n v="0.09"/>
    <n v="0.1"/>
    <n v="0.1"/>
    <n v="0.1"/>
    <n v="0.1"/>
    <n v="0.1"/>
    <n v="0.1"/>
    <n v="0.1"/>
    <n v="0.1"/>
    <n v="0.99999999999999989"/>
    <s v="Dirección de Planeación del Desarrollo Económico"/>
    <s v="Plan de trabajo_x000a_Actas de reunión_x000a_Documentos de análisis de dat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Elaboración de análisis económicos y espaciales que fortalezcan los componentes económicos de los diferentes instrumentos de planeación y actuaciones estratégicas de la ciudad."/>
    <n v="34"/>
    <s v="No aplica"/>
    <d v="2024-08-01T00:00:00"/>
    <d v="2024-12-31T00:00:00"/>
    <n v="0"/>
    <n v="0.05"/>
    <n v="0.08"/>
    <n v="0.08"/>
    <n v="0.09"/>
    <n v="0.1"/>
    <n v="0.1"/>
    <n v="0.1"/>
    <n v="0.1"/>
    <n v="0.1"/>
    <n v="0.1"/>
    <n v="0.1"/>
    <n v="0.99999999999999989"/>
    <s v="Dirección de Planeación del Desarrollo Económico"/>
    <s v="Plan de trabajo, actas de reunion, borradores de documentos  de análisis y documentos de análisis economicos y espaciales elaborad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Formular estrategias y acciones para articular la política de Ciencia, Tecnología e Innovación con los programas para el impulso al desarrollo empresarial de la ciudad de Bogotá D.C. y generar acuerdos para el intercambio de información institucional"/>
    <n v="33"/>
    <s v="No aplica"/>
    <d v="2025-04-01T00:00:00"/>
    <d v="2025-12-31T00:00:00"/>
    <n v="0"/>
    <n v="0"/>
    <n v="0.05"/>
    <n v="0.1"/>
    <n v="0.1"/>
    <n v="0.1"/>
    <n v="0.1"/>
    <n v="0.1"/>
    <n v="0.1"/>
    <n v="0.1"/>
    <n v="0.15"/>
    <n v="0.1"/>
    <n v="0.99999999999999989"/>
    <s v="Dirección de Planeación del Desarrollo Económico"/>
    <s v="Actas de reunión, plan de trabajo, acuerdos de coordinación, Estrategia de articulación"/>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1. Socializar y aprobar el primer capítulo del modelo de rectoría de política pública al interior de la Subsecretaría"/>
    <n v="40"/>
    <s v="No aplica"/>
    <d v="2025-01-01T00:00:00"/>
    <d v="2025-03-31T00:00:00"/>
    <n v="0.2"/>
    <n v="0.3"/>
    <n v="0.5"/>
    <n v="0"/>
    <n v="0"/>
    <n v="0"/>
    <n v="0"/>
    <n v="0"/>
    <n v="0"/>
    <n v="0"/>
    <n v="0"/>
    <n v="0"/>
    <n v="1"/>
    <s v="Dirección de Planeación del Desarrollo Social"/>
    <s v="primer capítulo del modelo de rectoría de política pública al interior de la Subsecretaría"/>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2. Elaborar el documento preliminar de rectoría de la política pública para la superación de la pobreza en Bogotá"/>
    <n v="30"/>
    <s v="No aplica"/>
    <d v="2025-04-01T00:00:00"/>
    <d v="2025-12-31T00:00:00"/>
    <n v="0"/>
    <n v="0"/>
    <n v="0"/>
    <n v="0.05"/>
    <n v="0.1"/>
    <n v="0.1"/>
    <n v="0.1"/>
    <n v="0.1"/>
    <n v="0.1"/>
    <n v="0.1"/>
    <n v="0.15"/>
    <n v="0.2"/>
    <n v="1"/>
    <s v="Dirección de Planeación del Desarrollo Social"/>
    <s v="Avences y documento preliminar de rectoría de la política pública para la superación de la pobreza en Bogotá"/>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3. Realizar mesas de trabajo con las Direcciones sobre el documento del modelo de rectoría de políticas públicas"/>
    <n v="30"/>
    <s v="No aplica"/>
    <d v="2025-01-01T00:00:00"/>
    <d v="2025-12-31T00:00:00"/>
    <n v="0.05"/>
    <n v="0.05"/>
    <n v="0.05"/>
    <n v="0.05"/>
    <n v="0.1"/>
    <n v="0.1"/>
    <n v="0.1"/>
    <n v="0.1"/>
    <n v="0.1"/>
    <n v="0.1"/>
    <n v="0.1"/>
    <n v="0.1"/>
    <n v="0.99999999999999989"/>
    <s v="Dirección de Planeación del Desarrollo Social"/>
    <s v="Actas de reuniones con las direcciones involucradas"/>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1. Realizar el análisis de la información del primer operativo de campo para la identificación de personas usuarias de soluciones habitacionales temporales. "/>
    <n v="20"/>
    <s v="No aplica"/>
    <d v="2025-02-01T00:00:00"/>
    <d v="2025-04-30T00:00:00"/>
    <n v="0"/>
    <n v="0.3"/>
    <n v="0.3"/>
    <n v="0.4"/>
    <n v="0"/>
    <n v="0"/>
    <n v="0"/>
    <n v="0"/>
    <n v="0"/>
    <n v="0"/>
    <n v="0"/>
    <n v="0"/>
    <n v="1"/>
    <s v="Dirección de Planeación del Desarrollo Social"/>
    <s v="Documento de analisis de la información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2. Socializar los resultados de la primera caracterización de personas usuarias de soluciones habitacionales temporales"/>
    <n v="15"/>
    <s v="No aplica"/>
    <d v="2025-04-01T00:00:00"/>
    <d v="2025-12-31T00:00:00"/>
    <n v="0"/>
    <n v="0"/>
    <n v="0"/>
    <n v="0.05"/>
    <n v="0.05"/>
    <n v="0.05"/>
    <n v="0.05"/>
    <n v="0.1"/>
    <n v="0.1"/>
    <n v="0.1"/>
    <n v="0.2"/>
    <n v="0.3"/>
    <n v="1"/>
    <s v="Dirección de Planeación del Desarrollo Social"/>
    <s v="Informe de socialización de los resultados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3. Acompañar el segundo operativo de campo para la aplicación del instrumento para la identificación de personas usuarias de soluciones habitacionales temporales. "/>
    <n v="15"/>
    <s v="No aplica"/>
    <d v="2025-05-01T00:00:00"/>
    <d v="2025-12-31T00:00:00"/>
    <n v="0"/>
    <n v="0"/>
    <n v="0"/>
    <n v="0"/>
    <n v="0.05"/>
    <n v="0.05"/>
    <n v="0.1"/>
    <n v="0.1"/>
    <n v="0.1"/>
    <n v="0.1"/>
    <n v="0.2"/>
    <n v="0.3"/>
    <n v="1"/>
    <s v="Dirección de Planeación del Desarrollo Social"/>
    <s v="Informes de avance de la face de preparación y ejecución del segundo operativo de campo"/>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Realizar analisis de literatura y referentes academicos para selección de la tematica de los estudios y el posterior  analisis de datos disponibles."/>
    <n v="30"/>
    <s v="No aplica"/>
    <d v="2025-02-01T00:00:00"/>
    <d v="2025-06-30T00:00:00"/>
    <n v="0"/>
    <n v="0.3"/>
    <n v="0.3"/>
    <n v="0.4"/>
    <n v="0"/>
    <n v="0"/>
    <n v="0"/>
    <n v="0"/>
    <n v="0"/>
    <n v="0"/>
    <n v="0"/>
    <n v="0"/>
    <n v="1"/>
    <s v="Dirección de Planeación del Desarrollo Social"/>
    <s v="mesas de trabajo_x000a_literatura revisada _x000a_solicitud de dat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Elaborar y entregar avance de los documentos técnicos"/>
    <n v="30"/>
    <s v="No aplica"/>
    <d v="2025-02-01T00:00:00"/>
    <d v="2025-12-31T00:00:00"/>
    <n v="0"/>
    <n v="0.05"/>
    <n v="0.05"/>
    <n v="0.05"/>
    <n v="0.05"/>
    <n v="0.05"/>
    <n v="0.05"/>
    <n v="0.1"/>
    <n v="0.1"/>
    <n v="0.1"/>
    <n v="0.2"/>
    <n v="0.2"/>
    <n v="1"/>
    <s v="Dirección de Planeación del Desarrollo Social"/>
    <s v="avance de los documentos técnic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Socializar los documentos tecnicos elaborados"/>
    <n v="40"/>
    <s v="No aplica"/>
    <d v="2025-10-01T00:00:00"/>
    <d v="2025-12-31T00:00:00"/>
    <n v="0"/>
    <n v="0"/>
    <n v="0"/>
    <n v="0"/>
    <n v="0"/>
    <n v="0"/>
    <n v="0"/>
    <n v="0"/>
    <n v="0"/>
    <n v="0"/>
    <n v="0.2"/>
    <n v="0.2"/>
    <n v="0.6"/>
    <s v="Dirección de Planeación del Desarrollo Social"/>
    <s v="Corresos electronico, presentacioenes de resultados"/>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PSIPDL"/>
    <n v="33.299999999999997"/>
    <s v="N/A"/>
    <d v="2025-02-01T00:00:00"/>
    <d v="2025-03-31T00:00:00"/>
    <n v="0"/>
    <n v="0.4"/>
    <n v="0.6"/>
    <n v="0"/>
    <n v="0"/>
    <n v="0"/>
    <n v="0"/>
    <n v="0"/>
    <n v="0"/>
    <n v="0"/>
    <n v="0"/>
    <n v="0"/>
    <n v="1"/>
    <s v="Dirección de Programación Seguimiento a la Inversión de Planes de Desarrollo Local"/>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Entidades Distritales para emitir los conceptos de modificaciones presupuestales - DDPSIPD"/>
    <n v="50"/>
    <s v="N/A"/>
    <d v="2025-02-01T00:00:00"/>
    <d v="2025-12-31T00:00:00"/>
    <n v="0"/>
    <n v="0.05"/>
    <n v="0.1"/>
    <n v="0.1"/>
    <n v="0.1"/>
    <n v="0.1"/>
    <n v="0.1"/>
    <n v="0.1"/>
    <n v="0.1"/>
    <n v="0.1"/>
    <n v="0.1"/>
    <n v="0.05"/>
    <n v="0.99999999999999989"/>
    <s v="Dirección de Programación Seguimiento a la Inversión de Planes de Desarrollo Local"/>
    <s v="Reporte de conceptos de modificaciones presupuestales emitidos"/>
  </r>
  <r>
    <n v="2025"/>
    <m/>
    <x v="1"/>
    <x v="8"/>
    <s v=" Implementar en 2025 100 % de las actividades requeridas para mantener  el Sistema de Gestión de la entidad en el proceso M-CA-004 Plan Distrital de Desarrollo "/>
    <x v="0"/>
    <s v="Revisar y actualizar la documentación del proceso - DPSIPDL"/>
    <n v="6"/>
    <s v="Fortalecimiento organizacional y_x000a_simplificación de procesos"/>
    <d v="2025-03-01T00:00:00"/>
    <d v="2025-12-31T00:00:00"/>
    <n v="0"/>
    <n v="0"/>
    <n v="0.25"/>
    <n v="0"/>
    <n v="0"/>
    <n v="0.25"/>
    <n v="0"/>
    <n v="0"/>
    <n v="0.25"/>
    <n v="0"/>
    <n v="0"/>
    <n v="0.25"/>
    <n v="1"/>
    <s v="Dirección de Programación Seguimiento a la Inversión de Planes de Desarrollo Local"/>
    <s v="Documentos borradores de actualizaciones documentos SIG _x000a_Soporte publicaciones documentos en sistema de gestión “Gestiónate”- ISOLUCION"/>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 DPSIPDL"/>
    <n v="6"/>
    <s v="Seguimiento y Evaluación del Desempeño_x000a_Institucional"/>
    <d v="2025-02-01T00:00:00"/>
    <d v="2025-09-30T00:00:00"/>
    <n v="0"/>
    <n v="0.2"/>
    <n v="0.4"/>
    <n v="0"/>
    <n v="0.2"/>
    <n v="0"/>
    <n v="0"/>
    <n v="0"/>
    <n v="0.2"/>
    <n v="0"/>
    <n v="0"/>
    <n v="0"/>
    <n v="1"/>
    <s v="Dirección de Programación Seguimiento a la Inversión de Planes de Desarrollo Local"/>
    <s v="Resultados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Mantener actualizada la información en la página web de la SDP - DPSIPDL"/>
    <n v="6"/>
    <s v="Transparencia, acceso a la información pública y lucha contra la corrupción"/>
    <d v="2025-02-01T00:00:00"/>
    <d v="2025-11-30T00:00:00"/>
    <n v="0"/>
    <n v="0.25"/>
    <n v="0"/>
    <n v="0"/>
    <n v="0.25"/>
    <n v="0"/>
    <n v="0"/>
    <n v="0.25"/>
    <n v="0"/>
    <n v="0"/>
    <n v="0.25"/>
    <n v="0"/>
    <n v="1"/>
    <s v="Dirección de Programación Seguimiento a la Inversión de Planes de Desarrollo Local"/>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DPSIPDL"/>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e Programación Seguimiento a la Inversión de Planes de Desarrollo Local"/>
    <s v="Soportes capacitaciones_x000a_Reportes trimestrales POA_x000a_Reuniones temas MIPG_x000a_Correos enviados con socializaciones a profesionales"/>
  </r>
  <r>
    <n v="2025"/>
    <m/>
    <x v="1"/>
    <x v="8"/>
    <s v="Generar en 2025 - 20 reportes trimestrales de seguimiento de 10 los Planes de Desarrollo Locales"/>
    <x v="0"/>
    <s v="Asistir técnicamente a las Alcaldías Locales para la elaboración de sus Informes Públicos de Rendición de Cuentas"/>
    <n v="20"/>
    <s v="N/A"/>
    <d v="2025-01-01T00:00:00"/>
    <d v="2025-03-31T00:00:00"/>
    <n v="0.2"/>
    <n v="0"/>
    <n v="0.8"/>
    <n v="0"/>
    <n v="0"/>
    <n v="0"/>
    <n v="0"/>
    <n v="0"/>
    <n v="0"/>
    <n v="0"/>
    <n v="0"/>
    <n v="0"/>
    <n v="1"/>
    <s v="Dirección de Programación Seguimiento a la Inversión de Planes de Desarrollo Local"/>
    <s v="Correo con lineamientos para rendición de cuentas y con los anexos para la elaboración del informe_x000a_Correo a la alcaldía con los puntos elaborados por la SDP_x000a_Correo/oficio con el envío de los 20 informes a la veeduría_x000a_Link publicación informes rendición de cuentas en página SDP"/>
  </r>
  <r>
    <n v="2025"/>
    <m/>
    <x v="1"/>
    <x v="8"/>
    <s v="Generar en 2025 - 20 reportes trimestrales de seguimiento de 10 los Planes de Desarrollo Locales"/>
    <x v="0"/>
    <s v="Revisar, consolidar y enviar el informe de inversión social de las Alcaldías Locales"/>
    <n v="20"/>
    <s v="N/A"/>
    <d v="2025-02-01T00:00:00"/>
    <d v="2025-08-31T00:00:00"/>
    <n v="0"/>
    <n v="0.5"/>
    <n v="0"/>
    <n v="0"/>
    <n v="0"/>
    <n v="0"/>
    <n v="0"/>
    <n v="0.5"/>
    <n v="0"/>
    <n v="0"/>
    <n v="0"/>
    <n v="0"/>
    <n v="1"/>
    <s v="Dirección de Programación Seguimiento a la Inversión de Planes de Desarrollo Local"/>
    <s v="Correo de solicitud a las Alcaldías Locales con estructura_x000a_Correo del envío del informe consolidado a la Dir. Distrital"/>
  </r>
  <r>
    <n v="2025"/>
    <m/>
    <x v="1"/>
    <x v="8"/>
    <s v="Generar en 2025 - 20 reportes trimestrales de seguimiento de 10 los Planes de Desarrollo Locales"/>
    <x v="0"/>
    <s v="Elaborar y emitir los reportes trimestrales de avance del Plan de Acción de los Planes de Desarrollo Locales"/>
    <n v="30"/>
    <s v="N/A"/>
    <d v="2025-02-01T00:00:00"/>
    <d v="2025-11-30T00:00:00"/>
    <n v="0"/>
    <n v="0.25"/>
    <n v="0"/>
    <n v="0"/>
    <n v="0.25"/>
    <n v="0"/>
    <n v="0"/>
    <n v="0.25"/>
    <n v="0"/>
    <n v="0"/>
    <n v="0.25"/>
    <n v="0"/>
    <n v="1"/>
    <s v="Dirección de Programación Seguimiento a la Inversión de Planes de Desarrollo Local"/>
    <s v="Envío y lineamientos para seguimiento trimestral_x000a_Todos los soportes seguimiento de acuerdo al procedimiento_x000a_Informes trimestrales herramienta SEGPLAN por cada Alcaldía Local"/>
  </r>
  <r>
    <n v="2025"/>
    <m/>
    <x v="1"/>
    <x v="8"/>
    <s v="Generar en 2025 - 20 reportes trimestrales de seguimiento de 10 los Planes de Desarrollo Locales"/>
    <x v="0"/>
    <s v="Consolidar y emitir el Informe de Avance a la Ejecución de los Presupuestos Participativos de las Alcaldías Locales"/>
    <n v="30"/>
    <s v="N/A"/>
    <d v="2025-02-01T00:00:00"/>
    <d v="2025-11-30T00:00:00"/>
    <n v="0"/>
    <n v="0.25"/>
    <n v="0"/>
    <n v="0"/>
    <n v="0.25"/>
    <n v="0"/>
    <n v="0"/>
    <n v="0.25"/>
    <n v="0"/>
    <n v="0"/>
    <n v="0.25"/>
    <n v="0"/>
    <n v="1"/>
    <s v="Dirección de Programación Seguimiento a la Inversión de Planes de Desarrollo Local"/>
    <s v="Informes trimestrales en la herramienta dispuesta, para cada Alcaldía Local"/>
  </r>
  <r>
    <n v="2025"/>
    <m/>
    <x v="1"/>
    <x v="8"/>
    <s v="Asesorar en 2025 100 % de las Alcaldías Locales 20 respecto a los lineamientos para la formulación y seguimiento de los PDL"/>
    <x v="0"/>
    <s v="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
    <n v="30"/>
    <s v="N/A"/>
    <d v="2025-01-01T00:00:00"/>
    <d v="2025-12-31T00:00:00"/>
    <n v="0.1"/>
    <n v="0.15"/>
    <n v="0.1"/>
    <n v="0.1"/>
    <n v="0.05"/>
    <n v="0.05"/>
    <n v="0.05"/>
    <n v="0.05"/>
    <n v="0.05"/>
    <n v="0.1"/>
    <n v="0.1"/>
    <n v="0.1"/>
    <n v="1"/>
    <s v="Dirección de Programación Seguimiento a la Inversión de Planes de Desarrollo Local"/>
    <s v="Soportes de asistencia técnica para seguimiento PDL, temas programación, actualización y trazadores presupuestales_x000a_Soportes asistencia temas POAI - matriz POAI - Cierre POAI al AFS_x000a_Documentos convocatoria comités funcionales_x000a_Comunicaciones SIPA a las Alcaldías Locales con conceptos de modificaciones presupuestales"/>
  </r>
  <r>
    <n v="2025"/>
    <m/>
    <x v="1"/>
    <x v="8"/>
    <s v="Asesorar en 2025 100 % de las Alcaldías Locales 20 respecto a los lineamientos para la formulación y seguimiento de los PDL"/>
    <x v="0"/>
    <s v="Elaborar documento con el análisis de los resultados anuales de la medición del índice de desempeño en presupuestos participativos."/>
    <n v="20"/>
    <s v="Producto Política Publica Participación Incidente "/>
    <d v="2025-01-01T00:00:00"/>
    <d v="2025-04-30T00:00:00"/>
    <n v="0.2"/>
    <n v="0.4"/>
    <n v="0.3"/>
    <n v="0.1"/>
    <n v="0"/>
    <n v="0"/>
    <n v="0"/>
    <n v="0"/>
    <n v="0"/>
    <n v="0"/>
    <n v="0"/>
    <n v="0"/>
    <n v="1.0000000000000002"/>
    <s v="Dirección de Programación Seguimiento a la Inversión de Planes de Desarrollo Local"/>
    <s v="Documento con lineamientos generales para construcción de la propuesta del índice_x000a_Matriz de variables para el índice de distribución del presupuesto distrital por localidades_x000a_Documentos con propuestas del índice de distribución del presupuesto distrital por localidades_x000a_Documento técnico del índice de distribución del presupuesto distrital por localidades aprobado por el CONFIS Distrital_x000a_"/>
  </r>
  <r>
    <n v="2025"/>
    <m/>
    <x v="1"/>
    <x v="8"/>
    <s v="Asesorar en 2025 100 % de las Alcaldías Locales 20 respecto a los lineamientos para la formulación y seguimiento de los PDL"/>
    <x v="0"/>
    <s v="Realizar seguimiento al avance de las metas de iniciativas de inversión local con el pueblo Rrom que quedaron incluidas en los PDL de los FDL de Kennedy y Puente Aranda"/>
    <n v="20"/>
    <s v="Producto Estrategia con las Entidades Distritales y Alcaldías Locales que los programas, proyectos, metas, presupuesto y/o intervenciones incluidos en el Plan de Acción de la Política Pública para el Pueblo Rrom, queden incluidos por los responsables, en el marco de cada Plan de Desarrollo Distrital y en el Plan Operativo Anual de Inversiones de cada vigencia fiscal en concertación con el consejo consultivo del Pueblo Rrom y su normativa vigente en Política Pública Rrom"/>
    <d v="2025-05-01T00:00:00"/>
    <d v="2025-11-30T00:00:00"/>
    <n v="0"/>
    <n v="0"/>
    <n v="0"/>
    <n v="0"/>
    <n v="0.35"/>
    <n v="0"/>
    <n v="0"/>
    <n v="0.35"/>
    <n v="0"/>
    <n v="0"/>
    <n v="0.3"/>
    <n v="0"/>
    <n v="1"/>
    <s v="Dirección de Programación Seguimiento a la Inversión de Planes de Desarrollo Local"/>
    <s v="Reporte trimestral de los avances en las concertaciones e implementaciones de las iniciativas de inversión local con el pueblo Rrom"/>
  </r>
  <r>
    <n v="2025"/>
    <m/>
    <x v="1"/>
    <x v="8"/>
    <s v="Asesorar en 2025 100 % de las Alcaldías Locales 20 respecto a los lineamientos para la formulación y seguimiento de los PDL"/>
    <x v="0"/>
    <s v="Asesorar técnicamente a los sectores administrativos - entidades distritales en la  actualización de los documentos de criterios de elegibilidad y viabilidad."/>
    <n v="30"/>
    <s v="N/A"/>
    <d v="2025-10-01T00:00:00"/>
    <d v="2025-11-30T00:00:00"/>
    <n v="0"/>
    <n v="0"/>
    <n v="0"/>
    <n v="0"/>
    <n v="0"/>
    <n v="0"/>
    <n v="0"/>
    <n v="0"/>
    <n v="0"/>
    <n v="0.5"/>
    <n v="0.5"/>
    <n v="0"/>
    <n v="1"/>
    <s v="Dirección de Programación Seguimiento a la Inversión de Planes de Desarrollo Local"/>
    <s v="Cruce de correos para actualización criterios (gestión) Enlace publicación página SDP"/>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DPSIPD"/>
    <n v="33.4"/>
    <s v="N/A"/>
    <d v="2025-02-01T00:00:00"/>
    <d v="2025-03-31T00:00:00"/>
    <n v="0"/>
    <n v="0.4"/>
    <n v="0.6"/>
    <n v="0"/>
    <n v="0"/>
    <n v="0"/>
    <n v="0"/>
    <n v="0"/>
    <n v="0"/>
    <n v="0"/>
    <n v="0"/>
    <n v="0"/>
    <n v="1"/>
    <s v="Dirección Distrital de Programación, Seguimiento a la Inversión de Plan de Desarrollo"/>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Alcaldías Locales para emitir los conceptos de modificaciones presupuestales - DPSIPDL"/>
    <n v="50"/>
    <s v="N/A"/>
    <d v="2025-02-01T00:00:00"/>
    <d v="2025-12-31T00:00:00"/>
    <n v="0"/>
    <n v="0.05"/>
    <n v="0.1"/>
    <n v="0.1"/>
    <n v="0.1"/>
    <n v="0.1"/>
    <n v="0.1"/>
    <n v="0.1"/>
    <n v="0.1"/>
    <n v="0.1"/>
    <n v="0.1"/>
    <n v="0.05"/>
    <n v="0.99999999999999989"/>
    <s v="Dirección Distrital de Programación, Seguimiento a la Inversión de Plan de Desarrollo"/>
    <s v="Consolidado de conceptos de modificaciones presupuestales emitidos  "/>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interesadas (por procesos) en los asuntos de la DDPSIPD"/>
    <n v="6"/>
    <s v="Seguimiento y Evaluación del Desempeño_x000a_Institucional"/>
    <d v="2025-06-01T00:00:00"/>
    <d v="2025-07-31T00:00:00"/>
    <n v="0"/>
    <n v="0"/>
    <n v="0"/>
    <n v="0"/>
    <n v="0"/>
    <n v="0.2"/>
    <n v="0.8"/>
    <n v="0"/>
    <n v="0"/>
    <n v="0"/>
    <n v="0"/>
    <n v="0"/>
    <n v="1"/>
    <s v="Dirección Distrital de Programación, Seguimiento a la Inversión de Plan de Desarrollo"/>
    <s v="Encuesta de satisfacción de partes interesadas_x000a_Memorando con resultados de la encuesta"/>
  </r>
  <r>
    <n v="2025"/>
    <m/>
    <x v="1"/>
    <x v="8"/>
    <s v=" Implementar en 2025 100 % de las actividades requeridas para mantener  el Sistema de Gestión de la entidad en el proceso M-CA-004 Plan Distrital de Desarrollo "/>
    <x v="0"/>
    <s v="Mantener actualizada la información en la página web de la SDP en los asuntos de la DDPSIPD"/>
    <n v="6"/>
    <s v="Producto Política Pública Afro-Palenquera  - Transparencia, acceso a la información pública y lucha contra la corrupción"/>
    <d v="2025-01-01T00:00:00"/>
    <d v="2025-12-31T00:00:00"/>
    <n v="0.09"/>
    <n v="0.08"/>
    <n v="0.08"/>
    <n v="0.09"/>
    <n v="0.08"/>
    <n v="0.08"/>
    <n v="0.09"/>
    <n v="0.08"/>
    <n v="0.08"/>
    <n v="0.09"/>
    <n v="0.08"/>
    <n v="0.08"/>
    <n v="0.99999999999999978"/>
    <s v="Dirección Distrital de Programación, Seguimiento a la Inversión de Plan de Desarrollo"/>
    <s v="Enlace de publicación en la página de SDP de lineamientos, circulares, informes de seguimiento al PDD e informes de rendición de cuentas, Reporte semestral en la matriz del plan de acción de la política Pública Afro-Palenquera"/>
  </r>
  <r>
    <n v="2025"/>
    <m/>
    <x v="1"/>
    <x v="8"/>
    <s v=" Implementar en 2025 100 % de las actividades requeridas para mantener  el Sistema de Gestión de la entidad en el proceso M-CA-004 Plan Distrital de Desarrollo "/>
    <x v="0"/>
    <s v="Participar en las actividades definidas en el marco de MIPG en los asuntos de la DDPSIPD"/>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Soportes capacitaciones_x000a_Reportes trimestrales POA_x000a_Reuniones temas MIPG_x000a_Correos enviados con socializaciones a profesionales"/>
  </r>
  <r>
    <n v="2025"/>
    <m/>
    <x v="1"/>
    <x v="8"/>
    <s v=" Implementar en 2025 100 % de las actividades requeridas para mantener  el Sistema de Gestión de la entidad en el proceso M-CA-004 Plan Distrital de Desarrollo "/>
    <x v="0"/>
    <s v="Revisar y actualizar la documentación del proceso relacionada con los asuntos de la DDPSIPD"/>
    <n v="6"/>
    <s v="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Inventario de documentos actualizados _x000a_Documentos actualizados en el sistema ISOLUCION_x000a_Correo a los funcionarios de la DDPSIPD informando la actualización documentos "/>
  </r>
  <r>
    <n v="2025"/>
    <m/>
    <x v="1"/>
    <x v="8"/>
    <s v="Elaborar 4 informes de avance del PDD en articulación con los instrumentos de planeación definidos en el Sistema Distrital de Planeación. "/>
    <x v="0"/>
    <s v="Solicitar y consolidar la información de marcación y logros de inversión social."/>
    <n v="10"/>
    <s v="N/A"/>
    <d v="2025-02-01T00:00:00"/>
    <d v="2025-08-31T00:00:00"/>
    <n v="0"/>
    <n v="0.5"/>
    <n v="0"/>
    <n v="0"/>
    <n v="0"/>
    <n v="0"/>
    <n v="0"/>
    <n v="0.5"/>
    <n v="0"/>
    <n v="0"/>
    <n v="0"/>
    <n v="0"/>
    <n v="1"/>
    <s v="Dirección Distrital de Programación, Seguimiento a la Inversión de Plan de Desarrollo"/>
    <s v="Información de solicitud a las entidades distritales para la consolidación del informe de inversión social"/>
  </r>
  <r>
    <n v="2025"/>
    <m/>
    <x v="1"/>
    <x v="8"/>
    <s v="Elaborar 4 informes de avance del PDD en articulación con los instrumentos de planeación definidos en el Sistema Distrital de Planeación. "/>
    <x v="0"/>
    <s v="Revisar y editar la información presupuestal y de logros de inversión social de los Sectores Administrativos y localidades y gestionar la remisión del informe respectivo al Concejo de Bogotá."/>
    <n v="20"/>
    <s v="N/A"/>
    <d v="2025-03-01T00:00:00"/>
    <d v="2025-09-30T00:00:00"/>
    <n v="0"/>
    <n v="0"/>
    <n v="0.5"/>
    <n v="0"/>
    <n v="0"/>
    <n v="0"/>
    <n v="0"/>
    <n v="0"/>
    <n v="0.5"/>
    <n v="0"/>
    <n v="0"/>
    <n v="0"/>
    <n v="1"/>
    <s v="Dirección Distrital de Programación, Seguimiento a la Inversión de Plan de Desarrollo"/>
    <s v="Informe de inversión social consolidado y radicado al Concejo de Bogotá"/>
  </r>
  <r>
    <n v="2025"/>
    <m/>
    <x v="1"/>
    <x v="8"/>
    <s v="Elaborar 4 informes de avance del PDD en articulación con los instrumentos de planeación definidos en el Sistema Distrital de Planeación. "/>
    <x v="0"/>
    <s v="Registrar en forma periódica la información del seguimiento al Plan de Desarrollo en el Sistema de Planeación Territorial - SisPT"/>
    <n v="20"/>
    <s v="N/A"/>
    <d v="2025-03-01T00:00:00"/>
    <d v="2025-12-31T00:00:00"/>
    <n v="0"/>
    <n v="0"/>
    <n v="0.25"/>
    <n v="0"/>
    <n v="0"/>
    <n v="0.25"/>
    <n v="0"/>
    <n v="0"/>
    <n v="0.25"/>
    <n v="0"/>
    <n v="0"/>
    <n v="0.25"/>
    <n v="1"/>
    <s v="Dirección Distrital de Programación, Seguimiento a la Inversión de Plan de Desarrollo"/>
    <s v="Informe de consolidación del sistema de información SisPT con el avance del PDD"/>
  </r>
  <r>
    <n v="2025"/>
    <m/>
    <x v="1"/>
    <x v="8"/>
    <s v="Elaborar 4 informes de avance del PDD en articulación con los instrumentos de planeación definidos en el Sistema Distrital de Planeación. "/>
    <x v="0"/>
    <s v="Elaborar informes del estado de avance del PDD para Consejo de Gobierno."/>
    <n v="20"/>
    <s v="N/A"/>
    <d v="2025-06-01T00:00:00"/>
    <d v="2025-12-31T00:00:00"/>
    <n v="0"/>
    <n v="0"/>
    <n v="0"/>
    <n v="0"/>
    <n v="0"/>
    <n v="0.5"/>
    <n v="0"/>
    <n v="0"/>
    <n v="0"/>
    <n v="0"/>
    <n v="0"/>
    <n v="0.5"/>
    <n v="1"/>
    <s v="Dirección Distrital de Programación, Seguimiento a la Inversión de Plan de Desarrollo"/>
    <s v="Informes del estado de avance del PDD para Consejo de Gobierno."/>
  </r>
  <r>
    <n v="2025"/>
    <m/>
    <x v="1"/>
    <x v="8"/>
    <s v="Elaborar 4 informes de avance del PDD en articulación con los instrumentos de planeación definidos en el Sistema Distrital de Planeación. "/>
    <x v="0"/>
    <s v="Apoyar la elaboración del documento de Marco de lucha contra la pobreza extrema en Bogotá, sobre la oferta de programas y metas relacionados con la superación de la pobreza extrema en el PDD."/>
    <n v="30"/>
    <s v="N/A"/>
    <d v="2025-05-01T00:00:00"/>
    <d v="2025-07-31T00:00:00"/>
    <n v="0"/>
    <n v="0"/>
    <n v="0"/>
    <n v="0"/>
    <n v="0.2"/>
    <n v="0.2"/>
    <n v="0.6"/>
    <n v="0"/>
    <n v="0"/>
    <n v="0"/>
    <n v="0"/>
    <n v="0"/>
    <n v="1"/>
    <s v="Dirección Distrital de Programación, Seguimiento a la Inversión de Plan de Desarrollo"/>
    <s v="Documento de Marco de lucha contra la pobreza extrema en Bogotá, sobre la oferta de programas y metas relacionados con la superación de la pobreza extrema en el PDD"/>
  </r>
  <r>
    <n v="2025"/>
    <m/>
    <x v="1"/>
    <x v="8"/>
    <s v="Elaborar y publicar un (1) informe  de Rendición de Cuentas anual del balance de Resultados de la Gestión Contractual y Administrativa del PDD 2024 - 2027 “Bogotá Camina Segura&quot;."/>
    <x v="0"/>
    <s v="Asesorar a los sectores administrativos en el desarrollo del informe de rendición de cuentas anual."/>
    <n v="20"/>
    <s v="Producto Política Pública Transparencia"/>
    <d v="2025-01-01T00:00:00"/>
    <d v="2025-04-30T00:00:00"/>
    <n v="0.2"/>
    <n v="0.2"/>
    <n v="0.2"/>
    <n v="0.4"/>
    <n v="0"/>
    <n v="0"/>
    <n v="0"/>
    <n v="0"/>
    <n v="0"/>
    <n v="0"/>
    <n v="0"/>
    <n v="0"/>
    <n v="1"/>
    <s v="Dirección Distrital de Programación, Seguimiento a la Inversión de Plan de Desarrollo"/>
    <s v="Asesorías realizadas las entidades distritales para la consolidación del informe de rendición de cuentas"/>
  </r>
  <r>
    <n v="2025"/>
    <m/>
    <x v="1"/>
    <x v="8"/>
    <s v="Elaborar y publicar un (1) informe  de Rendición de Cuentas anual del balance de Resultados de la Gestión Contractual y Administrativa del PDD 2024 - 2027 “Bogotá Camina Segura&quot;."/>
    <x v="0"/>
    <s v="Consolidar y publicar el informe de rendición de cuentas anual."/>
    <n v="40"/>
    <m/>
    <d v="2025-04-01T00:00:00"/>
    <d v="2025-04-30T00:00:00"/>
    <n v="0"/>
    <n v="0"/>
    <n v="0"/>
    <n v="1"/>
    <n v="0"/>
    <n v="0"/>
    <n v="0"/>
    <n v="0"/>
    <n v="0"/>
    <n v="0"/>
    <n v="0"/>
    <n v="0"/>
    <n v="1"/>
    <s v="Dirección Distrital de Programación, Seguimiento a la Inversión de Plan de Desarrollo"/>
    <s v="Informe consolidado de rendición de cuentas del PDD 2024 - 2027 “Bogotá Camina Segura&quot;. _x000a_Reporte semestral en la matriz del plan de acción de la política Pública de Transparencia"/>
  </r>
  <r>
    <n v="2025"/>
    <m/>
    <x v="1"/>
    <x v="8"/>
    <s v="Elaborar y publicar un (1) informe  de Rendición de Cuentas anual del balance de Resultados de la Gestión Contractual y Administrativa del PDD 2024 - 2027 “Bogotá Camina Segura&quot;."/>
    <x v="0"/>
    <s v="Elaborar el capítulo de avance del programa de ejecución de obras del POT."/>
    <n v="20"/>
    <m/>
    <d v="2025-04-01T00:00:00"/>
    <d v="2025-04-30T00:00:00"/>
    <n v="0"/>
    <n v="0"/>
    <n v="0"/>
    <n v="1"/>
    <n v="0"/>
    <n v="0"/>
    <n v="0"/>
    <n v="0"/>
    <n v="0"/>
    <n v="0"/>
    <n v="0"/>
    <n v="0"/>
    <n v="1"/>
    <s v="Dirección Distrital de Programación, Seguimiento a la Inversión de Plan de Desarrollo"/>
    <s v="Informe consolidado del capítulo POT del informe de rendición de cuentas"/>
  </r>
  <r>
    <n v="2025"/>
    <m/>
    <x v="1"/>
    <x v="8"/>
    <s v="Elaborar y publicar un (1) informe  de Rendición de Cuentas anual del balance de Resultados de la Gestión Contractual y Administrativa del PDD 2024 - 2027 “Bogotá Camina Segura&quot;."/>
    <x v="0"/>
    <s v="Establecer los lineamientos a los sectores para el Informe de Rendición de Cuentas Vigencia 2025"/>
    <n v="20"/>
    <m/>
    <d v="2025-01-01T00:00:00"/>
    <d v="2025-03-30T00:00:00"/>
    <n v="0.4"/>
    <n v="0.4"/>
    <n v="0.2"/>
    <n v="0"/>
    <n v="0"/>
    <n v="0"/>
    <n v="0"/>
    <n v="0"/>
    <n v="0"/>
    <n v="0"/>
    <n v="0"/>
    <n v="0"/>
    <n v="1"/>
    <s v="Dirección Distrital de Programación, Seguimiento a la Inversión de Plan de Desarrollo"/>
    <s v="Circulares y documentos de lineamientos enviados a las entidades distritales para consolidar el informe de rendición de cuentas"/>
  </r>
  <r>
    <n v="2025"/>
    <m/>
    <x v="1"/>
    <x v="8"/>
    <s v="Asesorar al 100% de lo sectores administrativos en los procesos de formulación, seguimiento y evaluación del Plan de Desarrollo Distrital."/>
    <x v="0"/>
    <s v="Diseñar y actualizar las metodologías para la formulación, seguimiento y evaluación del Plan de Desarrollo Distrital."/>
    <n v="20"/>
    <s v="N/A"/>
    <d v="2025-01-01T00:00:00"/>
    <d v="2025-12-31T00:00:00"/>
    <n v="0.25"/>
    <n v="0"/>
    <n v="0"/>
    <n v="0.25"/>
    <n v="0"/>
    <n v="0"/>
    <n v="0.25"/>
    <n v="0"/>
    <n v="0"/>
    <n v="0.25"/>
    <n v="0"/>
    <n v="0"/>
    <n v="1"/>
    <s v="Dirección Distrital de Programación, Seguimiento a la Inversión de Plan de Desarrollo"/>
    <s v="Informes de seguimiento y evaluación trimestral."/>
  </r>
  <r>
    <n v="2025"/>
    <m/>
    <x v="1"/>
    <x v="8"/>
    <s v="Asesorar al 100% de lo sectores administrativos en los procesos de formulación, seguimiento y evaluación del Plan de Desarrollo Distrital."/>
    <x v="0"/>
    <s v="Brindar asistencia técnica a las Entidades Distritales en todos los asuntos del Plan de Acción (Programación, actualización, reprogramación, seguimiento) en el marco del PDD"/>
    <n v="20"/>
    <s v="N/A"/>
    <d v="2025-01-01T00:00:00"/>
    <d v="2025-12-31T00:00:00"/>
    <n v="0.09"/>
    <n v="0.08"/>
    <n v="0.08"/>
    <n v="0.09"/>
    <n v="0.08"/>
    <n v="0.08"/>
    <n v="0.09"/>
    <n v="0.08"/>
    <n v="0.08"/>
    <n v="0.09"/>
    <n v="0.08"/>
    <n v="0.08"/>
    <n v="1"/>
    <s v="Dirección Distrital de Programación, Seguimiento a la Inversión de Plan de Desarrollo"/>
    <s v="Asesorías técnicas realizadas a las entidades distritales para asuntos del Plan de Acción en el marco del PDD"/>
  </r>
  <r>
    <n v="2025"/>
    <m/>
    <x v="1"/>
    <x v="8"/>
    <s v="Asesorar al 100% de lo sectores administrativos en los procesos de formulación, seguimiento y evaluación del Plan de Desarrollo Distrital."/>
    <x v="0"/>
    <s v=" Brindar asistencia técnica a las Entidades Distritales en la inscripción, registro y actualización de programas y proyectos en el Banco  de Programas y Proyectos de Inversión Pública Distrital y Nacional."/>
    <n v="20"/>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de temas del Banco de Programas y Proyectos de Inversión Pública Distrital y Nacional."/>
  </r>
  <r>
    <n v="2025"/>
    <m/>
    <x v="1"/>
    <x v="8"/>
    <s v="Asesorar al 100% de lo sectores administrativos en los procesos de formulación, seguimiento y evaluación del Plan de Desarrollo Distrital."/>
    <x v="0"/>
    <s v="Brindar asistencia técnica a las Entidades Distritales en la creación y seguimiento de los trazadores presupuestales."/>
    <n v="15"/>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en temas de Trazadores presupuestales"/>
  </r>
  <r>
    <n v="2025"/>
    <m/>
    <x v="1"/>
    <x v="8"/>
    <s v="Asesorar al 100% de lo sectores administrativos en los procesos de formulación, seguimiento y evaluación del Plan de Desarrollo Distrital."/>
    <x v="0"/>
    <s v="Hacer seguimiento al programa de ejecución de obras del Plan de Ordenamiento Territorial en articulación con el PDD."/>
    <n v="10"/>
    <s v="N/A"/>
    <d v="2025-01-01T00:00:00"/>
    <d v="2025-04-30T00:00:00"/>
    <n v="0"/>
    <n v="0"/>
    <n v="0"/>
    <n v="1"/>
    <n v="0"/>
    <n v="0"/>
    <n v="0"/>
    <n v="0"/>
    <n v="0"/>
    <n v="0"/>
    <n v="0"/>
    <n v="0"/>
    <n v="1"/>
    <s v="Dirección Distrital de Programación, Seguimiento a la Inversión de Plan de Desarrollo"/>
    <s v="Informe de seguimiento al programa de ejecución de obras , dentro del informe de rendición de cuentas"/>
  </r>
  <r>
    <n v="2025"/>
    <m/>
    <x v="1"/>
    <x v="8"/>
    <s v="Asesorar al 100% de lo sectores administrativos en los procesos de formulación, seguimiento y evaluación del Plan de Desarrollo Distrital."/>
    <x v="0"/>
    <s v="Brindar asistencia técnica a las Entidades Distritales en la elaboración del Plan Operativo Anual de Inversiones -POAI- del Distrito Capital."/>
    <n v="15"/>
    <s v="N/A"/>
    <d v="2025-07-15T00:00:00"/>
    <d v="2025-12-31T00:00:00"/>
    <n v="0"/>
    <n v="0"/>
    <n v="0"/>
    <n v="0"/>
    <n v="0"/>
    <n v="0"/>
    <n v="0"/>
    <n v="0.2"/>
    <n v="0.2"/>
    <n v="0.2"/>
    <n v="0.2"/>
    <n v="0.2"/>
    <n v="1"/>
    <s v="Dirección Distrital de Programación, Seguimiento a la Inversión de Plan de Desarrollo"/>
    <s v="Asesorías técnicas realizadas a las entidades distritales en temas del Plan Operativo Anual de Inversiones -POAI- del Distrito Capital."/>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IE"/>
    <n v="33.299999999999997"/>
    <s v="N/A"/>
    <d v="2025-02-01T00:00:00"/>
    <d v="2025-03-31T00:00:00"/>
    <n v="0"/>
    <n v="0.4"/>
    <n v="0.6"/>
    <n v="0"/>
    <n v="0"/>
    <n v="0"/>
    <n v="0"/>
    <n v="0"/>
    <n v="0"/>
    <n v="0"/>
    <n v="0"/>
    <n v="0"/>
    <n v="1"/>
    <s v="Dirección Inversiones Estratégicas "/>
    <s v="Informe con la tabulación del análisis de los resultados de la encuesta realizada"/>
  </r>
  <r>
    <n v="2025"/>
    <m/>
    <x v="1"/>
    <x v="8"/>
    <s v=" Implementar en 2025 100 % de las actividades requeridas para mantener  el Sistema de Gestión de la entidad en el proceso M-CA-004 Plan Distrital de Desarrollo "/>
    <x v="0"/>
    <s v="Realizar la encuesta de satisfacción(por dependencias) y la retroalimentación de partes interesadas - DIE"/>
    <n v="6"/>
    <s v="Seguimiento y Evaluación del Desempeño_x000a_Institucional"/>
    <d v="2025-02-01T00:00:00"/>
    <d v="2025-03-31T00:00:00"/>
    <n v="0"/>
    <n v="0.4"/>
    <n v="0.6"/>
    <n v="0"/>
    <n v="0"/>
    <n v="0"/>
    <n v="0"/>
    <n v="0"/>
    <n v="0"/>
    <n v="0"/>
    <n v="0"/>
    <n v="0"/>
    <n v="1"/>
    <s v="Dirección Inversiones Estratégicas "/>
    <s v="Resultados y formulario de la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Revisar y actualizar la documentación del proceso - DIE"/>
    <n v="6"/>
    <s v="Fortalecimiento organizacional y_x000a_simplificación de procesos"/>
    <d v="2025-03-01T00:00:00"/>
    <d v="2025-12-31T00:00:00"/>
    <n v="0"/>
    <n v="0"/>
    <n v="0.25"/>
    <n v="0"/>
    <n v="0"/>
    <n v="0.25"/>
    <n v="0"/>
    <n v="0"/>
    <n v="0.25"/>
    <n v="0"/>
    <n v="0"/>
    <n v="0.25"/>
    <n v="1"/>
    <s v="Dirección Inversiones Estratégicas "/>
    <s v="Documentos actualizados en el sistema ISOLUCION _x000a_Matriz Actualización documental - DIE"/>
  </r>
  <r>
    <n v="2025"/>
    <m/>
    <x v="1"/>
    <x v="8"/>
    <s v=" Implementar en 2025 100 % de las actividades requeridas para mantener  el Sistema de Gestión de la entidad en el proceso M-CA-004 Plan Distrital de Desarrollo "/>
    <x v="0"/>
    <s v="Mantener actualizada la información en la página web de la SDP-DIE"/>
    <n v="6"/>
    <s v="Transparencia, acceso a la información pública y lucha contra la corrupción"/>
    <d v="2025-04-01T00:00:00"/>
    <d v="2025-11-30T00:00:00"/>
    <n v="0"/>
    <n v="0"/>
    <n v="0"/>
    <n v="0.3"/>
    <n v="0"/>
    <n v="0.2"/>
    <n v="0"/>
    <n v="0.3"/>
    <n v="0"/>
    <n v="0"/>
    <n v="0.2"/>
    <n v="0"/>
    <n v="1"/>
    <s v="Dirección Inversiones Estratégicas "/>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 DIE"/>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Inversiones Estratégicas "/>
    <s v="Soportes capacitaciones_x000a_Reportes trimestrales POA_x000a_Reuniones temas MIPG_x000a_Correos enviados con socializaciones a profesionale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alizar los Pre-Confis requeridos con el fin de coordinar recomendaciones emitidas por la Secretaria Distrital de Hacienda y la Secretaria Distrital de Planeación"/>
    <n v="20"/>
    <s v="N/A"/>
    <d v="2025-03-31T00:00:00"/>
    <d v="2025-12-31T00:00:00"/>
    <n v="0.08"/>
    <n v="0.08"/>
    <n v="0.08"/>
    <n v="0.09"/>
    <n v="0.08"/>
    <n v="0.08"/>
    <n v="0.09"/>
    <n v="0.08"/>
    <n v="0.09"/>
    <n v="0.08"/>
    <n v="0.08"/>
    <n v="0.09"/>
    <n v="0.99999999999999978"/>
    <s v="Dirección Inversiones Estratégicas "/>
    <s v="Resúmenes ejecutivos, soportes,  presentaciones y la totalidad de las recomendaciones para la toma de decisiones de los miembros del CONFI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Estudiar y analizar la totalidad de las solicitudes presentadas por las entidades distritales para consideración del CONFIS Distrital en sesiones ordinarias y extraordinarias. Emitir conceptos y/o recomendaciones sobre estas solicitudes"/>
    <n v="60"/>
    <s v="N/A"/>
    <d v="2025-03-31T00:00:00"/>
    <d v="2025-12-31T00:00:00"/>
    <n v="0.08"/>
    <n v="0.08"/>
    <n v="0.08"/>
    <n v="0.09"/>
    <n v="0.08"/>
    <n v="0.08"/>
    <n v="0.09"/>
    <n v="0.08"/>
    <n v="0.09"/>
    <n v="0.08"/>
    <n v="0.08"/>
    <n v="0.09"/>
    <n v="0.99999999999999978"/>
    <s v="Dirección Inversiones Estratégicas "/>
    <s v="Actas, resoluciones y documentos del CONFIS realizado "/>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dactar informes y presentar resultados de las sesiones del CONFIS"/>
    <n v="20"/>
    <s v="N/A"/>
    <d v="2025-03-31T00:00:00"/>
    <d v="2025-12-31T00:00:00"/>
    <n v="0.08"/>
    <n v="0.08"/>
    <n v="0.08"/>
    <n v="0.09"/>
    <n v="0.08"/>
    <n v="0.08"/>
    <n v="0.09"/>
    <n v="0.08"/>
    <n v="0.09"/>
    <n v="0.08"/>
    <n v="0.08"/>
    <n v="0.09"/>
    <n v="0.99999999999999978"/>
    <s v="Dirección Inversiones Estratégicas "/>
    <s v="Actas, resoluciones y documentos del CONFIS realizado "/>
  </r>
  <r>
    <n v="2025"/>
    <m/>
    <x v="1"/>
    <x v="8"/>
    <s v=" Implementar en 2025 100 % de las actividades requeridas para mantener  el Sistema de Gestión de la entidad en el proceso M-CA-004 Plan Distrital de Desarrollo "/>
    <x v="0"/>
    <s v="Realizar la formulación y seguimiento del mapa de riesgos del proceso - SPI"/>
    <n v="11"/>
    <s v="Planeación Institucional"/>
    <d v="2025-01-01T00:00:00"/>
    <d v="2025-09-30T00:00:00"/>
    <n v="0.4"/>
    <n v="0"/>
    <n v="0"/>
    <n v="0"/>
    <n v="0.3"/>
    <n v="0"/>
    <n v="0"/>
    <n v="0"/>
    <n v="0.3"/>
    <n v="0"/>
    <n v="0"/>
    <n v="0"/>
    <n v="1"/>
    <s v="Subsecretaría de Planeación de la Inversión "/>
    <s v="Informe matriz de riesgos reporte primera línea de defensa - cuatrimestral"/>
  </r>
  <r>
    <n v="2025"/>
    <m/>
    <x v="1"/>
    <x v="8"/>
    <s v=" Implementar en 2025 100 % de las actividades requeridas para mantener  el Sistema de Gestión de la entidad en el proceso M-CA-004 Plan Distrital de Desarrollo "/>
    <x v="0"/>
    <s v="Realizar la formulación y seguimiento de los planes de mejoramiento - SPI"/>
    <n v="11"/>
    <s v="Planeación Institucional_x000a_Seguimiento y Evaluación del Desempeño_x000a_Institucional"/>
    <d v="2025-01-01T00:00:00"/>
    <d v="2025-12-31T00:00:00"/>
    <n v="0.09"/>
    <n v="0.08"/>
    <n v="0.08"/>
    <n v="0.08"/>
    <n v="0.08"/>
    <n v="0.08"/>
    <n v="0.08"/>
    <n v="0.08"/>
    <n v="0.08"/>
    <n v="0.09"/>
    <n v="0.09"/>
    <n v="0.09"/>
    <n v="0.99999999999999989"/>
    <s v="Subsecretaría de Planeación de la Inversión "/>
    <s v="Informes de seguimiento a los planes de mejoramiento de los diferentes procesos de la SPI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y alcaldias locales respecto a la formulación, seguimiento y evaluación del plan de acción del Plan de Desarrollo Distrital en los diferentes sistemas de información."/>
    <n v="40"/>
    <s v="No aplica"/>
    <d v="2025-01-01T00:00:00"/>
    <d v="2025-12-31T00:00:00"/>
    <n v="0.09"/>
    <n v="0.08"/>
    <n v="0.08"/>
    <n v="0.09"/>
    <n v="0.08"/>
    <n v="0.08"/>
    <n v="0.09"/>
    <n v="0.08"/>
    <n v="0.08"/>
    <n v="0.09"/>
    <n v="0.08"/>
    <n v="0.08"/>
    <n v="0.99999999999999978"/>
    <s v="Dirección Distrital de Programación, Seguimiento a la Inversión y Plan de Desarrollo - Dirección de Programación, Seguimiento a la Inversión y Planes de Desarrollo Locales"/>
    <s v="Reporte asistencias técnicas realizadas a las entidades distritales y localidades"/>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a gestión de proyectos de inversión financiados con recursos del Sistema General de Regalías - SGR y realizar el seguimiento de los mismos.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SGR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os temas relacionados con proyectos de Asociación Público Privada - APP de acuerdo con la normatividad vigente.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APP"/>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Desarrollo del Suelo"/>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Desarrollo del Suelo"/>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Desarrollo del Suelo"/>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Desarrollo del Suelo"/>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Desarrollo del Suelo"/>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Estructuras y Sistemas Territoriale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Estructuras y Sistemas Territoriale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Estructuras y Sistemas Territoriale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Estructuras y Sistemas Territoriales"/>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Estructuras y Sistemas Territoriales"/>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Planeamiento Loc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Planeamiento Loc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Planeamiento Local"/>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Planeamiento Local"/>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Planeamiento Local"/>
    <s v="• Encuesta de satisfacción_x000a_• Matriz de Retroalimentación de las partes interesada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Dirección de Planeamiento Local"/>
    <s v="Mapas de riesgos monitoreado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Trámites Administrativos Urbanístico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Trámites Administrativos Urbanístico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Trámites Administrativos Urbanístico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Trámites Administrativos Urbanísticos"/>
    <s v="Documentación del proceso actualizada "/>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Economía Urbana, Rural y Regional. "/>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Mejoramiento Integral"/>
    <s v="Mapas de riesgos monitoreados"/>
  </r>
  <r>
    <n v="2025"/>
    <m/>
    <x v="1"/>
    <x v="9"/>
    <s v="Implementar en 2025  el 100 % del Sistema de Información para la Planeación y Seguimiento del Desarrollo Rural del D.C. - SIPSDER (S.G.R 50035 / 2018-2020"/>
    <x v="0"/>
    <s v="Desarrollar e incorporar los contenidos en el SIPSDER"/>
    <n v="0.5"/>
    <m/>
    <d v="2025-02-01T00:00:00"/>
    <d v="2025-12-31T00:00:00"/>
    <n v="0"/>
    <n v="0"/>
    <n v="0.15"/>
    <n v="0"/>
    <n v="0"/>
    <n v="0.3"/>
    <n v="0"/>
    <n v="0"/>
    <n v="0.3"/>
    <n v="0"/>
    <n v="0"/>
    <n v="0.25"/>
    <n v="1"/>
    <s v="Subdirección de Planeamiento Rural Sostenible"/>
    <s v="Memorias Cierre del proyecto SGR"/>
  </r>
  <r>
    <n v="2025"/>
    <m/>
    <x v="1"/>
    <x v="9"/>
    <s v="Implementar en 2025  el 100 % del Sistema de Información para la Planeación y Seguimiento del Desarrollo Rural del D.C. - SIPSDER (S.G.R 50035 / 2018-2020"/>
    <x v="0"/>
    <s v="Operar el Sistema de Información en todos sus módulos."/>
    <n v="0.5"/>
    <m/>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Desarrollar e incorporar los contenidos en el SIPSDER"/>
    <n v="50"/>
    <s v="No aplica"/>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Operar el Sistema de Infomación en todos sus módulos."/>
    <n v="50"/>
    <s v="No aplica"/>
    <d v="2025-02-01T00:00:00"/>
    <d v="2025-12-31T00:00:00"/>
    <n v="0"/>
    <n v="0"/>
    <n v="0.15"/>
    <n v="0"/>
    <n v="0"/>
    <n v="0.3"/>
    <n v="0"/>
    <n v="0"/>
    <n v="0.3"/>
    <n v="0"/>
    <n v="0"/>
    <n v="0.25"/>
    <n v="1"/>
    <s v="Subdirección de Planeamiento Rural Sostenible"/>
    <s v="Memorias Cierre del proyecto SGR"/>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Planes Maestros"/>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Renovación Urbana y Desarrollo"/>
    <s v="Mapas de riesgos monitoreados"/>
  </r>
  <r>
    <n v="2025"/>
    <m/>
    <x v="1"/>
    <x v="9"/>
    <s v="POT-CA-001  Implementar el 100% de las actividades requeridas para mantener el Sistema de Gestión- MIPG de la entidad"/>
    <x v="0"/>
    <s v="Publicar y/o actualizar en el micrositio que se tiene dispuesto en la página web de la entidad, el conjuntos de datos abiertos correspondientes a los Planes Parciales de Desarrollo."/>
    <n v="3.2000000000000001E-2"/>
    <s v="PTEP -   C5.1 Apertura de datos para los ciudadanos y grupos de interés"/>
    <d v="2025-04-30T00:00:00"/>
    <d v="2025-12-31T00:00:00"/>
    <m/>
    <m/>
    <m/>
    <n v="0.33"/>
    <m/>
    <m/>
    <m/>
    <n v="0.33"/>
    <m/>
    <m/>
    <m/>
    <n v="0.34"/>
    <n v="1"/>
    <s v="Subdirección de Renovación Urbana y Desarrollo"/>
    <s v="Información de datos abiertos publicada y actualizada"/>
  </r>
  <r>
    <n v="2025"/>
    <m/>
    <x v="1"/>
    <x v="9"/>
    <s v="POT-CA-001  Implementar el 100% de las actividades requeridas para mantener el Sistema de Gestión- MIPG de la entidad"/>
    <x v="0"/>
    <s v="Realizar la formulación y seguimiento del mapa de riesgos del proceso"/>
    <n v="0.04"/>
    <s v="Planeación Institucional"/>
    <d v="2025-01-01T00:00:00"/>
    <d v="2025-12-31T00:00:00"/>
    <m/>
    <m/>
    <n v="0.24"/>
    <m/>
    <m/>
    <n v="0.24"/>
    <m/>
    <m/>
    <n v="0.25"/>
    <m/>
    <m/>
    <n v="0.27"/>
    <n v="1"/>
    <s v="Subsecretaría de Planeación Territorial"/>
    <s v="Mapa de riesgos del proceso formulado y con seguimiento."/>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Subsecretaría de Planeación Territori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Subsecretaría de Planeación Territori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Subsecretaría de Planeación Territorial"/>
    <s v="Adelantar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Subsecretaría de Planeación Territorial"/>
    <s v="Documentación del proceso actualizada "/>
  </r>
  <r>
    <n v="2025"/>
    <m/>
    <x v="1"/>
    <x v="9"/>
    <s v="POT-CA-001  Implementar el 100% de las actividades requeridas para mantener el Sistema de Gestión- MIPG de la entidad"/>
    <x v="0"/>
    <s v="Realizar la Retroalimentación de partes interesadas (por procesos)"/>
    <n v="3.2000000000000001E-2"/>
    <s v="Seguimiento y Evaluación del Desempeño Institucional"/>
    <d v="2025-01-01T00:00:00"/>
    <d v="2025-09-30T00:00:00"/>
    <m/>
    <m/>
    <n v="0.5"/>
    <m/>
    <m/>
    <m/>
    <m/>
    <m/>
    <n v="0.5"/>
    <m/>
    <m/>
    <m/>
    <n v="1"/>
    <s v="Subsecretaría de Planeación Territorial"/>
    <s v="Matriz de Retroalimentación de las partes interesadas"/>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Proyectar el proceso de viabilización para consolidacion de actos y actuaciones administrativas, proyectos urbanos, estudios técnicos seguimientos y verificación normativa aplicable a los Tratamientos Urbanísticos"/>
    <n v="25"/>
    <s v="No aplica"/>
    <d v="2025-02-01T00:00:00"/>
    <d v="2025-12-31T00:00:00"/>
    <n v="0"/>
    <n v="0.05"/>
    <n v="0.1"/>
    <n v="0.1"/>
    <n v="0.05"/>
    <n v="0.05"/>
    <n v="0.05"/>
    <n v="0.15"/>
    <n v="0.05"/>
    <n v="0.15"/>
    <n v="0.05"/>
    <n v="0.2"/>
    <n v="1"/>
    <s v="Dirección de Desarrollo del Suelo"/>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alizar seguimiento al POT a través de documentos técnicos, estudios, acciones administrativas y proyectos urbanos relacionados con el desarrollo del suelo, concretando el Modelo de Ordenamiento."/>
    <n v="20"/>
    <s v="No aplica"/>
    <d v="2025-02-01T00:00:00"/>
    <d v="2025-12-31T00:00:00"/>
    <n v="0"/>
    <n v="0.05"/>
    <n v="0.05"/>
    <n v="0.05"/>
    <n v="0.05"/>
    <n v="0.2"/>
    <n v="0.1"/>
    <n v="0.05"/>
    <n v="0.05"/>
    <n v="0.1"/>
    <n v="0.1"/>
    <n v="0.2"/>
    <n v="1"/>
    <s v="Dirección de Desarrollo del Suelo"/>
    <s v="Documentos técnicos, estudios, acciones administrativas y proyectos urbanos relacionados con el desarrollo del suelo, concretando el Modelo de Ordenamiento."/>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Realizar el proceso de formulación, revisión y adopción de los actos administrativos, relacionados con las Estructuras y Sistemas Territoriales, que  permiten la viabilización de suelo."/>
    <n v="25"/>
    <s v="No aplica"/>
    <d v="2025-02-01T00:00:00"/>
    <d v="2025-12-31T00:00:00"/>
    <n v="0"/>
    <n v="0.05"/>
    <n v="0.1"/>
    <n v="0.1"/>
    <n v="0.1"/>
    <n v="0.1"/>
    <n v="0.1"/>
    <n v="0.1"/>
    <n v="0.1"/>
    <n v="0.1"/>
    <n v="0.1"/>
    <n v="0.05"/>
    <n v="0.99999999999999989"/>
    <s v="Dirección de Estructuras y Sistemas Territoriales"/>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Generar lineamientos y seguimientos para la toma de decisiones de ordenamiento territorial, contribuyendo a la concreción del modelo de ocupación a través de las estructuras y sistemas territoriales."/>
    <n v="7"/>
    <s v="No aplica"/>
    <d v="2025-02-01T00:00:00"/>
    <d v="2025-12-31T00:00:00"/>
    <n v="0"/>
    <n v="0.05"/>
    <n v="0.1"/>
    <n v="0.1"/>
    <n v="0.1"/>
    <n v="0.1"/>
    <n v="0.1"/>
    <n v="0.1"/>
    <n v="0.1"/>
    <n v="0.1"/>
    <n v="0.1"/>
    <n v="0.05"/>
    <n v="0.99999999999999989"/>
    <s v="Dirección de Estructuras y Sistemas Territoriales"/>
    <s v="Documento de avances e insumos lineamientos y seguimientos  propustos en la vigencua para la toma de decisiones de ordenamiento territorial"/>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studios e informes de análisis que sirvan de soporte a la toma de decisiones sobre ordenamiento territorial para concretar el modelo de ocupación territorial"/>
    <n v="7"/>
    <s v="No aplica"/>
    <d v="2025-02-01T00:00:00"/>
    <d v="2025-12-31T00:00:00"/>
    <n v="0"/>
    <n v="0.05"/>
    <n v="0.1"/>
    <n v="0.1"/>
    <n v="0.1"/>
    <n v="0.1"/>
    <n v="0.1"/>
    <n v="0.1"/>
    <n v="0.1"/>
    <n v="0.1"/>
    <n v="0.1"/>
    <n v="0.05"/>
    <n v="0.99999999999999989"/>
    <s v="Dirección de Estructuras y Sistemas Territoriales"/>
    <s v="Documento de avances e insumos para los estudios e informes propuestos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l 100% de las condiciones normativas para la formulación de instrumentos de planificación y gestión relacionados con los soportes urbanos, la economía urbana y la Estructura Ecológica Principal."/>
    <n v="6"/>
    <s v="No aplica"/>
    <d v="2025-02-01T00:00:00"/>
    <d v="2025-12-31T00:00:00"/>
    <n v="0"/>
    <n v="0.05"/>
    <n v="0.1"/>
    <n v="0.1"/>
    <n v="0.1"/>
    <n v="0.1"/>
    <n v="0.1"/>
    <n v="0.1"/>
    <n v="0.1"/>
    <n v="0.1"/>
    <n v="0.1"/>
    <n v="0.05"/>
    <n v="0.99999999999999989"/>
    <s v="Dirección de Estructuras y Sistemas Territoriales"/>
    <s v="Documento de avance de los procesos de reglamentación del MOT"/>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opuesta de Decreto de la Comisión Intersectorial de Bogotá Ciudad Portuaria"/>
    <n v="25"/>
    <s v="No aplica"/>
    <d v="2025-02-01T00:00:00"/>
    <d v="2025-12-31T00:00:00"/>
    <n v="0"/>
    <n v="0.05"/>
    <n v="0.1"/>
    <n v="0.1"/>
    <n v="0.1"/>
    <n v="0.1"/>
    <n v="0.1"/>
    <n v="0.1"/>
    <n v="0.1"/>
    <n v="0.1"/>
    <n v="0.1"/>
    <n v="0.05"/>
    <n v="0.99999999999999989"/>
    <s v="Dirección de Planeamiento Local"/>
    <s v="Actas y memorias sesiones ordinarias, extraordinarias._x000a_Conformación de las Unidades Técnicas de Apoyo (UTA)."/>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iorización de proyectos estratégicos."/>
    <n v="25"/>
    <s v="No aplica"/>
    <d v="2025-02-01T00:00:00"/>
    <d v="2025-12-31T00:00:00"/>
    <n v="0"/>
    <n v="0.05"/>
    <n v="0.1"/>
    <n v="0.1"/>
    <n v="0.1"/>
    <n v="0.1"/>
    <n v="0.1"/>
    <n v="0.1"/>
    <n v="0.1"/>
    <n v="0.1"/>
    <n v="0.1"/>
    <n v="0.05"/>
    <n v="0.99999999999999989"/>
    <s v="Dirección de Planeamiento Local"/>
    <s v="Documento que identifica y prioriza las iniciativas para el desarrollo del entorno aeroportuari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Agenda de desarrollo urbano-regional"/>
    <n v="25"/>
    <s v="No aplica"/>
    <d v="2025-02-01T00:00:00"/>
    <d v="2025-12-31T00:00:00"/>
    <n v="0"/>
    <n v="0.05"/>
    <n v="0.1"/>
    <n v="0.1"/>
    <n v="0.1"/>
    <n v="0.1"/>
    <n v="0.1"/>
    <n v="0.1"/>
    <n v="0.1"/>
    <n v="0.1"/>
    <n v="0.1"/>
    <n v="0.05"/>
    <n v="0.99999999999999989"/>
    <s v="Dirección de Planeamiento Local"/>
    <s v="Agenda estratégica enfocada en lograr acuerdos para impulsar un modelo de desarrollo urbano-regional centrado en el aeropuert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Seguimiento institucional al programa Bogotá Ciudad Portuaria."/>
    <n v="25"/>
    <s v="No aplica"/>
    <d v="2025-02-01T00:00:00"/>
    <d v="2025-12-31T00:00:00"/>
    <n v="0"/>
    <n v="0.05"/>
    <n v="0.1"/>
    <n v="0.1"/>
    <n v="0.1"/>
    <n v="0.1"/>
    <n v="0.1"/>
    <n v="0.1"/>
    <n v="0.1"/>
    <n v="0.1"/>
    <n v="0.1"/>
    <n v="0.05"/>
    <n v="0.99999999999999989"/>
    <s v="Dirección de Planeamiento Local"/>
    <s v="Documento de monitoreo de las acciones de las entidades distritales vinculadas al programa Bogotá Ciudad Portuaria."/>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Analizar y gestionar las propuestas de formulación de las Actuaciones Urbanas Integrales, así como las precisiones en su alcance y desarrollo."/>
    <n v="25"/>
    <s v="No aplica"/>
    <d v="2025-02-01T00:00:00"/>
    <d v="2025-12-31T00:00:00"/>
    <n v="0"/>
    <n v="0.05"/>
    <n v="0.1"/>
    <n v="0.1"/>
    <n v="0.1"/>
    <n v="0.1"/>
    <n v="0.1"/>
    <n v="0.1"/>
    <n v="0.1"/>
    <n v="0.1"/>
    <n v="0.1"/>
    <n v="0.05"/>
    <n v="0.99999999999999989"/>
    <s v="Dirección de Planeamiento Loc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compañamiento y articulación a PIPs en ejecución."/>
    <n v="10"/>
    <s v="No aplica"/>
    <d v="2025-02-01T00:00:00"/>
    <d v="2025-12-31T00:00:00"/>
    <n v="0"/>
    <n v="0.05"/>
    <n v="0.1"/>
    <n v="0.1"/>
    <n v="0.1"/>
    <n v="0.1"/>
    <n v="0.1"/>
    <n v="0.1"/>
    <n v="0.1"/>
    <n v="0.1"/>
    <n v="0.1"/>
    <n v="0.05"/>
    <n v="0.99999999999999989"/>
    <s v="Dirección de Planeamiento Local"/>
    <s v="Documento de seguimiento PIP´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los análisis territoriales para facilitar la toma de decisiones y construcción de directrices de lo público de las Actuaciones Estrategicas."/>
    <n v="10"/>
    <s v="No aplica"/>
    <d v="2025-02-01T00:00:00"/>
    <d v="2025-12-31T00:00:00"/>
    <n v="0"/>
    <n v="0.05"/>
    <n v="0.1"/>
    <n v="0.1"/>
    <n v="0.1"/>
    <n v="0.1"/>
    <n v="0.1"/>
    <n v="0.1"/>
    <n v="0.1"/>
    <n v="0.1"/>
    <n v="0.1"/>
    <n v="0.05"/>
    <n v="0.99999999999999989"/>
    <s v="Dirección de Planeamiento Local"/>
    <s v="Documentos de  análisis territoriales para facilitar la toma de decisiones y construcción de directrices de lo público de las Actuaciones Estrategica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Modificar, actualizar y/o constituir las instancias de gobernanza que favorezcan el cumplimiento de órdenes judici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Actualizar el Plan de Manejo del Área de Ocupación Pública Prioritaria de la Franja de Adecuación de los Cerros Orient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solver los recursos de  apelación  y queja contra los actos de licencias urbanísticas,  y decisiones sobre comportamientos de infracción urbanística_x000a_"/>
    <n v="10"/>
    <s v="No aplica"/>
    <d v="2025-02-01T00:00:00"/>
    <d v="2025-12-31T00:00:00"/>
    <n v="0"/>
    <n v="0"/>
    <n v="0.2"/>
    <n v="0.1"/>
    <n v="0.1"/>
    <n v="0.1"/>
    <n v="0.1"/>
    <n v="0.1"/>
    <n v="0.1"/>
    <n v="0.1"/>
    <n v="0.1"/>
    <n v="0"/>
    <n v="0.99999999999999989"/>
    <s v="Dirección de Trámites Administrativos Urbanísticos"/>
    <s v="Actuaciones administrativas relacionadas con la aplicación de la norma urbanística,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tender y resolver todas las actuaciones que se generen, bajo los Decretos relacionados con permisos y/o autorizaciones de regularización del despliegue de redes e infraestructura de telecomunicaciones&quot;"/>
    <n v="10"/>
    <s v="No aplica"/>
    <d v="2025-02-01T00:00:00"/>
    <d v="2025-12-31T00:00:00"/>
    <n v="0"/>
    <n v="0"/>
    <n v="0.2"/>
    <n v="0.1"/>
    <n v="0.1"/>
    <n v="0.1"/>
    <n v="0.1"/>
    <n v="0.1"/>
    <n v="0.1"/>
    <n v="0.1"/>
    <n v="0.1"/>
    <n v="0"/>
    <n v="0.99999999999999989"/>
    <s v="Dirección de Trámites Administrativos Urbanísticos"/>
    <s v="Actuaciones que se generen en el desarrollo de la aplicabilidad del Decreto Distrital 482 de 2024 y su règimen de transiciòn.  "/>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Estructurar, articular y realizar seguimiento al proceso de viabilización para expedición de actos y actuaciones administrativas, proyectos urbanos, asociado al OT y la planeación de sus instrumentos"/>
    <n v="25"/>
    <s v="No aplica"/>
    <d v="2025-02-01T00:00:00"/>
    <d v="2025-12-31T00:00:00"/>
    <n v="0"/>
    <n v="0.05"/>
    <n v="0.1"/>
    <n v="0.1"/>
    <n v="0.1"/>
    <n v="0.1"/>
    <n v="0.1"/>
    <n v="0.1"/>
    <n v="0.1"/>
    <n v="0.1"/>
    <n v="0.1"/>
    <n v="0.05"/>
    <n v="0.99999999999999989"/>
    <s v="Subsecretaría de Planeación Territori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Estructurar, articular y realizar seguimiento al proceso concreción del modelo de ordenamiento territorial"/>
    <n v="20"/>
    <s v="No aplica"/>
    <d v="2025-02-01T00:00:00"/>
    <d v="2025-12-31T00:00:00"/>
    <n v="0"/>
    <n v="0.05"/>
    <n v="0.1"/>
    <n v="0.1"/>
    <n v="0.1"/>
    <n v="0.1"/>
    <n v="0.1"/>
    <n v="0.1"/>
    <n v="0.1"/>
    <n v="0.1"/>
    <n v="0.1"/>
    <n v="0.05"/>
    <n v="0.99999999999999989"/>
    <s v="Subsecretaría de Planeación Territorial"/>
    <s v="Documento que compila el proceso de concreción del MOT"/>
  </r>
  <r>
    <n v="2025"/>
    <m/>
    <x v="2"/>
    <x v="10"/>
    <s v="Ejecutar el 100% de las acciones asociadas a los planes institucionales de Talento Humano establecidos por la normatividad vigente"/>
    <x v="0"/>
    <s v="Formular y hacer seguimiento al Plan Institucional de Capacitación"/>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rograma de Bienestar e Incentiv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Sistema de Seguridad y Salud en el Trabajo"/>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de Previsión (Nombramientos, encarg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Anual de Vacantes(Retiros, RPC)"/>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sobre el Código de Integridad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Código de Buen Gobiern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pacto por el Buen Trat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Divulgar el Código de Integridad del Servicio Público de la Secretaría Distrital de Planeación  a los grupos de interés de la entidad"/>
    <n v="14"/>
    <s v="PTEP-MIPG"/>
    <d v="2025-01-03T00:00:00"/>
    <s v="11/30/2025"/>
    <m/>
    <m/>
    <n v="0.25"/>
    <m/>
    <m/>
    <n v="0.25"/>
    <m/>
    <m/>
    <n v="0.3"/>
    <m/>
    <n v="0.2"/>
    <m/>
    <n v="1"/>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Participar en espacios asociados a la Política de Integridad en el Distrito"/>
    <n v="15"/>
    <s v="PTEP-MIPG"/>
    <d v="2025-03-02T00:00:00"/>
    <s v="11/30/2025"/>
    <m/>
    <n v="0.09"/>
    <n v="0.09"/>
    <n v="0.14000000000000001"/>
    <n v="0.09"/>
    <n v="0.09"/>
    <n v="0.09"/>
    <n v="0.09"/>
    <n v="0.14000000000000001"/>
    <n v="0.09"/>
    <n v="0.09"/>
    <m/>
    <n v="0.99999999999999989"/>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la publicación de manera proactiva de la declaración de bienes y rentas, del registro de conflicto de interés y la declaratoria del impuesto sobre la renta y complementarios de los sujetos obligados"/>
    <n v="15"/>
    <s v="PTEP"/>
    <d v="2025-02-01T00:00:00"/>
    <s v="12/15/2025"/>
    <n v="0.05"/>
    <n v="0.09"/>
    <n v="0.09"/>
    <n v="0.09"/>
    <n v="0.09"/>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una campaña de Sensibilización y Capacitación sobre la Gestión Antisoborno"/>
    <n v="14"/>
    <s v="PTEP"/>
    <d v="2025-01-09T00:00:00"/>
    <s v="09/30/2025"/>
    <m/>
    <m/>
    <m/>
    <m/>
    <m/>
    <m/>
    <m/>
    <m/>
    <n v="1"/>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l mapa de riesgos del proceso"/>
    <n v="17"/>
    <s v="MIPG"/>
    <d v="2025-02-01T00:00:00"/>
    <s v="09/30/2025"/>
    <n v="0.33"/>
    <m/>
    <m/>
    <m/>
    <n v="0.33"/>
    <m/>
    <m/>
    <m/>
    <n v="0.34"/>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Mantener actualizada la información en la página web de la SDP"/>
    <n v="17"/>
    <s v="PTEP"/>
    <d v="2025-02-01T00:00:00"/>
    <s v="12/15/2025"/>
    <n v="7.0000000000000007E-2"/>
    <n v="0.09"/>
    <n v="0.09"/>
    <n v="0.09"/>
    <n v="0.09"/>
    <n v="0.09"/>
    <n v="0.09"/>
    <n v="0.09"/>
    <n v="0.09"/>
    <n v="0.09"/>
    <n v="0.09"/>
    <n v="0.03"/>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 los planes de mejoramient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Participar en las actividades definidas en el marco de MIPG"/>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y actualizar la documentación del proces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la encuesta de satisfacción (por dependencias) y la Retroalimentación de partes"/>
    <n v="15"/>
    <s v="MIPG"/>
    <d v="2025-02-01T00:00:00"/>
    <s v="12/15/2025"/>
    <n v="0.3"/>
    <m/>
    <m/>
    <m/>
    <m/>
    <m/>
    <m/>
    <m/>
    <m/>
    <m/>
    <n v="0.3"/>
    <n v="0.4"/>
    <n v="1"/>
    <s v="Dirección de Talento Humano"/>
    <s v="Informe con resultados de la encuesta de satisfacción de usuarios internos del proceso"/>
  </r>
  <r>
    <n v="2025"/>
    <s v="Proyecto 8052 - Fortalecimiento del modelo de operación de la SDP a través del desarrollo de estrategias que mejoren la capacidad institucional y atiendan las necesidades de la ciudadanía Bogotá D.C."/>
    <x v="2"/>
    <x v="10"/>
    <s v="Implementar el 100% del Plan Institucional de Capacitación que incluya acciones de Bienestar y Clima Laboral "/>
    <x v="1"/>
    <s v="Realizar actividades para el mejoramiento de clima organizacional, enfocadas en el fortalecimiento de competencias comportamentales en todos los niveles de la entidad en 2025"/>
    <n v="100"/>
    <s v="No aplica"/>
    <d v="2025-02-02T00:00:00"/>
    <d v="2025-12-15T00:00:00"/>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
  </r>
  <r>
    <n v="2025"/>
    <m/>
    <x v="2"/>
    <x v="11"/>
    <s v="Implementar el 100% de las acciones priorizadas que contribuyan a la implementación de los lineamientos de la Política Pública Distrital de Servicio a la Ciudadanía"/>
    <x v="0"/>
    <s v="Desarrollar una estrategia de innovación que contribuya a  fortalecer las competencias de la cultura del servicio"/>
    <n v="15"/>
    <s v="Política Pública Distrital de Servicio a la Ciudadanía / Política de Servicio al Ciudadano - MIPG"/>
    <d v="2025-01-01T00:00:00"/>
    <d v="2025-12-31T00:00:00"/>
    <m/>
    <m/>
    <n v="0.1"/>
    <m/>
    <m/>
    <n v="0.3"/>
    <m/>
    <m/>
    <n v="0.3"/>
    <m/>
    <m/>
    <n v="0.3"/>
    <n v="1"/>
    <s v="Dirección de Servicio a la Ciudadanía"/>
    <s v="Acciones de innovación"/>
  </r>
  <r>
    <n v="2025"/>
    <m/>
    <x v="2"/>
    <x v="11"/>
    <s v="Implementar el 100% de las acciones priorizadas que contribuyan a la implementación de los lineamientos de la Política Pública Distrital de Servicio a la Ciudadanía"/>
    <x v="0"/>
    <s v="Gestionar las respuestas a las solicitudes internas y externas de información relacionadas con las políticas de servicio a la ciudadanía"/>
    <n v="20"/>
    <s v="Política Pública Distrital de Servicio a la Ciudadanía"/>
    <d v="2025-01-01T00:00:00"/>
    <d v="2025-12-31T00:00:00"/>
    <m/>
    <m/>
    <n v="0.3"/>
    <m/>
    <m/>
    <n v="0.2"/>
    <m/>
    <m/>
    <n v="0.3"/>
    <m/>
    <m/>
    <n v="0.2"/>
    <n v="1"/>
    <s v="Dirección de Servicio a la Ciudadanía"/>
    <s v="Respuestas enviadas"/>
  </r>
  <r>
    <n v="2025"/>
    <m/>
    <x v="2"/>
    <x v="11"/>
    <s v="Implementar el 100% de las acciones priorizadas que contribuyan a la implementación de los lineamientos de la Política Pública Distrital de Servicio a la Ciudadanía"/>
    <x v="0"/>
    <s v="Desarrollar acciones que contribuyan al fortalecimiento de la prestación de servicios a través de canal virtual."/>
    <n v="20"/>
    <s v="Política Pública Distrital de Servicio a la Ciudadanía"/>
    <d v="2025-01-01T00:00:00"/>
    <d v="2025-12-31T00:00:00"/>
    <m/>
    <m/>
    <n v="0.2"/>
    <m/>
    <m/>
    <n v="0.3"/>
    <m/>
    <m/>
    <n v="0.3"/>
    <m/>
    <m/>
    <n v="0.2"/>
    <n v="1"/>
    <s v="Dirección de Servicio a la Ciudadanía"/>
    <s v="Informes gestión con las evidencias de los avances"/>
  </r>
  <r>
    <n v="2025"/>
    <m/>
    <x v="2"/>
    <x v="11"/>
    <s v="Implementar el 100% de las acciones priorizadas que contribuyan a la implementación de los lineamientos de la Política Pública Distrital de Servicio a la Ciudadanía"/>
    <x v="0"/>
    <s v="Fortalecer la participación de la entidad a través de ferias de servicio  y otros espacios interinstucionales, con el fin de dar a conocer los trámites y servicios."/>
    <n v="15"/>
    <s v="Política Pública Distrital de Servicio a la Ciudadanía "/>
    <d v="2025-01-01T00:00:00"/>
    <d v="2025-12-31T00:00:00"/>
    <m/>
    <m/>
    <n v="0.1"/>
    <m/>
    <m/>
    <n v="0.3"/>
    <m/>
    <m/>
    <n v="0.3"/>
    <m/>
    <m/>
    <n v="0.3"/>
    <n v="1"/>
    <s v="Dirección de Servicio a la Ciudadanía"/>
    <s v="Informe y matriz de seguimiento de ferias"/>
  </r>
  <r>
    <n v="2025"/>
    <m/>
    <x v="2"/>
    <x v="11"/>
    <s v="Implementar el 100% de las acciones priorizadas que contribuyan a la implementación de los lineamientos de la Política Pública Distrital de Servicio a la Ciudadanía"/>
    <x v="0"/>
    <s v="Formular e implementar un plan de cualificación integral (habilidades blandas y técnicas) que permita el fortalecimiento de la cultura del servicio en la dirección y la entidad"/>
    <n v="15"/>
    <s v="Política Pública Distrital de Servicio a la Ciudadanía / Política de Servicio al Ciudadano - MIPG"/>
    <d v="2025-01-01T00:00:00"/>
    <d v="2025-12-31T00:00:00"/>
    <m/>
    <m/>
    <n v="0.1"/>
    <m/>
    <m/>
    <n v="0.3"/>
    <m/>
    <m/>
    <n v="0.3"/>
    <m/>
    <m/>
    <n v="0.3"/>
    <n v="1"/>
    <s v="Dirección de Servicio a la Ciudadanía"/>
    <s v="Plan de cualificación e implementación"/>
  </r>
  <r>
    <n v="2025"/>
    <m/>
    <x v="2"/>
    <x v="11"/>
    <s v="Implementar el 100% de las acciones priorizadas que contribuyan a la implementación de los lineamientos de la Política Pública Distrital de Servicio a la Ciudadanía"/>
    <x v="0"/>
    <s v="Analizar y gestionar las quejas y reclamos, con el fin de identificar las fallas en el servicio e implementar las acciones para el mejoramiento continuo."/>
    <n v="15"/>
    <s v="Política Pública Distrital de Servicio a la Ciudadanía / Política de Servicio al Ciudadano - MIPG"/>
    <d v="2025-01-01T00:00:00"/>
    <d v="2025-12-31T00:00:00"/>
    <m/>
    <m/>
    <n v="0.2"/>
    <m/>
    <m/>
    <n v="0.3"/>
    <m/>
    <m/>
    <n v="0.3"/>
    <m/>
    <m/>
    <n v="0.2"/>
    <n v="1"/>
    <s v="Dirección de Servicio a la Ciudadanía"/>
    <s v="Informe y matriz de seguimiento a quejas y reclamos"/>
  </r>
  <r>
    <n v="2025"/>
    <m/>
    <x v="2"/>
    <x v="11"/>
    <s v="Implementar el 100% de las actividades requeridas para mantener el Sistema de Gestión "/>
    <x v="0"/>
    <s v="Revisar, actualizar y/o generar la documentación necesaria asociada al proceso &quot;Gestión de Servicio a la Ciudadanía&quot;"/>
    <n v="20"/>
    <s v="Fortalecimiento organizacional y simplificación de procesos"/>
    <d v="2025-01-01T00:00:00"/>
    <d v="2025-12-31T00:00:00"/>
    <m/>
    <m/>
    <n v="0.2"/>
    <m/>
    <m/>
    <n v="0.3"/>
    <m/>
    <m/>
    <n v="0.3"/>
    <m/>
    <m/>
    <n v="0.2"/>
    <n v="1"/>
    <s v="Dirección de Servicio a la Ciudadanía"/>
    <s v="Documentos gestionate actualizadas"/>
  </r>
  <r>
    <n v="2025"/>
    <m/>
    <x v="2"/>
    <x v="11"/>
    <s v="Implementar el 100% de las actividades requeridas para mantener el Sistema de Gestión "/>
    <x v="0"/>
    <s v="Participar en las actividades definidas en el marco del MIPG"/>
    <n v="15"/>
    <s v="Gestión del conocimiento y la innovación_x000a_Fortalecimiento organizacional y simplificación de procesos"/>
    <d v="2025-01-01T00:00:00"/>
    <d v="2025-12-31T00:00:00"/>
    <m/>
    <m/>
    <n v="0.2"/>
    <m/>
    <m/>
    <n v="0.3"/>
    <m/>
    <m/>
    <n v="0.3"/>
    <m/>
    <m/>
    <n v="0.2"/>
    <n v="1"/>
    <s v="Dirección de Servicio a la Ciudadanía"/>
    <s v="Registros de asistencia, actas de reunión informes y demás soportes que den cuenta de la participación del proceso en actividades definidas con relación al MIPG"/>
  </r>
  <r>
    <n v="2025"/>
    <m/>
    <x v="2"/>
    <x v="11"/>
    <s v="Implementar el 100% de las actividades requeridas para mantener el Sistema de Gestión "/>
    <x v="0"/>
    <s v="Realizar la formulación y seguimiento de los planes de mejoramiento asociados al proceso."/>
    <n v="15"/>
    <s v="Planeación Institucional_x000a_Seguimiento y Evaluación del Desempeño Institucional_x000a_"/>
    <d v="2025-01-01T00:00:00"/>
    <d v="2025-12-31T00:00:00"/>
    <m/>
    <m/>
    <n v="0.4"/>
    <m/>
    <m/>
    <n v="0.4"/>
    <m/>
    <m/>
    <n v="0.1"/>
    <m/>
    <m/>
    <n v="0.1"/>
    <n v="1"/>
    <s v="Dirección de Servicio a la Ciudadanía"/>
    <s v="Reporte de planes de mejora"/>
  </r>
  <r>
    <n v="2025"/>
    <m/>
    <x v="2"/>
    <x v="11"/>
    <s v="Implementar el 100% de las actividades requeridas para mantener el Sistema de Gestión "/>
    <x v="0"/>
    <s v="Mantener actualizada la información en la página web de la Entidad a cargo de la Dirección de Servicio a la Ciudadanía"/>
    <n v="10"/>
    <s v="Transparencia, acceso a la información_x000a_pública y lucha contra la corrupción"/>
    <d v="2025-01-01T00:00:00"/>
    <d v="2025-12-31T00:00:00"/>
    <m/>
    <m/>
    <n v="0.2"/>
    <m/>
    <m/>
    <n v="0.3"/>
    <m/>
    <m/>
    <n v="0.3"/>
    <m/>
    <m/>
    <n v="0.2"/>
    <n v="1"/>
    <s v="Dirección de Servicio a la Ciudadanía"/>
    <s v="Informe de avances"/>
  </r>
  <r>
    <n v="2025"/>
    <m/>
    <x v="2"/>
    <x v="11"/>
    <s v="Implementar el 100% de las actividades requeridas para mantener el Sistema de Gestión "/>
    <x v="0"/>
    <s v="Realizar la formulación y seguimiento del mapa de riesgos del proceso "/>
    <n v="15"/>
    <s v="Planeación Institucional"/>
    <d v="2025-01-01T00:00:00"/>
    <d v="2025-12-31T00:00:00"/>
    <m/>
    <m/>
    <m/>
    <n v="0.34"/>
    <m/>
    <m/>
    <m/>
    <n v="0.33"/>
    <m/>
    <m/>
    <m/>
    <n v="0.33"/>
    <n v="1"/>
    <s v="Dirección de Servicio a la Ciudadanía"/>
    <s v="Reportes riesgos"/>
  </r>
  <r>
    <n v="2025"/>
    <m/>
    <x v="2"/>
    <x v="11"/>
    <s v="Implementar el 100% de las actividades requeridas para mantener el Sistema de Gestión "/>
    <x v="0"/>
    <s v="Realizar el seguimiento y reporte a las actividades asociadas al proceso de &quot;Gestión de Servicio a la Ciudadanía&quot; y que están incorporadas al Plan de Transparencia y Ética Pública "/>
    <n v="15"/>
    <s v="PTEP"/>
    <d v="2025-01-01T00:00:00"/>
    <d v="2025-12-31T00:00:00"/>
    <m/>
    <m/>
    <m/>
    <n v="0.34"/>
    <m/>
    <m/>
    <m/>
    <n v="0.33"/>
    <m/>
    <m/>
    <m/>
    <n v="0.33"/>
    <n v="1"/>
    <s v="Dirección de Servicio a la Ciudadanía"/>
    <s v="Reportes PTEP"/>
  </r>
  <r>
    <n v="2025"/>
    <m/>
    <x v="2"/>
    <x v="11"/>
    <s v="Implementar el 100% de las actividades requeridas para mantener el Sistema de Gestión "/>
    <x v="0"/>
    <s v="Realizar la encuesta de satisfacción y la retroalimentación de las partes "/>
    <n v="10"/>
    <s v="Seguimiento y Evaluación del Desempeño Institucional"/>
    <d v="2025-01-01T00:00:00"/>
    <d v="2025-12-31T00:00:00"/>
    <m/>
    <m/>
    <n v="0.25"/>
    <m/>
    <m/>
    <n v="0.25"/>
    <m/>
    <m/>
    <n v="0.25"/>
    <m/>
    <m/>
    <n v="0.25"/>
    <n v="1"/>
    <s v="Dirección de Servicio a la Ciudadanía"/>
    <s v="Informe de resultados de satisfacción "/>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 prestación del servicio a la ciudadanía, a través de los diferentes canales previstos."/>
    <n v="20"/>
    <s v="No aplica"/>
    <d v="2025-01-01T00:00:00"/>
    <d v="2025-12-31T00:00:00"/>
    <n v="0.05"/>
    <n v="0.05"/>
    <n v="0.05"/>
    <n v="0.09"/>
    <n v="0.09"/>
    <n v="0.1"/>
    <n v="0.1"/>
    <n v="0.1"/>
    <n v="0.09"/>
    <n v="0.1"/>
    <n v="0.09"/>
    <n v="0.09"/>
    <n v="0.99999999999999989"/>
    <s v="Dirección de Servicio a la Ciudadanía"/>
    <s v="Informe trimestral consolidado de cifra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Ejecutar las actividades asociadas a la estrategia de comunicación para posicionar al interior de la entidad la cultura del servicio, así como la divulgación externa de la oferta de servicios a la ciudadanía."/>
    <n v="20"/>
    <s v="No aplica"/>
    <d v="2025-01-01T00:00:00"/>
    <d v="2025-12-31T00:00:00"/>
    <n v="0"/>
    <n v="0"/>
    <n v="0.3"/>
    <n v="0"/>
    <n v="0"/>
    <n v="0.2"/>
    <n v="0"/>
    <n v="0"/>
    <n v="0.3"/>
    <n v="0"/>
    <n v="0"/>
    <n v="0.2"/>
    <n v="1"/>
    <s v="Dirección de Servicio a la Ciudadanía"/>
    <s v=" Informe de estrategia de comunicación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iseñar la estrategia de Lenguaje Claro e incluyente e implementar las acciones que se definan y medir su avance."/>
    <n v="20"/>
    <s v="No aplica"/>
    <d v="2025-01-01T00:00:00"/>
    <d v="2025-12-31T00:00:00"/>
    <n v="0"/>
    <n v="0"/>
    <n v="0.1"/>
    <n v="0"/>
    <n v="0"/>
    <n v="0.3"/>
    <n v="0"/>
    <n v="0"/>
    <n v="0.3"/>
    <n v="0"/>
    <n v="0"/>
    <n v="0.3"/>
    <n v="1"/>
    <s v="Dirección de Servicio a la Ciudadanía"/>
    <s v=" Informe de estrategia de lenguaje claro e incluyente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esarrollar el estudio de nivel de percepción de satisfacción de los servicios prestados a la ciudadanía en los diferentes canales dispuestos por la Entidad."/>
    <n v="20"/>
    <s v="No aplica"/>
    <d v="2025-01-01T00:00:00"/>
    <d v="2025-12-31T00:00:00"/>
    <n v="0"/>
    <n v="0"/>
    <n v="0.2"/>
    <n v="0"/>
    <n v="0"/>
    <n v="0.3"/>
    <n v="0"/>
    <n v="0"/>
    <n v="0.3"/>
    <n v="0"/>
    <n v="0"/>
    <n v="0.2"/>
    <n v="1"/>
    <s v="Dirección de Servicio a la Ciudadanía"/>
    <s v="Resultado estudio de satisfacción"/>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s acciones conducentes para iniciar el proceso de caracterización ciudadana que sirva de insumo para la toma de decisiones en procura de la mejora del servicio"/>
    <n v="20"/>
    <s v="No aplica"/>
    <d v="2025-01-01T00:00:00"/>
    <d v="2025-12-31T00:00:00"/>
    <n v="0"/>
    <n v="0"/>
    <n v="0.1"/>
    <n v="0"/>
    <n v="0"/>
    <n v="0.3"/>
    <n v="0"/>
    <n v="0"/>
    <n v="0.3"/>
    <n v="0"/>
    <n v="0"/>
    <n v="0.3"/>
    <n v="1"/>
    <s v="Dirección de Servicio a la Ciudadanía"/>
    <s v="Informe de gestiones realizadas"/>
  </r>
  <r>
    <n v="2025"/>
    <m/>
    <x v="2"/>
    <x v="12"/>
    <s v="GFI-CA-001  Elaborar el 100 % de los informes, reportes, trámites y evaluaciones de índole financiera requeridos para el normal funcionamiento de la Entidad en la vigencia 2025"/>
    <x v="0"/>
    <s v="Analizar y consolidar la información contable de las áreas de gestión y entidades externas para emitir los Estados Contables bajo el marco normativo contable vigente."/>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Realizar el seguimiento de la ejecución presupuestal de la vigencia y a los recursos de las reservas presupuestales."/>
    <n v="11"/>
    <s v="Políticas Públicas, Políticas MIPG"/>
    <d v="2025-02-01T00:00:00"/>
    <d v="2025-12-31T00:00:00"/>
    <m/>
    <n v="0.09"/>
    <n v="0.09"/>
    <n v="0.09"/>
    <n v="0.09"/>
    <n v="0.09"/>
    <n v="0.09"/>
    <n v="0.09"/>
    <n v="0.09"/>
    <n v="0.09"/>
    <n v="0.09"/>
    <n v="0.1"/>
    <n v="0.99999999999999978"/>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diferentes informes solicitados por las dependencias internas y los entes de control."/>
    <n v="11"/>
    <s v="Políticas Públicas, Políticas MIPG"/>
    <d v="2025-01-01T00:00:00"/>
    <d v="2025-12-31T00:00:00"/>
    <n v="0.08"/>
    <n v="0.08"/>
    <n v="0.09"/>
    <n v="0.08"/>
    <n v="0.08"/>
    <n v="0.09"/>
    <n v="0.08"/>
    <n v="0.08"/>
    <n v="0.09"/>
    <n v="0.08"/>
    <n v="0.08"/>
    <n v="0.09"/>
    <n v="0.99999999999999978"/>
    <s v="Dirección Financiera"/>
    <s v="Informes contable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de las áreas de la SDP que ejecutan el presupuesto de funcionamiento para la presentación del Anteproyecto del Presupuesto ante la Secretaria Distrital de Hacienda"/>
    <n v="11"/>
    <s v="Políticas Públicas, Políticas MIPG"/>
    <d v="2025-08-01T00:00:00"/>
    <d v="2025-12-31T00:00:00"/>
    <n v="0"/>
    <n v="0"/>
    <n v="0"/>
    <n v="0"/>
    <n v="0"/>
    <n v="0"/>
    <n v="0"/>
    <n v="0.2"/>
    <n v="0.3"/>
    <n v="0.4"/>
    <n v="0.1"/>
    <n v="0"/>
    <n v="1"/>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movimientos y expedir los documentos presupuestales a que haya lugar con el fin de garantizar la disponibilidad de recursos que permitan suscribir los compromisos para el cumplimiento de la misionalidad de la Entidad"/>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y tramitar la aprobación de Programa Anual Mensualizado - PAC de la entidad, al igual que realizar las reprogramaciones a que haya lugar, con el fin de garantizar los recursos para el pago a proveedores y contratistas."/>
    <n v="11"/>
    <s v="Políticas Públicas, Políticas MIPG"/>
    <d v="2025-01-01T00:00:00"/>
    <d v="2025-12-31T00:00:00"/>
    <n v="0.08"/>
    <n v="0.08"/>
    <n v="0.09"/>
    <n v="0.08"/>
    <n v="0.08"/>
    <n v="0.09"/>
    <n v="0.08"/>
    <n v="0.08"/>
    <n v="0.09"/>
    <n v="0.08"/>
    <n v="0.08"/>
    <n v="0.09"/>
    <n v="0.99999999999999978"/>
    <s v="Dirección Financiera"/>
    <s v="Informes relacionados con el Plan Anual Mensualizado de Caja."/>
  </r>
  <r>
    <n v="2025"/>
    <m/>
    <x v="2"/>
    <x v="12"/>
    <s v="GFI-CA-001  Elaborar el 100 % de los informes, reportes, trámites y evaluaciones de índole financiera requeridos para el normal funcionamiento de la Entidad en la vigencia 2025"/>
    <x v="0"/>
    <s v="Realizar capacitaciones sobre los procedimientos asociados al Proceso de Gestión Financiera"/>
    <n v="11"/>
    <s v="Políticas Públicas, Políticas MIPG"/>
    <d v="2025-03-01T00:00:00"/>
    <d v="2025-10-31T00:00:00"/>
    <m/>
    <m/>
    <n v="0.5"/>
    <m/>
    <m/>
    <m/>
    <m/>
    <m/>
    <m/>
    <n v="0.5"/>
    <m/>
    <m/>
    <n v="1"/>
    <s v="Dirección Financiera"/>
    <s v="Listados de asistencia y/o actas de reunión, presentaciones  correspondientes a las capacitaciones."/>
  </r>
  <r>
    <n v="2025"/>
    <m/>
    <x v="2"/>
    <x v="12"/>
    <s v="GFI-CA-001  Elaborar el 100 % de los informes, reportes, trámites y evaluaciones de índole financiera requeridos para el normal funcionamiento de la Entidad en la vigencia 2025"/>
    <x v="0"/>
    <s v="Organizar el archivo digital de la Dirección Financiera por los diferentes procedimientos realizados_x000d__x000a_por la Dirección_x000d__x000a_"/>
    <n v="11"/>
    <s v="Políticas Públicas, Políticas MIPG"/>
    <d v="2025-01-01T00:00:00"/>
    <d v="2025-12-31T00:00:00"/>
    <n v="0.08"/>
    <n v="0.08"/>
    <n v="0.09"/>
    <n v="0.08"/>
    <n v="0.08"/>
    <n v="0.09"/>
    <n v="0.08"/>
    <n v="0.08"/>
    <n v="0.09"/>
    <n v="0.08"/>
    <n v="0.08"/>
    <n v="0.09"/>
    <n v="0.99999999999999978"/>
    <s v="Dirección Financiera"/>
    <s v="DRIVE del archivo de gestión correspondiente a la Dirección Financiera."/>
  </r>
  <r>
    <n v="2025"/>
    <m/>
    <x v="2"/>
    <x v="12"/>
    <s v="GFI-CA-001  Elaborar el 100 % de los informes, reportes, trámites y evaluaciones de índole financiera requeridos para el normal funcionamiento de la Entidad en la vigencia 2025"/>
    <x v="0"/>
    <s v="Calcular los indicadores financieros y realizar las evaluaciones de los mismos en el marco de los procesos contractuales que así lo requieran, así como dar respuesta a las observaciones allegadas por los proponentes."/>
    <n v="12"/>
    <s v="Políticas Públicas, Políticas MIPG"/>
    <d v="2025-02-01T00:00:00"/>
    <d v="2025-12-31T00:00:00"/>
    <m/>
    <n v="0.09"/>
    <n v="0.09"/>
    <n v="0.09"/>
    <n v="0.09"/>
    <n v="0.09"/>
    <n v="0.09"/>
    <n v="0.09"/>
    <n v="0.09"/>
    <n v="0.09"/>
    <n v="0.09"/>
    <n v="0.1"/>
    <n v="0.99999999999999978"/>
    <s v="Dirección Financiera"/>
    <s v="Informes de evaluación de los indicadores financieros."/>
  </r>
  <r>
    <n v="2025"/>
    <m/>
    <x v="2"/>
    <x v="12"/>
    <s v="GFI-CA-001  Implementar el 100 % de las actividades requeridas para mantener el Sistema de Gestión - MIPG de la Entidad para la vigencia 2025"/>
    <x v="0"/>
    <s v="Realizar la encuesta de satisfacción (por dependencias) y la Retroalimentación de partes interesadas."/>
    <n v="17"/>
    <s v="Políticas Públicas, Políticas MIPG"/>
    <d v="2025-01-01T00:00:00"/>
    <d v="2025-12-31T00:00:00"/>
    <n v="0.08"/>
    <n v="0.08"/>
    <n v="0.09"/>
    <n v="0.08"/>
    <n v="0.08"/>
    <n v="0.09"/>
    <n v="0.08"/>
    <n v="0.08"/>
    <n v="0.09"/>
    <n v="0.08"/>
    <n v="0.08"/>
    <n v="0.09"/>
    <n v="0.99999999999999978"/>
    <s v="Dirección Financiera"/>
    <s v="Encuesta, Informe de resultado de la Encuesta."/>
  </r>
  <r>
    <n v="2025"/>
    <m/>
    <x v="2"/>
    <x v="12"/>
    <s v="GFI-CA-001  Implementar el 100 % de las actividades requeridas para mantener el Sistema de Gestión - MIPG de la Entidad para la vigencia 2025"/>
    <x v="0"/>
    <s v="Actualizar los procedimientos del proceso de GF de acuerdo con los cambios que se realizaron en GESTIONATE"/>
    <n v="17"/>
    <s v="Políticas Públicas, Políticas MIPG"/>
    <d v="2025-01-01T00:00:00"/>
    <d v="2025-12-31T00:00:00"/>
    <n v="0.08"/>
    <n v="0.08"/>
    <n v="0.09"/>
    <n v="0.08"/>
    <n v="0.08"/>
    <n v="0.09"/>
    <n v="0.08"/>
    <n v="0.08"/>
    <n v="0.09"/>
    <n v="0.08"/>
    <n v="0.08"/>
    <n v="0.09"/>
    <n v="0.99999999999999978"/>
    <s v="Dirección Financiera"/>
    <s v="Actas de reunión, actas de actualización documental- aplicativo - Gestionate"/>
  </r>
  <r>
    <n v="2025"/>
    <m/>
    <x v="2"/>
    <x v="12"/>
    <s v="GFI-CA-001  Implementar el 100 % de las actividades requeridas para mantener el Sistema de Gestión - MIPG de la Entidad para la vigencia 2025"/>
    <x v="0"/>
    <s v="Participar en las actividades definidas en el marco de MIPG"/>
    <n v="16"/>
    <s v="Políticas Públicas, Políticas MIPG"/>
    <d v="2025-01-01T00:00:00"/>
    <d v="2025-12-31T00:00:00"/>
    <n v="0.08"/>
    <n v="0.08"/>
    <n v="0.09"/>
    <n v="0.08"/>
    <n v="0.08"/>
    <n v="0.09"/>
    <n v="0.08"/>
    <n v="0.08"/>
    <n v="0.09"/>
    <n v="0.08"/>
    <n v="0.08"/>
    <n v="0.09"/>
    <n v="0.99999999999999978"/>
    <s v="Dirección Financiera"/>
    <s v="Actividades en el marco de MIPG"/>
  </r>
  <r>
    <n v="2025"/>
    <m/>
    <x v="2"/>
    <x v="12"/>
    <s v="GFI-CA-001  Implementar el 100 % de las actividades requeridas para mantener el Sistema de Gestión - MIPG de la Entidad para la vigencia 2025"/>
    <x v="0"/>
    <s v="Realizar la formulación y seguimiento de los planes de mejoramiento"/>
    <n v="16"/>
    <s v="Políticas Públicas, Políticas MIPG"/>
    <d v="2025-01-01T00:00:00"/>
    <d v="2025-12-31T00:00:00"/>
    <n v="0.08"/>
    <n v="0.08"/>
    <n v="0.09"/>
    <n v="0.08"/>
    <n v="0.08"/>
    <n v="0.09"/>
    <n v="0.08"/>
    <n v="0.08"/>
    <n v="0.09"/>
    <n v="0.08"/>
    <n v="0.08"/>
    <n v="0.09"/>
    <n v="0.99999999999999978"/>
    <s v="Dirección Financiera"/>
    <s v="Seguimiento a planes de mejoramiento."/>
  </r>
  <r>
    <n v="2025"/>
    <m/>
    <x v="2"/>
    <x v="12"/>
    <s v="GFI-CA-001  Implementar el 100 % de las actividades requeridas para mantener el Sistema de Gestión - MIPG de la Entidad para la vigencia 2025"/>
    <x v="0"/>
    <s v="Mantener actualizada la información en la pagina web de la sección de Planeación, Presupuesto e Informes, en los temas de presupuesto, estados financieros y ejecución presupuestal (PTEP)"/>
    <n v="17"/>
    <s v="PTEP"/>
    <d v="2025-01-01T00:00:00"/>
    <d v="2025-12-31T00:00:00"/>
    <n v="0.08"/>
    <n v="0.08"/>
    <n v="0.09"/>
    <n v="0.08"/>
    <n v="0.08"/>
    <n v="0.09"/>
    <n v="0.08"/>
    <n v="0.08"/>
    <n v="0.09"/>
    <n v="0.08"/>
    <n v="0.08"/>
    <n v="0.09"/>
    <n v="0.99999999999999978"/>
    <s v="Dirección Financiera"/>
    <s v="Información actualizada pagina WEB de la Secretaría de Planeación Distrital"/>
  </r>
  <r>
    <n v="2025"/>
    <m/>
    <x v="2"/>
    <x v="12"/>
    <s v="GFI-CA-001  Implementar el 100 % de las actividades requeridas para mantener el Sistema de Gestión - MIPG de la Entidad para la vigencia 2025"/>
    <x v="0"/>
    <s v="Realizar la formulación y seguimiento del mapa de riesgos del proceso"/>
    <n v="17"/>
    <s v="Políticas Públicas, Políticas MIPG"/>
    <d v="2025-01-01T00:00:00"/>
    <d v="2025-12-31T00:00:00"/>
    <n v="0.08"/>
    <n v="0.08"/>
    <n v="0.09"/>
    <n v="0.08"/>
    <n v="0.08"/>
    <n v="0.09"/>
    <n v="0.08"/>
    <n v="0.08"/>
    <n v="0.09"/>
    <n v="0.08"/>
    <n v="0.08"/>
    <n v="0.09"/>
    <n v="0.99999999999999978"/>
    <s v="Dirección Financiera"/>
    <s v="Monitoreo a Riesgos del Proceso"/>
  </r>
  <r>
    <n v="2025"/>
    <m/>
    <x v="2"/>
    <x v="12"/>
    <s v="GFI-CA-001 Realizar oportunamente el  100 % de los pagos ordenados por la Entidad en cumplimiento de los compromisos presupuestales adquiridos "/>
    <x v="0"/>
    <s v="Liquidar las cuentas de cobro y facturas radicadas en la DF, aplicando los descuentos tributarios a que haya lugar "/>
    <n v="80"/>
    <s v="Políticas Públicas, Políticas MIPG"/>
    <d v="2025-02-01T00:00:00"/>
    <d v="2025-12-31T00:00:00"/>
    <m/>
    <n v="0.09"/>
    <n v="0.09"/>
    <n v="0.09"/>
    <n v="0.09"/>
    <n v="0.09"/>
    <n v="0.09"/>
    <n v="0.09"/>
    <n v="0.09"/>
    <n v="0.09"/>
    <n v="0.09"/>
    <n v="0.1"/>
    <n v="0.99999999999999978"/>
    <s v="Dirección Financiera"/>
    <s v="Matriz gestión de cuentas"/>
  </r>
  <r>
    <n v="2025"/>
    <m/>
    <x v="2"/>
    <x v="12"/>
    <s v="GFI-CA-001 Realizar oportunamente el  100 % de los pagos ordenados por la Entidad en cumplimiento de los compromisos presupuestales adquiridos "/>
    <x v="0"/>
    <s v="Generar y lanzar las órdenes de pago que cumplan con los requerimientos del trámite"/>
    <n v="20"/>
    <s v="Políticas Públicas, Políticas MIPG"/>
    <d v="2025-02-01T00:00:00"/>
    <d v="2025-12-31T00:00:00"/>
    <m/>
    <n v="0.09"/>
    <n v="0.09"/>
    <n v="0.09"/>
    <n v="0.09"/>
    <n v="0.09"/>
    <n v="0.09"/>
    <n v="0.09"/>
    <n v="0.09"/>
    <n v="0.09"/>
    <n v="0.09"/>
    <n v="0.1"/>
    <n v="0.99999999999999978"/>
    <s v="Dirección Financiera"/>
    <s v="Reporte lotes para pago."/>
  </r>
  <r>
    <n v="2025"/>
    <m/>
    <x v="2"/>
    <x v="13"/>
    <s v="IMPLEMENTAR EL 100% DE LAS ACTIVIDADES REQUERIDAS PARA MANTENER EL SISTEMA DE GESTIÓN- MIPG DE LA ENTIDAD"/>
    <x v="0"/>
    <s v="Revisar y/o actualizar la documentación del proceso &quot;GESTION CONTRACTUAL&quot;, de conformidad con la Política de Compras y Contratación Pública"/>
    <n v="0.25"/>
    <s v="MIPG"/>
    <d v="2025-03-01T00:00:00"/>
    <d v="2025-12-31T00:00:00"/>
    <m/>
    <m/>
    <n v="0.25"/>
    <m/>
    <m/>
    <n v="0.25"/>
    <m/>
    <m/>
    <n v="0.25"/>
    <m/>
    <m/>
    <n v="0.25"/>
    <n v="1"/>
    <s v="Dirección de Contratación"/>
    <s v="Documento actualizado en Gestionate / SIPG."/>
  </r>
  <r>
    <n v="2025"/>
    <m/>
    <x v="2"/>
    <x v="13"/>
    <s v="IMPLEMENTAR EL 100% DE LAS ACTIVIDADES REQUERIDAS PARA MANTENER EL SISTEMA DE GESTIÓN- MIPG DE LA ENTIDAD"/>
    <x v="0"/>
    <s v="Realizar la formulación y seguimiento del mapa de riesgos del proceso &quot;GESTIÓN CONTRACTUAL&quot;"/>
    <n v="0.15"/>
    <s v="MIPG"/>
    <d v="2025-01-01T00:00:00"/>
    <d v="2025-12-31T00:00:00"/>
    <n v="0.08"/>
    <n v="0.08"/>
    <n v="0.09"/>
    <n v="0.08"/>
    <n v="0.08"/>
    <n v="0.09"/>
    <n v="0.08"/>
    <n v="0.08"/>
    <n v="0.09"/>
    <n v="0.08"/>
    <n v="0.08"/>
    <n v="0.09"/>
    <n v="0.99999999999999978"/>
    <s v="Dirección de Contratación"/>
    <s v="Mapa de Riesgos"/>
  </r>
  <r>
    <n v="2025"/>
    <m/>
    <x v="2"/>
    <x v="13"/>
    <s v="IMPLEMENTAR EL 100% DE LAS ACTIVIDADES REQUERIDAS PARA MANTENER EL SISTEMA DE GESTIÓN- MIPG DE LA ENTIDAD"/>
    <x v="0"/>
    <s v="Mantener actualizada la información en la página web de la SDP (MINISITIO CONTRATACIÓN)"/>
    <n v="0.25"/>
    <s v="MIPG_x000a_PTEP"/>
    <d v="2025-01-01T00:00:00"/>
    <d v="2025-12-31T00:00:00"/>
    <n v="0.08"/>
    <n v="0.08"/>
    <n v="0.09"/>
    <n v="0.08"/>
    <n v="0.08"/>
    <n v="0.09"/>
    <n v="0.08"/>
    <n v="0.08"/>
    <n v="0.09"/>
    <n v="0.08"/>
    <n v="0.08"/>
    <n v="0.09"/>
    <n v="0.99999999999999978"/>
    <s v="Dirección de Contratación"/>
    <s v="Información pagina web Minisitio Contratación_x000a_https://www.sdp.gov.co/transparencia/contratacion"/>
  </r>
  <r>
    <n v="2025"/>
    <m/>
    <x v="2"/>
    <x v="13"/>
    <s v="IMPLEMENTAR EL 100% DE LAS ACTIVIDADES REQUERIDAS PARA MANTENER EL SISTEMA DE GESTIÓN- MIPG DE LA ENTIDAD"/>
    <x v="0"/>
    <s v="Realizar la formulación y seguimiento de los planes de mejoramiento a cargo del proceso &quot;GESTION CONTRACTUAL&quot;"/>
    <n v="0.15"/>
    <s v="MIPG"/>
    <d v="2025-01-01T00:00:00"/>
    <d v="2025-12-31T00:00:00"/>
    <n v="0.08"/>
    <n v="0.08"/>
    <n v="0.09"/>
    <n v="0.08"/>
    <n v="0.08"/>
    <n v="0.09"/>
    <n v="0.08"/>
    <n v="0.08"/>
    <n v="0.09"/>
    <n v="0.08"/>
    <n v="0.08"/>
    <n v="0.09"/>
    <n v="0.99999999999999978"/>
    <s v="Dirección de Contratación"/>
    <s v="Planes de Mejoramiento - SIPA"/>
  </r>
  <r>
    <n v="2025"/>
    <m/>
    <x v="2"/>
    <x v="13"/>
    <s v="IMPLEMENTAR EL 100% DE LAS ACTIVIDADES REQUERIDAS PARA MANTENER EL SISTEMA DE GESTIÓN- MIPG DE LA ENTIDAD"/>
    <x v="0"/>
    <s v="Participar en las actividades definidas en el marco de MIPG"/>
    <n v="0.05"/>
    <s v="MIPG"/>
    <d v="2025-01-01T00:00:00"/>
    <d v="2025-12-31T00:00:00"/>
    <n v="0.08"/>
    <n v="0.08"/>
    <n v="0.09"/>
    <n v="0.08"/>
    <n v="0.08"/>
    <n v="0.09"/>
    <n v="0.08"/>
    <n v="0.08"/>
    <n v="0.09"/>
    <n v="0.08"/>
    <n v="0.08"/>
    <n v="0.09"/>
    <n v="0.99999999999999978"/>
    <s v="Dirección de Contratación"/>
    <s v="Listado asistencia / Actas"/>
  </r>
  <r>
    <n v="2025"/>
    <m/>
    <x v="2"/>
    <x v="13"/>
    <s v="(A-CA-011) REALIZAR  100 % DE LAS ACTIVIDADES QUE PERMITAN EL FORTALECIMIENTO DEL TEMA DE TRANSPARENCIA Y PUBLICIDAD DE LA CONTRATACIÓN DE LA SDP (2025)"/>
    <x v="0"/>
    <s v="Realizar la socialización del Manual Integrado de Contratación, Capitulo Supervisión de Contratos (haciendo énfasis en la obligación de publicación de la información contractual en el SECOP)"/>
    <n v="0.5"/>
    <s v="PTEP"/>
    <d v="2025-07-01T00:00:00"/>
    <d v="2025-08-31T00:00:00"/>
    <m/>
    <m/>
    <m/>
    <m/>
    <m/>
    <m/>
    <n v="0.5"/>
    <n v="0.5"/>
    <m/>
    <m/>
    <m/>
    <m/>
    <n v="1"/>
    <s v="Dirección de Contratación"/>
    <s v="Listado asistencia / Presentación Documento Socialización / Memorando SIPA"/>
  </r>
  <r>
    <n v="2025"/>
    <m/>
    <x v="2"/>
    <x v="13"/>
    <s v="(A-CA-011) REALIZAR  100 % DE LAS ACTIVIDADES QUE PERMITAN EL FORTALECIMIENTO DEL TEMA DE TRANSPARENCIA Y PUBLICIDAD DE LA CONTRATACIÓN DE LA SDP (2025)"/>
    <x v="0"/>
    <s v="Realizar la actualización Manual Integrado de Contratación"/>
    <n v="0.5"/>
    <s v="PTEP"/>
    <d v="2025-03-01T00:00:00"/>
    <d v="2025-06-30T00:00:00"/>
    <m/>
    <m/>
    <n v="0.25"/>
    <n v="0.25"/>
    <n v="0.25"/>
    <n v="0.25"/>
    <m/>
    <m/>
    <m/>
    <m/>
    <m/>
    <m/>
    <n v="1"/>
    <s v="Dirección de Contratación"/>
    <s v="Documento actualizado en Gestionate"/>
  </r>
  <r>
    <n v="2025"/>
    <m/>
    <x v="2"/>
    <x v="14"/>
    <s v="Implementar el 100% de las actividades requeridas para mantener el Sistema de Gestión- MIPG de la entidad."/>
    <x v="0"/>
    <s v="Realizar la formulación y seguimiento del mapa de riesgos del proceso."/>
    <n v="20"/>
    <s v="Políticas MIPG"/>
    <d v="2025-01-01T00:00:00"/>
    <d v="2025-12-31T00:00:00"/>
    <n v="0.1"/>
    <m/>
    <m/>
    <n v="0.3"/>
    <m/>
    <m/>
    <m/>
    <n v="0.3"/>
    <m/>
    <m/>
    <m/>
    <n v="0.3"/>
    <n v="1"/>
    <s v="Direccion Administrativa"/>
    <s v="Mapa de Riesgos"/>
  </r>
  <r>
    <n v="2025"/>
    <m/>
    <x v="2"/>
    <x v="14"/>
    <s v="Implementar el 100% de las actividades requeridas para mantener el Sistema de Gestión- MIPG de la entidad."/>
    <x v="0"/>
    <s v="Realizar la formulación y seguimiento de los planes de mejoramiento"/>
    <n v="20"/>
    <s v="Políticas MIPG"/>
    <d v="2025-01-01T00:00:00"/>
    <d v="2025-12-31T00:00:00"/>
    <n v="0.08"/>
    <n v="0.08"/>
    <n v="0.09"/>
    <n v="0.08"/>
    <n v="0.08"/>
    <n v="0.09"/>
    <n v="0.08"/>
    <n v="0.08"/>
    <n v="0.09"/>
    <n v="0.08"/>
    <n v="0.08"/>
    <n v="0.09"/>
    <n v="0.99999999999999978"/>
    <s v="Direccion Administrativa"/>
    <s v="Reporte Planes de mejoramiento"/>
  </r>
  <r>
    <n v="2025"/>
    <m/>
    <x v="2"/>
    <x v="14"/>
    <s v="Implementar el 100% de las actividades requeridas para mantener el Sistema de Gestión- MIPG de la entidad."/>
    <x v="0"/>
    <s v="Participar en las actividades definidas en el marco de MIPG"/>
    <n v="10"/>
    <s v="Políticas MIPG"/>
    <d v="2025-01-01T00:00:00"/>
    <d v="2025-12-31T00:00:00"/>
    <n v="0.08"/>
    <n v="0.08"/>
    <n v="0.09"/>
    <n v="0.08"/>
    <n v="0.08"/>
    <n v="0.09"/>
    <n v="0.08"/>
    <n v="0.08"/>
    <n v="0.09"/>
    <n v="0.08"/>
    <n v="0.08"/>
    <n v="0.09"/>
    <n v="0.99999999999999978"/>
    <s v="Direccion Administrativa"/>
    <s v="Documentación relacionada con MIPG"/>
  </r>
  <r>
    <n v="2025"/>
    <m/>
    <x v="2"/>
    <x v="14"/>
    <s v="Implementar el 100% de las actividades requeridas para mantener el Sistema de Gestión- MIPG de la entidad."/>
    <x v="0"/>
    <s v="Revisar y actualizar la documentación del proceso"/>
    <n v="20"/>
    <s v="Políticas MIPG"/>
    <d v="2025-01-01T00:00:00"/>
    <d v="2025-12-31T00:00:00"/>
    <m/>
    <m/>
    <n v="0.25"/>
    <m/>
    <m/>
    <n v="0.25"/>
    <m/>
    <m/>
    <n v="0.25"/>
    <m/>
    <m/>
    <n v="0.25"/>
    <n v="1"/>
    <s v="Direccion Administrativa"/>
    <s v="Documentación trabajada durante el trimestre."/>
  </r>
  <r>
    <n v="2025"/>
    <m/>
    <x v="2"/>
    <x v="14"/>
    <s v="Implementar el 100% de las actividades requeridas para mantener el Sistema de Gestión- MIPG de la entidad."/>
    <x v="0"/>
    <s v="Mantener actualizada la información en la página web de la SDP"/>
    <n v="10"/>
    <s v="Políticas MIPG"/>
    <d v="2025-01-01T00:00:00"/>
    <d v="2025-12-31T00:00:00"/>
    <m/>
    <m/>
    <n v="0.25"/>
    <m/>
    <m/>
    <n v="0.25"/>
    <m/>
    <m/>
    <n v="0.25"/>
    <m/>
    <m/>
    <n v="0.25"/>
    <n v="1"/>
    <s v="Direccion Administrativa"/>
    <s v="Informe trimestral de las actualizaciones realizadas."/>
  </r>
  <r>
    <n v="2025"/>
    <m/>
    <x v="2"/>
    <x v="14"/>
    <s v="Implementar el 100% de las actividades requeridas para mantener el Sistema de Gestión- MIPG de la entidad."/>
    <x v="0"/>
    <s v="Realizar la encuesta de satisfacción (por dependencias) y la Retroalimentación de partes."/>
    <n v="10"/>
    <s v="Políticas MIPG"/>
    <d v="2025-10-01T00:00:00"/>
    <d v="2025-12-31T00:00:00"/>
    <m/>
    <m/>
    <m/>
    <m/>
    <m/>
    <m/>
    <m/>
    <m/>
    <m/>
    <n v="0.3"/>
    <n v="0.3"/>
    <n v="0.4"/>
    <n v="1"/>
    <s v="Direccion Administrativa"/>
    <s v="Tabulación de la encuesta"/>
  </r>
  <r>
    <n v="2025"/>
    <m/>
    <x v="2"/>
    <x v="14"/>
    <s v="Implementar el 100% de las actividades requeridas para mantener el Sistema de Gestión- MIPG de la entidad."/>
    <x v="0"/>
    <s v="Reportar las acciones a cargo del proceso asociadas al PTEP 2025"/>
    <n v="10"/>
    <s v="PTEP"/>
    <d v="2025-10-01T00:00:00"/>
    <d v="2025-12-31T00:00:00"/>
    <m/>
    <m/>
    <m/>
    <n v="0.3"/>
    <m/>
    <m/>
    <m/>
    <n v="0.3"/>
    <m/>
    <m/>
    <m/>
    <n v="0.4"/>
    <n v="1"/>
    <s v="Direccion Administrativa"/>
    <s v="Reporte Cuatrimestral del PTEP"/>
  </r>
  <r>
    <n v="2025"/>
    <m/>
    <x v="2"/>
    <x v="14"/>
    <s v="Ejecutar el 100% del Plan Institucional de Gestión Ambiental"/>
    <x v="0"/>
    <s v="Realizar la formulación y seguimiento del Plan de Gestión Ambiental 2025"/>
    <n v="60"/>
    <s v="Política Ambiental"/>
    <d v="2025-01-01T00:00:00"/>
    <d v="2025-12-31T00:00:00"/>
    <n v="0.08"/>
    <n v="0.08"/>
    <n v="0.09"/>
    <n v="0.08"/>
    <n v="0.08"/>
    <n v="0.09"/>
    <n v="0.08"/>
    <n v="0.08"/>
    <n v="0.09"/>
    <n v="0.08"/>
    <n v="0.08"/>
    <n v="0.09"/>
    <n v="0.99999999999999978"/>
    <s v="Direccion Administrativa"/>
    <s v="Plan de Gestión Ambiental"/>
  </r>
  <r>
    <n v="2025"/>
    <m/>
    <x v="2"/>
    <x v="14"/>
    <s v="Ejecutar el 100% del Plan Institucional de Gestión Ambiental"/>
    <x v="0"/>
    <s v="Realizar los reportes relacionados con la Gestión Ambiental a las entidades competentes."/>
    <n v="40"/>
    <s v="Política Ambiental"/>
    <d v="2025-01-01T00:00:00"/>
    <d v="2025-12-31T00:00:00"/>
    <n v="0.08"/>
    <n v="0.08"/>
    <n v="0.09"/>
    <n v="0.08"/>
    <n v="0.08"/>
    <n v="0.09"/>
    <n v="0.08"/>
    <n v="0.08"/>
    <n v="0.09"/>
    <n v="0.08"/>
    <n v="0.08"/>
    <n v="0.09"/>
    <n v="0.99999999999999978"/>
    <s v="Direccion Administrativa"/>
    <s v="Informe trimestral de las actividades realizadas."/>
  </r>
  <r>
    <n v="2025"/>
    <m/>
    <x v="2"/>
    <x v="14"/>
    <s v="Ejecutar el 100% del Plan de mantenimiento (vehículos e infraestructura) "/>
    <x v="0"/>
    <s v="Realizar la formulación y seguimiento del Plan de mantenimiento de vehículos de la SDP"/>
    <n v="50"/>
    <m/>
    <d v="2025-01-01T00:00:00"/>
    <d v="2025-12-31T00:00:00"/>
    <m/>
    <m/>
    <n v="0.25"/>
    <m/>
    <m/>
    <n v="0.25"/>
    <m/>
    <m/>
    <n v="0.25"/>
    <m/>
    <m/>
    <n v="0.25"/>
    <n v="1"/>
    <s v="Direccion Administrativa"/>
    <s v="Matriz de seguimiento del Plan de mantenimiento vehículos "/>
  </r>
  <r>
    <n v="2025"/>
    <m/>
    <x v="2"/>
    <x v="14"/>
    <s v="Ejecutar el 100% del Plan de mantenimiento (vehículos e infraestructura) "/>
    <x v="0"/>
    <s v="Realizar la actualización de las fichas técnica de los vehículos de la entidad."/>
    <n v="50"/>
    <m/>
    <d v="2025-01-01T00:00:00"/>
    <d v="2025-06-30T00:00:00"/>
    <m/>
    <m/>
    <n v="0.5"/>
    <m/>
    <m/>
    <n v="0.5"/>
    <m/>
    <m/>
    <m/>
    <m/>
    <m/>
    <m/>
    <n v="1"/>
    <s v="Direccion Administrativa"/>
    <s v="Matriz de la hoja de vida de los vehículos."/>
  </r>
  <r>
    <n v="2025"/>
    <s v="Proyecto 8052 - Fortalecimiento del modelo de operación de la SDP a través del desarrollo de estrategias que mejoren la capacidad institucional y atiendan las necesidades de la ciudadanía Bogotá D.C."/>
    <x v="2"/>
    <x v="14"/>
    <s v="Ejecutar el 100% del plan de acción para garantizar la operación y el adecuado servicio servicio del transporte."/>
    <x v="1"/>
    <s v="Formular, ejecutar y hacer seguimiento al plan de acción para garantizar la operación y el adecuado servicio servicio del transporte."/>
    <n v="100"/>
    <s v="No aplica"/>
    <d v="2025-01-01T00:00:00"/>
    <d v="2025-12-31T00:00:00"/>
    <n v="0.05"/>
    <n v="0.09"/>
    <n v="0.09"/>
    <n v="0.09"/>
    <n v="0.09"/>
    <n v="0.09"/>
    <n v="0.09"/>
    <n v="0.09"/>
    <n v="0.09"/>
    <n v="0.09"/>
    <n v="0.09"/>
    <n v="0.05"/>
    <n v="0.99999999999999989"/>
    <s v="Dirección Administrativa"/>
    <s v="Rerpote de seguimiento del Plan de acción"/>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diseñar y consolidar el Sistema Interno de Gestión Documental y Archivos SIGA"/>
    <n v="20"/>
    <s v="No aplica"/>
    <d v="2025-01-01T00:00:00"/>
    <d v="2025-12-31T00:00:00"/>
    <n v="0.05"/>
    <n v="7.0000000000000007E-2"/>
    <n v="7.0000000000000007E-2"/>
    <n v="0.09"/>
    <n v="0.09"/>
    <n v="0.09"/>
    <n v="0.09"/>
    <n v="0.09"/>
    <n v="0.09"/>
    <n v="0.09"/>
    <n v="0.09"/>
    <n v="0.09"/>
    <n v="0.99999999999999978"/>
    <s v="Direccion Administrativa"/>
    <s v=". Propuesta de Resolución para rediseño SIGA _x000a_. Documentos que soportan o detallen componentes del SIGA_x000a_. Plan de Acción SIGA y su seguimiento _x000a_. Documentos del Gestión Documental actualizados en el Sistema de Gest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Implementar los instrumentos archivísticos y el Sistema Integrado de Conservación"/>
    <n v="20"/>
    <s v="No aplica"/>
    <d v="2025-01-01T00:00:00"/>
    <d v="2025-12-31T00:00:00"/>
    <n v="0.05"/>
    <n v="7.0000000000000007E-2"/>
    <n v="7.0000000000000007E-2"/>
    <n v="0.09"/>
    <n v="0.09"/>
    <n v="0.09"/>
    <n v="0.09"/>
    <n v="0.09"/>
    <n v="0.09"/>
    <n v="0.09"/>
    <n v="0.09"/>
    <n v="0.09"/>
    <n v="0.99999999999999978"/>
    <s v="Direccion Administrativa"/>
    <s v=". Instrumentos archivísticos actualizados (PINAR, SIC, INVENTARIOS DOCUMENTALES, BANCO TERMINOLÓGICO, TABLAS DE CONTROL DE ACCESO) _x000a_. Documentos soportes de implementación de programas de conservación y preservación _x000a_. Actas de mesas de trabajo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odernizar el modelo de servicio en los puntos de consulta documental destinada para la ciudadanía"/>
    <n v="20"/>
    <s v="No aplica"/>
    <d v="2025-01-01T00:00:00"/>
    <d v="2025-12-31T00:00:00"/>
    <n v="0.05"/>
    <n v="7.0000000000000007E-2"/>
    <n v="7.0000000000000007E-2"/>
    <n v="0.09"/>
    <n v="0.09"/>
    <n v="0.09"/>
    <n v="0.09"/>
    <n v="0.09"/>
    <n v="0.09"/>
    <n v="0.09"/>
    <n v="0.09"/>
    <n v="0.09"/>
    <n v="0.99999999999999978"/>
    <s v="Direccion Administrativa"/>
    <s v=". Actas mesas de trabajo _x000a_. Ajustes a procedimientos relacionados con los puntos o procesos de servicios _x000a_. Actualización y gestiones para modernizar los modelos _x000a_. Estadístcias mensuales de servicios _x000a_. Informes encuestas de satisfacc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ejorar los procesos de gestión documental como un aporte a la transformación digital de la SDP"/>
    <n v="20"/>
    <s v="No aplica"/>
    <d v="2025-01-01T00:00:00"/>
    <d v="2025-12-31T00:00:00"/>
    <n v="0.05"/>
    <n v="0.05"/>
    <n v="0.09"/>
    <n v="0.09"/>
    <n v="0.09"/>
    <n v="0.09"/>
    <n v="0.09"/>
    <n v="0.09"/>
    <n v="0.09"/>
    <n v="0.09"/>
    <n v="0.09"/>
    <n v="0.09"/>
    <n v="0.99999999999999978"/>
    <s v="Direccion Administrativa"/>
    <s v=". Actas mesas de trabajo _x000a_. Ajustes a procedimientos relacionados con los puntos o procesos de servicios _x000a_. Socialización, capacitaciones sobre los sistemas de gestión documental _x000a_. Indexación de licencias urbanísticas en UCM _x000a_. Seguimiento produción híbrida de expedientes de la entidad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alizar las actividades para la recepción, custodia y disposición al público de las licencias urbanísticas y material planimétrico generados por los curadores urbanos."/>
    <n v="20"/>
    <s v="No aplica"/>
    <d v="2025-01-01T00:00:00"/>
    <d v="2025-12-31T00:00:00"/>
    <n v="0.05"/>
    <n v="0.05"/>
    <n v="0.09"/>
    <n v="0.09"/>
    <n v="0.09"/>
    <n v="0.09"/>
    <n v="0.09"/>
    <n v="0.09"/>
    <n v="0.09"/>
    <n v="0.09"/>
    <n v="0.09"/>
    <n v="0.09"/>
    <n v="0.99999999999999978"/>
    <s v="Direccion Administrativa"/>
    <s v=". Actas de mesas de trabajo_x000a_. Informes de intervención de la serie documental licencias urbanísticas_x000a_. Propuestas de actualización Guía No, 6 de Curadurías _x000a_. Actualización de ficha de valoración e instrumento archivístico ante el Archivo de Bogotá_x000a_. Cuadro de adminsitración de trasnferencias de Curadurías Urbanas "/>
  </r>
  <r>
    <n v="2025"/>
    <s v="Proyecto 8052 - Fortalecimiento del modelo de operación de la SDP a través del desarrollo de estrategias que mejoren la capacidad institucional y atiendan las necesidades de la ciudadanía Bogotá D.C."/>
    <x v="2"/>
    <x v="14"/>
    <s v="Continuar con la implementación del 100% de los planes de acción para la adecuación de la infraestructura física."/>
    <x v="1"/>
    <s v="Realizar la formulación y seguimiento del Plan de mantenimiento de infraestructura física de la SDP"/>
    <n v="100"/>
    <s v="No aplica"/>
    <d v="2025-01-01T00:00:00"/>
    <d v="2025-12-31T00:00:00"/>
    <n v="0"/>
    <n v="0"/>
    <n v="0.25"/>
    <n v="0"/>
    <n v="0"/>
    <n v="0.25"/>
    <n v="0"/>
    <n v="0"/>
    <n v="0.25"/>
    <n v="0"/>
    <n v="0"/>
    <n v="0.25"/>
    <n v="1"/>
    <s v="Direccion Administrativa"/>
    <s v="Matriz de seguimiento del Plan de mantenimiento infraestructura"/>
  </r>
  <r>
    <n v="2025"/>
    <m/>
    <x v="2"/>
    <x v="15"/>
    <s v="actualizar en el 2025 el 100 % de los contenidos de la wikitemas"/>
    <x v="0"/>
    <s v="Registro y cargue de la información de la Dirección de Análisis y Conceptos jurídicos año 2025._x000a__x000a__x000a_"/>
    <n v="30"/>
    <s v="Políticas MIPG- Mejora Normativa, Transparencia, acceso a la info pública y lucha contra corrupción"/>
    <d v="2025-01-01T00:00:00"/>
    <d v="2025-12-31T00:00:00"/>
    <n v="0"/>
    <n v="0"/>
    <n v="0.25"/>
    <n v="0"/>
    <n v="0"/>
    <n v="0.25"/>
    <n v="0"/>
    <n v="0"/>
    <n v="0.25"/>
    <n v="0"/>
    <n v="0"/>
    <n v="0.25"/>
    <n v="1"/>
    <s v="Dirección de Análisis y Conceptos Jurídicos "/>
    <s v="Registro y cargue en wikitemas de los conceptos jurídicos emitidos por la Dirección de Análisis y Conceptos Jurídicos"/>
  </r>
  <r>
    <n v="2025"/>
    <m/>
    <x v="2"/>
    <x v="15"/>
    <s v="Atender en el 2025 el 100 % de los requerimientos, solicitudes y tramites de la Subsecretaría Jurídica"/>
    <x v="0"/>
    <s v="Atender el 100% de las solicitudes de Conceptos Jurídicos"/>
    <n v="50"/>
    <s v="Políticas MIPG-Mejora Normativa"/>
    <d v="2025-01-01T00:00:00"/>
    <d v="2025-12-31T00:00:00"/>
    <n v="0"/>
    <n v="0"/>
    <n v="0.25"/>
    <n v="0"/>
    <n v="0"/>
    <n v="0.25"/>
    <n v="0"/>
    <n v="0"/>
    <n v="0.25"/>
    <n v="0"/>
    <n v="0"/>
    <n v="0.25"/>
    <n v="1"/>
    <s v="Dirección de Análisis y Conceptos Jurídicos "/>
    <s v="Emisión de Conceptos Jurídicos"/>
  </r>
  <r>
    <n v="2025"/>
    <m/>
    <x v="2"/>
    <x v="15"/>
    <s v="Atender en el 2025 el 100 % de los requerimientos, solicitudes y tramites de la Subsecretaría Jurídica"/>
    <x v="0"/>
    <s v="Atender el 100% de las solicitudes de revisión de actos administrativos_x000a_administrativos."/>
    <n v="50"/>
    <s v="Políticas MIPG-Mejora Normativa"/>
    <d v="2025-01-01T00:00:00"/>
    <d v="2025-12-31T00:00:00"/>
    <n v="0"/>
    <n v="0"/>
    <n v="0.25"/>
    <n v="0"/>
    <n v="0"/>
    <n v="0.25"/>
    <n v="0"/>
    <n v="0"/>
    <n v="0.25"/>
    <n v="0"/>
    <n v="0"/>
    <n v="0.25"/>
    <n v="1"/>
    <s v="Dirección de Análisis y Conceptos Jurídicos "/>
    <s v="Revisión de Actos Administrativos."/>
  </r>
  <r>
    <n v="2025"/>
    <m/>
    <x v="2"/>
    <x v="15"/>
    <s v="Implementar en el 2025 el 100 % de las actividades requeridas para mantener el Sistema de Gestión - MIPG de la entidad"/>
    <x v="0"/>
    <s v="Mantener actualizada la información en la página web por la DACJ"/>
    <n v="10"/>
    <s v="Políticas MIPG-Transparencia, acceso a la info pública y lucha contra corrupción"/>
    <d v="2025-01-01T00:00:00"/>
    <d v="2005-12-31T00:00:00"/>
    <n v="0"/>
    <n v="0"/>
    <n v="0.25"/>
    <n v="0"/>
    <n v="0"/>
    <n v="0.25"/>
    <n v="0"/>
    <n v="0"/>
    <n v="0.25"/>
    <n v="0"/>
    <n v="0"/>
    <n v="0.25"/>
    <n v="1"/>
    <s v="Dirección de Análisis y Conceptos Jurídicos "/>
    <s v="Información de la página web de la SDP actualizada"/>
  </r>
  <r>
    <n v="2025"/>
    <m/>
    <x v="2"/>
    <x v="15"/>
    <s v="Implementar en el 2025 el 100 % de las actividades requeridas para mantener el Sistema de Gestión - MIPG de la entidad"/>
    <x v="0"/>
    <s v="Participar en las actividades definidas en el marco de MIPG por DACJ."/>
    <n v="10"/>
    <s v="Políticas MIPG-Fortalecimiento Organizacional y Simplificación de Procesos"/>
    <d v="2025-01-01T00:00:00"/>
    <d v="2005-12-31T00:00:00"/>
    <n v="0"/>
    <n v="0"/>
    <n v="0.25"/>
    <n v="0"/>
    <n v="0"/>
    <n v="0.25"/>
    <n v="0"/>
    <n v="0"/>
    <n v="0.25"/>
    <n v="0"/>
    <n v="0"/>
    <n v="0.25"/>
    <n v="1"/>
    <s v="Dirección de Análisis y Conceptos Jurídicos "/>
    <s v="Actividades definidas en el marco de MIPG con participación."/>
  </r>
  <r>
    <n v="2025"/>
    <m/>
    <x v="2"/>
    <x v="15"/>
    <s v="Implementar en el 2025 el 100 % de las actividades requeridas para mantener el Sistema de Gestión - MIPG de la entidad"/>
    <x v="0"/>
    <s v="Realizar una encuesta de satisfacción por la DACJ."/>
    <n v="10"/>
    <s v="Políticas MIPG-Seguimiento y Evaluación del Desempeño Institucional"/>
    <d v="2025-10-01T00:00:00"/>
    <s v="30/11/205"/>
    <n v="0"/>
    <n v="0"/>
    <n v="0"/>
    <n v="0"/>
    <n v="0"/>
    <n v="0"/>
    <n v="0"/>
    <n v="0"/>
    <n v="0"/>
    <n v="0.5"/>
    <n v="0.5"/>
    <n v="0"/>
    <n v="1"/>
    <s v="Dirección de Análisis y Conceptos Jurídicos "/>
    <s v="Encuestas de satisfacción realizada y retroalimentada."/>
  </r>
  <r>
    <n v="2025"/>
    <m/>
    <x v="2"/>
    <x v="15"/>
    <s v="Fortalecer en el 2025 el 100 % del conocimiento a la gestión jurídico administrativa de la SDP"/>
    <x v="0"/>
    <s v="Desarrollo de 2 jornadas de orientación sobre temas de producción normativa de la SDP y/o de mejoramiento en las actividades relacionadas con las funciones de la DACJ."/>
    <n v="20"/>
    <s v="Políticas MIPG-Mejora Normativa"/>
    <d v="2025-05-01T00:00:00"/>
    <d v="2025-12-31T00:00:00"/>
    <n v="0"/>
    <n v="0"/>
    <n v="0"/>
    <n v="0"/>
    <n v="0.5"/>
    <n v="0"/>
    <n v="0"/>
    <n v="0"/>
    <n v="0"/>
    <n v="0"/>
    <n v="0.5"/>
    <n v="0"/>
    <n v="1"/>
    <s v="Dirección de Análisis y Conceptos Jurídicos "/>
    <s v="Jornadas de orientación."/>
  </r>
  <r>
    <n v="2025"/>
    <m/>
    <x v="2"/>
    <x v="15"/>
    <s v="Fortalecer en el 2025 el 100 % del conocimiento a la gestión jurídico administrativa de la SDP"/>
    <x v="0"/>
    <s v="Desarrollo de 2 clínicas jurídicas sobre temas que se relacionan con las funciones de la SDP y/o la DACJ."/>
    <n v="15"/>
    <s v="Políticas MIPG-Mejora Normativa"/>
    <d v="2025-06-01T00:00:00"/>
    <d v="2025-12-31T00:00:00"/>
    <n v="0"/>
    <n v="0"/>
    <n v="0"/>
    <n v="0"/>
    <n v="0"/>
    <n v="0.5"/>
    <n v="0"/>
    <n v="0"/>
    <n v="0"/>
    <n v="0"/>
    <n v="0.5"/>
    <n v="0"/>
    <n v="1"/>
    <s v="Dirección de Análisis y Conceptos Jurídicos "/>
    <s v="Clínicas jurídicas."/>
  </r>
  <r>
    <n v="2025"/>
    <m/>
    <x v="2"/>
    <x v="15"/>
    <s v="Fortalecer en el 2025 el 100 % del conocimiento a la gestión jurídico administrativa de la SDP"/>
    <x v="0"/>
    <s v="Elaboración de dos (2) documentos de análisis relacionados con temas de competencia de la DACJ"/>
    <n v="15"/>
    <s v="Políticas MIPG-Mejora Normativa"/>
    <d v="2025-01-01T00:00:00"/>
    <d v="2025-12-31T00:00:00"/>
    <n v="0"/>
    <n v="0"/>
    <n v="0.25"/>
    <n v="0"/>
    <n v="0"/>
    <n v="0.25"/>
    <n v="0"/>
    <n v="0"/>
    <n v="0.25"/>
    <n v="0"/>
    <n v="0"/>
    <n v="0.25"/>
    <n v="1"/>
    <s v="Dirección de Análisis y Conceptos Jurídicos "/>
    <s v="Anteproyecto, documentos preliminares y documentos finales (2)"/>
  </r>
  <r>
    <n v="2025"/>
    <m/>
    <x v="2"/>
    <x v="15"/>
    <s v="Mantener en el 2025 el 83 % del nivel de éxito procesal"/>
    <x v="0"/>
    <s v="Preparar los memorandos, memoriales, impugnaciones, recursos, alegatos y respuesta a los requerimientos relacionados con los procesos y acciones judiciales o extrajudiciales en los cuales este o haya sido vinculada la SDP."/>
    <n v="20"/>
    <s v="Políticas MIPG -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Memorandos, memoriales, impugnaciones, recursos, alegatos y respuesta a los requerimientos."/>
  </r>
  <r>
    <n v="2025"/>
    <m/>
    <x v="2"/>
    <x v="15"/>
    <s v="Mantener en el 2025 el 83 % del nivel de éxito procesal"/>
    <x v="0"/>
    <s v="Mantener actualizados los procesos judiciales en el sistema de información adoptado por la Alcaldía Mayor."/>
    <n v="20"/>
    <s v="Políticas MIPG- Defensa judicial -  Transparencia, acceso a la info pública y lucha contra corrupción"/>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Actualización SIPROJ WEB"/>
  </r>
  <r>
    <n v="2025"/>
    <m/>
    <x v="2"/>
    <x v="15"/>
    <s v="Mantener en el 2025 el 83 % del nivel de éxito procesal"/>
    <x v="0"/>
    <s v="Atender solicitudes de conciliación, dentro de los términos previstos por la normativa vigente y la Gestión del Comité de Conciliación de la SDP."/>
    <n v="20"/>
    <s v="Políticas MIPG-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Solicitudes de conciliación"/>
  </r>
  <r>
    <n v="2025"/>
    <m/>
    <x v="2"/>
    <x v="15"/>
    <s v="Mantener en el 2025 el 83 % del nivel de éxito procesal"/>
    <x v="0"/>
    <s v="Revisar la implementación y realizar seguimiento a las políticas de prevención de daño antijurídico y los criterios de conciliación. "/>
    <n v="20"/>
    <s v="Políticas MIPG- Defensa judicial - Mejora Normativa "/>
    <d v="2025-01-01T00:00:00"/>
    <d v="2025-12-31T00:00:00"/>
    <n v="0"/>
    <n v="0"/>
    <n v="0.25"/>
    <n v="0"/>
    <n v="0"/>
    <n v="0.25"/>
    <n v="0"/>
    <n v="0"/>
    <n v="0.25"/>
    <n v="0"/>
    <n v="0"/>
    <n v="0.25"/>
    <n v="1"/>
    <s v="Dirección de Defensa Judicial "/>
    <s v="Políticas de prevención del daño antijurídico y su seguimiento."/>
  </r>
  <r>
    <n v="2025"/>
    <m/>
    <x v="2"/>
    <x v="15"/>
    <s v="Mantener en el 2025 el 83 % del nivel de éxito procesal"/>
    <x v="0"/>
    <s v="Realizar el seguimiento a la defensa jurídica de los procesos contra el POT."/>
    <n v="20"/>
    <s v="Políticas MIPG- Defensa judicial"/>
    <d v="2025-01-01T00:00:00"/>
    <d v="2025-12-31T00:00:00"/>
    <n v="8.3000000000000004E-2"/>
    <n v="8.3000000000000004E-2"/>
    <n v="8.4000000000000005E-2"/>
    <n v="8.3000000000000004E-2"/>
    <n v="8.3000000000000004E-2"/>
    <n v="8.4000000000000005E-2"/>
    <n v="8.3000000000000004E-2"/>
    <n v="8.3000000000000004E-2"/>
    <n v="8.4000000000000005E-2"/>
    <n v="8.3000000000000004E-2"/>
    <n v="8.3000000000000004E-2"/>
    <n v="8.4000000000000005E-2"/>
    <n v="0.99999999999999978"/>
    <s v="Dirección de Defensa Judicial "/>
    <s v="Seguimiento a la Defensa Jurídica del POT."/>
  </r>
  <r>
    <n v="2025"/>
    <m/>
    <x v="2"/>
    <x v="15"/>
    <s v="Actualizar en el 2025 el 100 % de los contenidos de la wikitemas"/>
    <x v="0"/>
    <s v="Registro y cargue de la información de la Dirección de Defensa Judicial año 2025."/>
    <n v="30"/>
    <s v="Políticas MIPG - Mejora Normativa - Transparencia, acceso a la info pública y lucha contra corrupción "/>
    <d v="2025-01-01T00:00:00"/>
    <d v="2025-12-31T00:00:00"/>
    <n v="0"/>
    <n v="0"/>
    <n v="0.25"/>
    <n v="0"/>
    <n v="0"/>
    <n v="0.25"/>
    <n v="0"/>
    <n v="0"/>
    <n v="0.25"/>
    <n v="0"/>
    <n v="0"/>
    <n v="0.25"/>
    <n v="1"/>
    <s v="Dirección de Defensa Judicial "/>
    <s v="Cargue de la información en Wikitemas del año 2025."/>
  </r>
  <r>
    <n v="2025"/>
    <m/>
    <x v="2"/>
    <x v="15"/>
    <s v="Implementar en el 2025 el 100 % de las actividades requeridas para mantener el Sistema de Gestión - MIPG de la entidad"/>
    <x v="0"/>
    <s v="Mantener actualizada la información en la página web por la DDJ"/>
    <n v="10"/>
    <s v="Políticas MIPG -  Transparencia, acceso a la info pública y lucha contra corrupción."/>
    <d v="2025-01-01T00:00:00"/>
    <d v="2025-12-31T00:00:00"/>
    <n v="0"/>
    <n v="0"/>
    <n v="0.25"/>
    <n v="0"/>
    <n v="0"/>
    <n v="0.25"/>
    <n v="0"/>
    <n v="0"/>
    <n v="0.25"/>
    <n v="0"/>
    <n v="0"/>
    <n v="0.25"/>
    <n v="1"/>
    <s v="Dirección de Defensa Judicial "/>
    <s v="Información de la página web de la SDP actualizada"/>
  </r>
  <r>
    <n v="2025"/>
    <m/>
    <x v="2"/>
    <x v="15"/>
    <s v="Implementar en el 2025 el 100 % de las actividades requeridas para mantener el Sistema de Gestión - MIPG de la entidad"/>
    <x v="0"/>
    <s v="Participar en las actividades definidas en el marco de MIPG por DDJ"/>
    <n v="10"/>
    <s v="Políticas MIPG - Fortalecimiento Organizacional y Simplificación de Procesos - Gestión del conocimiento y la innovación "/>
    <d v="2025-01-01T00:00:00"/>
    <d v="2025-12-31T00:00:00"/>
    <n v="0"/>
    <n v="0"/>
    <n v="0.25"/>
    <n v="0"/>
    <n v="0"/>
    <n v="0.25"/>
    <n v="0"/>
    <n v="0"/>
    <n v="0.25"/>
    <n v="0"/>
    <n v="0"/>
    <n v="0.25"/>
    <n v="1"/>
    <s v="Dirección de Defensa Judicial "/>
    <s v="Actividades definidas en el marco de MIPG con participación."/>
  </r>
  <r>
    <n v="2025"/>
    <m/>
    <x v="2"/>
    <x v="15"/>
    <s v="Implementar en el 2025 el 100 % de las actividades requeridas para mantener el Sistema de Gestión - MIPG de la entidad"/>
    <x v="0"/>
    <s v="Realizar una encuesta de satisfacción por la DDJ."/>
    <n v="10"/>
    <s v="Políticas MIPG - Seguimiento y Evaluación del Desempeño Institucional "/>
    <d v="2025-10-01T00:00:00"/>
    <d v="2025-11-30T00:00:00"/>
    <n v="0"/>
    <n v="0"/>
    <n v="0"/>
    <n v="0"/>
    <n v="0"/>
    <n v="0"/>
    <n v="0"/>
    <n v="0"/>
    <n v="0"/>
    <n v="0.5"/>
    <n v="0.5"/>
    <n v="0"/>
    <n v="1"/>
    <s v="Dirección de Defensa Judicial "/>
    <s v=" Encuestas de satisfacción realizadas y retroalimentadas"/>
  </r>
  <r>
    <n v="2025"/>
    <m/>
    <x v="2"/>
    <x v="15"/>
    <s v="Fortalecer en el 2025 el 100 % del conocimiento a la gestión jurídico administrativa de la SDP"/>
    <x v="0"/>
    <s v="Elaboración de cuatro (4) relatorías de providencias judiciales proferidas en los procesos constitucionales o contencioso administrativos en los que sea parte o sean de interés para la SDP adelantadas por la DDJ."/>
    <n v="30"/>
    <s v="Políticas MIPG - Defensa Jurídica - Mejora Normativa"/>
    <d v="2025-02-01T00:00:00"/>
    <d v="2025-12-31T00:00:00"/>
    <n v="0"/>
    <n v="0"/>
    <n v="0.25"/>
    <n v="0"/>
    <n v="0"/>
    <n v="0.25"/>
    <n v="0"/>
    <n v="0"/>
    <n v="0.25"/>
    <n v="0"/>
    <n v="0"/>
    <n v="0.25"/>
    <n v="1"/>
    <s v="Dirección de Defensa Judicial "/>
    <s v=" Relatorías."/>
  </r>
  <r>
    <n v="2025"/>
    <m/>
    <x v="2"/>
    <x v="15"/>
    <s v="Fortalecer en el 2025 el 100 % del conocimiento a la gestión jurídico administrativa de la SDP"/>
    <x v="0"/>
    <s v="Desarrollo de (2) actividades de socialización sobre temas relacionados con las funciones de la DDJ."/>
    <n v="20"/>
    <s v="Políticas MIPG - Defensa Jurídica - Mejora Normativa - Gestión del conocimiento y la innovación |"/>
    <d v="2025-05-01T00:00:00"/>
    <d v="2025-12-31T00:00:00"/>
    <n v="0"/>
    <n v="0"/>
    <n v="0"/>
    <n v="0"/>
    <n v="0"/>
    <n v="0.5"/>
    <n v="0"/>
    <n v="0"/>
    <n v="0"/>
    <n v="0"/>
    <n v="0"/>
    <n v="0.5"/>
    <n v="1"/>
    <s v="Dirección de Defensa Judicial "/>
    <s v="Soporte de la actividad de socialización (charla o documento)"/>
  </r>
  <r>
    <n v="2025"/>
    <m/>
    <x v="2"/>
    <x v="15"/>
    <s v="Actualizar en el 2025 el 100 % de los contenidos de la wikitemas"/>
    <x v="0"/>
    <s v="Liderar la actualización de los contenidos de la wikitemas con el fin de garantizar la calidad y oportunidad de la información que contenga la herramienta."/>
    <n v="40"/>
    <s v="Políticas MIPG- Mejora Normativa, Transparencia, acceso a la info pública y lucha contra corrupción"/>
    <d v="2025-01-01T00:00:00"/>
    <d v="2025-12-31T00:00:00"/>
    <n v="0"/>
    <n v="0"/>
    <n v="0.25"/>
    <n v="0"/>
    <n v="0"/>
    <n v="0.25"/>
    <n v="0"/>
    <n v="0"/>
    <n v="0.25"/>
    <n v="0"/>
    <n v="0"/>
    <n v="0.25"/>
    <n v="1"/>
    <s v="Subsecretaría Jurídica"/>
    <s v="Actualización de los contenidos de la Wikitemas."/>
  </r>
  <r>
    <n v="2025"/>
    <m/>
    <x v="2"/>
    <x v="15"/>
    <s v="Implementar en el 2025 el 100 % de las actividades requeridas para mantener el Sistema de Gestión - MIPG de la entidad"/>
    <x v="0"/>
    <s v="Formulación y seguimiento de los mapas de riesgos del proceso"/>
    <n v="5"/>
    <s v="Políticas MIPG- Planeación Institucional"/>
    <d v="2025-01-01T00:00:00"/>
    <d v="2025-12-31T00:00:00"/>
    <n v="0"/>
    <n v="0"/>
    <n v="0.25"/>
    <n v="0"/>
    <n v="0"/>
    <n v="0.25"/>
    <n v="0"/>
    <n v="0"/>
    <n v="0.25"/>
    <n v="0"/>
    <n v="0"/>
    <n v="0.25"/>
    <n v="1"/>
    <s v="Subsecretaría Jurídica"/>
    <s v="Mapas de riesgos del proceso formulados y con seguimiento"/>
  </r>
  <r>
    <n v="2025"/>
    <m/>
    <x v="2"/>
    <x v="15"/>
    <s v="Implementar en el 2025 el 100 % de las actividades requeridas para mantener el Sistema de Gestión - MIPG de la entidad"/>
    <x v="0"/>
    <s v="Revisar y actualizar la documentación del proceso de Gestión Jurídica"/>
    <n v="5"/>
    <s v="Políticas MIPG-Fortalecimiento Organizacional y Simplificación de Procesos"/>
    <d v="2025-01-01T00:00:00"/>
    <d v="2025-12-31T00:00:00"/>
    <n v="0"/>
    <n v="0"/>
    <n v="0.25"/>
    <n v="0"/>
    <n v="0"/>
    <n v="0.25"/>
    <n v="0"/>
    <n v="0"/>
    <n v="0.25"/>
    <n v="0"/>
    <n v="0"/>
    <n v="0.25"/>
    <n v="1"/>
    <s v="Subsecretaría Jurídica"/>
    <s v="Documentación del proceso revisada y actualizada."/>
  </r>
  <r>
    <n v="2025"/>
    <m/>
    <x v="2"/>
    <x v="15"/>
    <s v="Implementar en el 2025 el 100 % de las actividades requeridas para mantener el Sistema de Gestión - MIPG de la entidad"/>
    <x v="0"/>
    <s v="Realizar la retroalimentación de partes interesadas del proceso de gestión jurídica"/>
    <n v="5"/>
    <s v="Políticas MIPG- Seguimiento y Evaluación del Desempeño Institucional"/>
    <d v="2025-12-01T00:00:00"/>
    <d v="2025-12-31T00:00:00"/>
    <n v="0"/>
    <n v="0"/>
    <n v="0"/>
    <n v="0"/>
    <n v="0"/>
    <n v="0"/>
    <n v="0"/>
    <n v="0"/>
    <n v="0"/>
    <n v="0"/>
    <n v="0"/>
    <n v="1"/>
    <n v="1"/>
    <s v="Subsecretaría Jurídica"/>
    <s v="Encuestas de satisfacción realizadas y retroalimentadas."/>
  </r>
  <r>
    <n v="2025"/>
    <m/>
    <x v="2"/>
    <x v="15"/>
    <s v="Implementar en el 2025 el 100 % de las actividades requeridas para mantener el Sistema de Gestión - MIPG de la entidad"/>
    <x v="0"/>
    <s v="Formulación y seguimiento de los planes de mejoramiento."/>
    <n v="5"/>
    <s v="Políticas MIPG- Planeación Institucional | Seguimiento y Evaluación del Desempeño Institucional"/>
    <d v="2025-01-01T00:00:00"/>
    <d v="2025-12-31T00:00:00"/>
    <n v="0"/>
    <n v="0"/>
    <n v="0.25"/>
    <n v="0"/>
    <n v="0"/>
    <n v="0.25"/>
    <n v="0"/>
    <n v="0"/>
    <n v="0.25"/>
    <n v="0"/>
    <n v="0"/>
    <n v="0.25"/>
    <n v="1"/>
    <s v="Subsecretaría Jurídica"/>
    <s v="Planes de mejoramiento formulados y con seguimiento."/>
  </r>
  <r>
    <n v="2025"/>
    <m/>
    <x v="2"/>
    <x v="15"/>
    <s v="Implementar en el 2025 el 100 % de las actividades requeridas para mantener el Sistema de Gestión - MIPG de la entidad"/>
    <x v="0"/>
    <s v="Participar en las actividades definidas en el marco de MIPG por Subsecretaría Jurídica."/>
    <n v="10"/>
    <s v="Políticas MIPG- Fortalecimiento Organizacional y Simplificación de Procesos | Gestión del conocimiento y la innovación"/>
    <d v="2025-01-01T00:00:00"/>
    <d v="2025-12-31T00:00:00"/>
    <n v="0"/>
    <n v="0"/>
    <n v="0.25"/>
    <n v="0"/>
    <n v="0"/>
    <n v="0.25"/>
    <n v="0"/>
    <n v="0"/>
    <n v="0.25"/>
    <n v="0"/>
    <n v="0"/>
    <n v="0.25"/>
    <n v="1"/>
    <s v="Subsecretaría Jurídica"/>
    <s v="Actividades definidas en el marco de MIPG con participación."/>
  </r>
  <r>
    <n v="2025"/>
    <m/>
    <x v="2"/>
    <x v="15"/>
    <s v="Tramitar en el 2025 el 100 % de las actuaciones procesales en etapa de juzgamiento en primera instancia de los expedientes disciplinarios radicados ante la Subsecretaría Jurídica por parte de la Oficina de Control Disciplinario Interno, de conformidad con la normativa vigente."/>
    <x v="0"/>
    <s v="Tramitar las actuaciones procesales en etapa de juzgamiento en primera instancia de los expedientes disciplinarios radicados ante la Subsecretaría Jurídica por parte de la Oficina de Control Disciplinario Interno, de conformidad con la normativa vigente."/>
    <n v="100"/>
    <s v="Políticas MIPG- Integridad | Seguimiento y Evaluación del Desempeño Institucional | Transparencia, acceso a la info pública y lucha contra corrupción"/>
    <d v="2025-01-01T00:00:00"/>
    <d v="2025-12-31T00:00:00"/>
    <n v="0"/>
    <n v="0"/>
    <n v="0.25"/>
    <n v="0"/>
    <n v="0"/>
    <n v="0.25"/>
    <n v="0"/>
    <n v="0"/>
    <n v="0.25"/>
    <n v="0"/>
    <n v="0"/>
    <n v="0.25"/>
    <n v="1"/>
    <s v="Subsecretaría Jurídica"/>
    <s v="Actuaciones procesales emitidas mediante la aplicación de la ritualidad de las actuaciones previstas en la Ley Disciplinaria y demás"/>
  </r>
  <r>
    <n v="2025"/>
    <m/>
    <x v="2"/>
    <x v="15"/>
    <s v="Implementar en el 2025 el 100 % de las actividades requeridas para mantener el Sistema de Gestión - MIPG de la entidad"/>
    <x v="0"/>
    <s v="Reportar las actividades a cargo del proceso asociadas al PTEP 2025"/>
    <n v="5"/>
    <s v="Políticas MIPG- Integridad | Seguimiento y Evaluación del Desempeño Institucional | Transparencia, acceso a la info pública y lucha contra corrupción"/>
    <d v="2025-04-01T00:00:00"/>
    <d v="2025-12-31T00:00:00"/>
    <n v="0"/>
    <n v="0"/>
    <n v="0"/>
    <n v="0.33300000000000002"/>
    <n v="0"/>
    <n v="0"/>
    <n v="0"/>
    <n v="0.33300000000000002"/>
    <n v="0"/>
    <n v="0"/>
    <n v="0"/>
    <n v="0.33300000000000002"/>
    <n v="0.99900000000000011"/>
    <s v="Subsecretaría Jurídica"/>
    <s v="Reporte de cumplimiento de actividades en la matriz dispuesta por la DPI "/>
  </r>
  <r>
    <n v="2025"/>
    <m/>
    <x v="2"/>
    <x v="15"/>
    <s v="Implementar en el 2025 el 100 % de las actividades requeridas para mantener el Sistema de Gestión - MIPG de la entidad"/>
    <x v="0"/>
    <s v="Gestionar oportunamente las PQRS asignadas desde SIPA y Bogotá Te Escucha, en coherencia con las funciones de la Subsecretaría "/>
    <n v="5"/>
    <s v="Políticas MIPG- Integridad | Seguimiento y Evaluación del Desempeño Institucional | Transparencia, acceso a la info pública y lucha contra corrupción"/>
    <d v="2025-01-01T00:00:00"/>
    <d v="2025-12-31T00:00:00"/>
    <n v="0"/>
    <n v="0"/>
    <n v="0"/>
    <n v="0.33"/>
    <n v="0"/>
    <n v="0"/>
    <n v="0"/>
    <n v="0.33"/>
    <n v="0"/>
    <n v="0"/>
    <n v="0"/>
    <n v="0.34"/>
    <n v="1"/>
    <s v="Subsecretaría Jurídica"/>
    <s v="Reportes"/>
  </r>
  <r>
    <n v="2025"/>
    <m/>
    <x v="3"/>
    <x v="16"/>
    <s v="Ejecutar el 100% del Plan Anual de Auditoria - PAA en la vigencia."/>
    <x v="0"/>
    <s v="Ejecutar las actividades establecidas en el Plan Anual de Auditoría de la vigencia 2025"/>
    <n v="100"/>
    <s v="Política MIPG - Control Interno"/>
    <d v="2025-01-01T00:00:00"/>
    <d v="2025-12-31T00:00:00"/>
    <n v="0.08"/>
    <n v="0.17"/>
    <n v="7.0000000000000007E-2"/>
    <n v="0.05"/>
    <n v="0.08"/>
    <n v="0.08"/>
    <n v="0.08"/>
    <n v="7.0000000000000007E-2"/>
    <n v="0.08"/>
    <n v="7.0000000000000007E-2"/>
    <n v="7.0000000000000007E-2"/>
    <n v="0.1"/>
    <n v="0.99999999999999989"/>
    <s v="Oficina de Control Interno"/>
    <s v="Base de datos de control de avance de PAA de informes realizados"/>
  </r>
  <r>
    <n v="2025"/>
    <m/>
    <x v="3"/>
    <x v="16"/>
    <s v="Implementar el 100% de las actividades requeridas para mantener el Sistema de Gestión- MIPG de la entidad"/>
    <x v="0"/>
    <s v="Participar en las actividades definidas en el marco de MIPG"/>
    <n v="100"/>
    <s v="Política MIPG - Gestión del conocimiento y la innovación_x000a__x000a_Política MIPG - Fortalecimiento organizacional y simplificación de procesos"/>
    <d v="2025-01-01T00:00:00"/>
    <d v="2025-12-31T00:00:00"/>
    <n v="0.1"/>
    <n v="7.0000000000000007E-2"/>
    <n v="7.0000000000000007E-2"/>
    <n v="0.1"/>
    <n v="7.0000000000000007E-2"/>
    <n v="0.08"/>
    <n v="0.1"/>
    <n v="7.0000000000000007E-2"/>
    <n v="7.0000000000000007E-2"/>
    <n v="0.1"/>
    <n v="7.0000000000000007E-2"/>
    <n v="0.1"/>
    <n v="1.0000000000000002"/>
    <s v="Oficina de Control Interno"/>
    <s v="Todos los soportes de reportes, actualizaciones, acciones y documentos de soporte de participación en actividades que le aporta al MIPG"/>
  </r>
  <r>
    <n v="2025"/>
    <m/>
    <x v="3"/>
    <x v="17"/>
    <s v="Implementar 1 estrategia pedagógica preventiva en el 2025 para promover el conocimiento y aplicación de los principios de la administración pública"/>
    <x v="0"/>
    <s v="Adelantar una campaña que permita recordar la gratuidad de los trámites y servicios ofrecidos al ciudadano, así como la importancia de denunciar los posibles actos de corrupción "/>
    <n v="0.25"/>
    <s v="Programa de Transparencia y Ética Pública; Promoción de la integridad y la ética pública "/>
    <d v="2025-01-01T00:00:00"/>
    <d v="2025-11-30T00:00:00"/>
    <n v="0.09"/>
    <n v="0.09"/>
    <n v="0.1"/>
    <n v="0.09"/>
    <n v="0.08"/>
    <n v="0.1"/>
    <n v="0.09"/>
    <n v="0.09"/>
    <n v="0.1"/>
    <n v="0.09"/>
    <n v="0.08"/>
    <n v="0"/>
    <n v="0.99999999999999989"/>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Elaborar el diagnóstico de las conductas con incidencia disciplinaria, como parte de la estrategia pedagógica con base en el instrumento determinado por la OCDI"/>
    <n v="0.25"/>
    <s v="Programa de Transparencia y Ética Pública; Promoción de la integridad y la ética pública "/>
    <d v="2025-01-01T00:00:00"/>
    <d v="2025-12-31T00:00:00"/>
    <n v="0"/>
    <n v="1"/>
    <n v="0"/>
    <n v="0"/>
    <n v="0"/>
    <n v="0"/>
    <n v="0"/>
    <n v="0"/>
    <n v="0"/>
    <n v="0"/>
    <n v="0"/>
    <n v="0"/>
    <n v="1"/>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Diseñar y ejecutar un campaña para fortalecer el comportamiento de los servidores de la SDP, conforme a los principios de la función pública"/>
    <n v="0.25"/>
    <s v="Programa de Transparencia y Ética Pública; Promoción de la integridad y la ética pública "/>
    <d v="2025-01-01T00:00:00"/>
    <d v="2025-12-31T00:00:00"/>
    <n v="0.08"/>
    <n v="0.08"/>
    <n v="0.09"/>
    <n v="0.08"/>
    <n v="0.08"/>
    <n v="0.09"/>
    <n v="0.08"/>
    <n v="0.08"/>
    <n v="0.09"/>
    <n v="0.08"/>
    <n v="0.08"/>
    <n v="0.09"/>
    <n v="0.99999999999999978"/>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Realizar un informe anual sobre las denuncias de corrupción en la entidad teniendo en cuenta el enfoque de género"/>
    <n v="0.25"/>
    <s v="Programa de Transparencia y Ética Pública;   Mecanismos para mejorar la atención al Ciudadano |_x0009_"/>
    <d v="2025-10-01T00:00:00"/>
    <d v="2025-12-31T00:00:00"/>
    <n v="0"/>
    <n v="0"/>
    <n v="0"/>
    <n v="0"/>
    <n v="0"/>
    <n v="0"/>
    <n v="0"/>
    <n v="0"/>
    <n v="0"/>
    <n v="0.33"/>
    <n v="0.33"/>
    <n v="0.34"/>
    <n v="1"/>
    <s v="Oficina de Control Disciplinario Interno"/>
    <s v="Informe anual sobre las denuncias de corrupción en la entidad teniendo en cuenta el enfoque de género"/>
  </r>
  <r>
    <n v="2025"/>
    <m/>
    <x v="3"/>
    <x v="17"/>
    <s v="Implementar 100 % de las actividades requeridas para mantener el sistema de gestión - Ming en la entidad para el 2025"/>
    <x v="0"/>
    <s v="Realizar la formulación y seguimiento de los planes de mejoramiento en la vigencia 2025"/>
    <n v="0.2"/>
    <s v="Planeación Institucional |  Seguimiento y Evaluación del Desempeño Institucional |"/>
    <d v="2025-01-01T00:00:00"/>
    <d v="2025-12-31T00:00:00"/>
    <n v="0.08"/>
    <n v="0.08"/>
    <n v="0.09"/>
    <n v="0.08"/>
    <n v="0.08"/>
    <n v="0.09"/>
    <n v="0.08"/>
    <n v="0.08"/>
    <n v="0.09"/>
    <n v="0.08"/>
    <n v="0.08"/>
    <n v="0.09"/>
    <n v="0.99999999999999978"/>
    <s v="Oficina de Control Disciplinario Interno"/>
    <s v="Planes de Mejoramiento"/>
  </r>
  <r>
    <n v="2025"/>
    <m/>
    <x v="3"/>
    <x v="17"/>
    <s v="Implementar 100 % de las actividades requeridas para mantener el sistema de gestión - Ming en la entidad para el 2025"/>
    <x v="0"/>
    <s v="Participar en las actividades definidas en el marco de MIPG en la vigencia 2025"/>
    <n v="0.2"/>
    <s v="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Actividades en el marco de MIPG"/>
  </r>
  <r>
    <n v="2025"/>
    <m/>
    <x v="3"/>
    <x v="17"/>
    <s v="Implementar 100 % de las actividades requeridas para mantener el sistema de gestión - Ming en la entidad para el 2025"/>
    <x v="0"/>
    <s v="Realizar la formulación y seguimiento del mapa de riesgos del procesos en la vigencia 2025"/>
    <n v="0.2"/>
    <s v="Planeación Institucional |"/>
    <d v="2025-01-01T00:00:00"/>
    <d v="2025-12-31T00:00:00"/>
    <n v="0.08"/>
    <n v="0.08"/>
    <n v="0.09"/>
    <n v="0.08"/>
    <n v="0.08"/>
    <n v="0.09"/>
    <n v="0.08"/>
    <n v="0.08"/>
    <n v="0.09"/>
    <n v="0.08"/>
    <n v="0.08"/>
    <n v="0.09"/>
    <n v="0.99999999999999978"/>
    <s v="Oficina de Control Disciplinario Interno"/>
    <s v="Mapa de Riesgos"/>
  </r>
  <r>
    <n v="2025"/>
    <m/>
    <x v="3"/>
    <x v="17"/>
    <s v="Implementar 100 % de las actividades requeridas para mantener el sistema de gestión - Ming en la entidad para el 2025"/>
    <x v="0"/>
    <s v="Revisar y actualizar la documentación del proceso de Control Disciplinario Interno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Control de documentos"/>
  </r>
  <r>
    <n v="2025"/>
    <m/>
    <x v="3"/>
    <x v="17"/>
    <s v="Implementar 100 % de las actividades requeridas para mantener el sistema de gestión - Ming en la entidad para el 2025"/>
    <x v="0"/>
    <s v="Mantener actualizada la información de la página web de la SDP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Pagina Web SDP"/>
  </r>
  <r>
    <n v="2025"/>
    <m/>
    <x v="3"/>
    <x v="17"/>
    <s v="Tramitar 100 % de los procesos disciplinarios de la entidad en los términos de oportunidad en la vigencia 2025"/>
    <x v="0"/>
    <s v="Sustanciar las providencias (autos de IP, ID, archivos, inhibitorios, pruebas, remisión por competencia y pliegos de cargos) de los proceso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Resolver consultas y peticiones en los trámite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Llevar el control de la documentación relativa a los procesos disciplinarios"/>
    <n v="0.34"/>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1B89C9-2240-4D2B-B5AD-1EA3D0000A99}" name="TablaDinámica1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7" firstHeaderRow="1" firstDataRow="2" firstDataCol="1"/>
  <pivotFields count="26">
    <pivotField showAll="0"/>
    <pivotField showAll="0"/>
    <pivotField axis="axisRow" showAll="0">
      <items count="5">
        <item x="0"/>
        <item x="1"/>
        <item x="2"/>
        <item x="3"/>
        <item t="default"/>
      </items>
    </pivotField>
    <pivotField axis="axisRow" showAll="0">
      <items count="19">
        <item x="1"/>
        <item x="7"/>
        <item x="10"/>
        <item x="16"/>
        <item x="17"/>
        <item x="0"/>
        <item x="11"/>
        <item x="12"/>
        <item x="13"/>
        <item x="14"/>
        <item x="15"/>
        <item x="2"/>
        <item x="3"/>
        <item x="4"/>
        <item x="5"/>
        <item x="6"/>
        <item x="8"/>
        <item x="9"/>
        <item t="default"/>
      </items>
    </pivotField>
    <pivotField showAll="0"/>
    <pivotField axis="axisCol"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23">
    <i>
      <x/>
    </i>
    <i r="1">
      <x/>
    </i>
    <i r="1">
      <x v="5"/>
    </i>
    <i r="1">
      <x v="11"/>
    </i>
    <i r="1">
      <x v="12"/>
    </i>
    <i r="1">
      <x v="13"/>
    </i>
    <i r="1">
      <x v="14"/>
    </i>
    <i r="1">
      <x v="15"/>
    </i>
    <i>
      <x v="1"/>
    </i>
    <i r="1">
      <x v="1"/>
    </i>
    <i r="1">
      <x v="16"/>
    </i>
    <i r="1">
      <x v="17"/>
    </i>
    <i>
      <x v="2"/>
    </i>
    <i r="1">
      <x v="2"/>
    </i>
    <i r="1">
      <x v="6"/>
    </i>
    <i r="1">
      <x v="7"/>
    </i>
    <i r="1">
      <x v="8"/>
    </i>
    <i r="1">
      <x v="9"/>
    </i>
    <i r="1">
      <x v="10"/>
    </i>
    <i>
      <x v="3"/>
    </i>
    <i r="1">
      <x v="3"/>
    </i>
    <i r="1">
      <x v="4"/>
    </i>
    <i t="grand">
      <x/>
    </i>
  </rowItems>
  <colFields count="1">
    <field x="5"/>
  </colFields>
  <colItems count="3">
    <i>
      <x/>
    </i>
    <i>
      <x v="1"/>
    </i>
    <i t="grand">
      <x/>
    </i>
  </colItems>
  <dataFields count="1">
    <dataField name="Cuenta de ACTIVIDAD "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F458-04C1-4E66-9F38-FE00CA84CB47}">
  <dimension ref="A2:AE56"/>
  <sheetViews>
    <sheetView showGridLines="0" tabSelected="1" zoomScale="55" zoomScaleNormal="55" workbookViewId="0">
      <pane ySplit="9" topLeftCell="A10" activePane="bottomLeft" state="frozen"/>
      <selection pane="bottomLeft" activeCell="E10" sqref="E10:E17"/>
    </sheetView>
  </sheetViews>
  <sheetFormatPr baseColWidth="10" defaultColWidth="11.42578125" defaultRowHeight="12.75" customHeight="1" x14ac:dyDescent="0.2"/>
  <cols>
    <col min="1" max="1" width="38.85546875" customWidth="1"/>
    <col min="2" max="2" width="19.5703125" customWidth="1"/>
    <col min="3" max="3" width="20" customWidth="1"/>
    <col min="4" max="4" width="20.140625" customWidth="1"/>
    <col min="5" max="5" width="17.5703125" customWidth="1"/>
    <col min="6" max="6" width="58.5703125" customWidth="1"/>
    <col min="7" max="7" width="22.140625" customWidth="1"/>
    <col min="8" max="8" width="11.7109375" hidden="1" customWidth="1"/>
    <col min="9" max="9" width="36" hidden="1" customWidth="1"/>
    <col min="10" max="10" width="30.5703125" hidden="1" customWidth="1"/>
    <col min="11" max="11" width="22.140625" customWidth="1"/>
    <col min="12" max="16" width="22.140625" hidden="1" customWidth="1"/>
    <col min="17" max="21" width="22.140625" customWidth="1"/>
    <col min="22" max="22" width="30" customWidth="1"/>
    <col min="23" max="23" width="9.140625" customWidth="1"/>
    <col min="24" max="24" width="68.85546875" style="51" customWidth="1"/>
    <col min="25" max="25" width="17.140625" customWidth="1"/>
    <col min="26" max="26" width="13.85546875" style="42" hidden="1" customWidth="1"/>
    <col min="27" max="27" width="19.5703125" hidden="1" customWidth="1"/>
    <col min="28" max="28" width="37.140625" hidden="1" customWidth="1"/>
    <col min="29" max="29" width="19.42578125" style="42" customWidth="1"/>
    <col min="30" max="30" width="19.5703125" customWidth="1"/>
    <col min="31" max="31" width="52.7109375" customWidth="1"/>
  </cols>
  <sheetData>
    <row r="2" spans="1:31" ht="23.25" x14ac:dyDescent="0.2">
      <c r="F2" s="1" t="s">
        <v>0</v>
      </c>
      <c r="G2" s="1"/>
      <c r="H2" s="1"/>
      <c r="I2" s="1"/>
      <c r="J2" s="1"/>
      <c r="K2" s="1"/>
      <c r="L2" s="1"/>
      <c r="M2" s="1"/>
      <c r="N2" s="1"/>
      <c r="O2" s="1"/>
      <c r="P2" s="1"/>
      <c r="Q2" s="1"/>
      <c r="R2" s="1"/>
      <c r="S2" s="1"/>
      <c r="T2" s="1"/>
      <c r="U2" s="1"/>
    </row>
    <row r="3" spans="1:31" ht="18" x14ac:dyDescent="0.2">
      <c r="F3" s="5" t="s">
        <v>1</v>
      </c>
      <c r="G3" s="5"/>
      <c r="H3" s="5"/>
      <c r="I3" s="5"/>
      <c r="J3" s="5"/>
      <c r="K3" s="5"/>
      <c r="L3" s="5"/>
      <c r="M3" s="5"/>
      <c r="N3" s="5"/>
      <c r="O3" s="5"/>
      <c r="P3" s="5"/>
      <c r="Q3" s="5"/>
      <c r="R3" s="5"/>
      <c r="S3" s="5"/>
      <c r="T3" s="5"/>
      <c r="U3" s="5"/>
    </row>
    <row r="4" spans="1:31" ht="18" x14ac:dyDescent="0.2">
      <c r="F4" s="19" t="s">
        <v>2</v>
      </c>
      <c r="G4" s="19"/>
      <c r="H4" s="19"/>
      <c r="I4" s="19"/>
      <c r="J4" s="19"/>
      <c r="K4" s="19"/>
      <c r="L4" s="19"/>
      <c r="M4" s="19"/>
      <c r="N4" s="19"/>
      <c r="O4" s="19"/>
      <c r="P4" s="19"/>
      <c r="Q4" s="19"/>
      <c r="R4" s="19"/>
      <c r="S4" s="19"/>
      <c r="T4" s="19"/>
      <c r="U4" s="19"/>
    </row>
    <row r="5" spans="1:31" ht="18" x14ac:dyDescent="0.2">
      <c r="F5" s="19" t="s">
        <v>3</v>
      </c>
      <c r="G5" s="19"/>
      <c r="H5" s="19"/>
      <c r="I5" s="19"/>
      <c r="J5" s="19"/>
      <c r="K5" s="19"/>
      <c r="L5" s="19"/>
      <c r="M5" s="19"/>
      <c r="N5" s="19"/>
      <c r="O5" s="19"/>
      <c r="P5" s="19"/>
      <c r="Q5" s="19"/>
      <c r="R5" s="19"/>
      <c r="S5" s="19"/>
      <c r="T5" s="19"/>
      <c r="U5" s="19"/>
    </row>
    <row r="6" spans="1:31" ht="18" customHeight="1" x14ac:dyDescent="0.2">
      <c r="F6" s="35" t="s">
        <v>2509</v>
      </c>
    </row>
    <row r="8" spans="1:31" ht="27.75" customHeight="1" x14ac:dyDescent="0.2">
      <c r="A8" s="132"/>
      <c r="B8" s="132"/>
      <c r="C8" s="132"/>
      <c r="D8" s="132"/>
      <c r="E8" s="132"/>
      <c r="F8" s="178" t="s">
        <v>4</v>
      </c>
      <c r="G8" s="174"/>
      <c r="H8" s="174"/>
      <c r="I8" s="174"/>
      <c r="J8" s="174"/>
      <c r="K8" s="174"/>
      <c r="L8" s="179" t="s">
        <v>5</v>
      </c>
      <c r="M8" s="179"/>
      <c r="N8" s="179"/>
      <c r="O8" s="179"/>
      <c r="P8" s="179"/>
      <c r="Q8" s="266" t="s">
        <v>6</v>
      </c>
      <c r="R8" s="266"/>
      <c r="S8" s="266"/>
      <c r="T8" s="266"/>
      <c r="U8" s="266"/>
      <c r="V8" s="174" t="s">
        <v>7</v>
      </c>
      <c r="W8" s="174"/>
      <c r="X8" s="174"/>
      <c r="Y8" s="174"/>
      <c r="Z8" s="241" t="s">
        <v>8</v>
      </c>
      <c r="AA8" s="241"/>
      <c r="AB8" s="241"/>
      <c r="AC8" s="240" t="s">
        <v>9</v>
      </c>
      <c r="AD8" s="240"/>
      <c r="AE8" s="240"/>
    </row>
    <row r="9" spans="1:31" ht="98.25" customHeight="1" x14ac:dyDescent="0.2">
      <c r="A9" s="131" t="s">
        <v>10</v>
      </c>
      <c r="B9" s="131" t="s">
        <v>11</v>
      </c>
      <c r="C9" s="131" t="s">
        <v>12</v>
      </c>
      <c r="D9" s="131" t="s">
        <v>13</v>
      </c>
      <c r="E9" s="131" t="s">
        <v>14</v>
      </c>
      <c r="F9" s="130" t="s">
        <v>15</v>
      </c>
      <c r="G9" s="34" t="s">
        <v>16</v>
      </c>
      <c r="H9" s="34" t="s">
        <v>17</v>
      </c>
      <c r="I9" s="34" t="s">
        <v>18</v>
      </c>
      <c r="J9" s="34" t="s">
        <v>19</v>
      </c>
      <c r="K9" s="34" t="s">
        <v>20</v>
      </c>
      <c r="L9" s="39" t="s">
        <v>21</v>
      </c>
      <c r="M9" s="39" t="s">
        <v>22</v>
      </c>
      <c r="N9" s="39" t="s">
        <v>23</v>
      </c>
      <c r="O9" s="39" t="s">
        <v>24</v>
      </c>
      <c r="P9" s="39" t="s">
        <v>25</v>
      </c>
      <c r="Q9" s="126" t="s">
        <v>26</v>
      </c>
      <c r="R9" s="126" t="s">
        <v>22</v>
      </c>
      <c r="S9" s="126" t="s">
        <v>23</v>
      </c>
      <c r="T9" s="126" t="s">
        <v>24</v>
      </c>
      <c r="U9" s="126" t="s">
        <v>25</v>
      </c>
      <c r="V9" s="34" t="s">
        <v>27</v>
      </c>
      <c r="W9" s="34" t="s">
        <v>28</v>
      </c>
      <c r="X9" s="34" t="s">
        <v>29</v>
      </c>
      <c r="Y9" s="34" t="s">
        <v>30</v>
      </c>
      <c r="Z9" s="125" t="s">
        <v>31</v>
      </c>
      <c r="AA9" s="125" t="s">
        <v>32</v>
      </c>
      <c r="AB9" s="89" t="s">
        <v>33</v>
      </c>
      <c r="AC9" s="39" t="s">
        <v>31</v>
      </c>
      <c r="AD9" s="39" t="s">
        <v>32</v>
      </c>
      <c r="AE9" s="258" t="s">
        <v>34</v>
      </c>
    </row>
    <row r="10" spans="1:31" ht="54" customHeight="1" x14ac:dyDescent="0.2">
      <c r="A10" s="197" t="s">
        <v>35</v>
      </c>
      <c r="B10" s="189" t="s">
        <v>36</v>
      </c>
      <c r="C10" s="197" t="s">
        <v>37</v>
      </c>
      <c r="D10" s="197" t="s">
        <v>38</v>
      </c>
      <c r="E10" s="194">
        <v>2024110010157</v>
      </c>
      <c r="F10" s="201" t="s">
        <v>39</v>
      </c>
      <c r="G10" s="223" t="s">
        <v>40</v>
      </c>
      <c r="H10" s="223">
        <v>4238</v>
      </c>
      <c r="I10" s="232" t="s">
        <v>41</v>
      </c>
      <c r="J10" s="224">
        <v>1</v>
      </c>
      <c r="K10" s="224">
        <v>0.35</v>
      </c>
      <c r="L10" s="180">
        <v>0.24</v>
      </c>
      <c r="M10" s="180">
        <v>0.09</v>
      </c>
      <c r="N10" s="185">
        <v>0.2571</v>
      </c>
      <c r="O10" s="217">
        <v>0.2571</v>
      </c>
      <c r="P10" s="185">
        <v>0.24</v>
      </c>
      <c r="Q10" s="440">
        <v>0.32</v>
      </c>
      <c r="R10" s="440">
        <v>0.17</v>
      </c>
      <c r="S10" s="441">
        <v>0.48570000000000002</v>
      </c>
      <c r="T10" s="441">
        <v>0.64</v>
      </c>
      <c r="U10" s="442">
        <v>0.32</v>
      </c>
      <c r="V10" s="198" t="s">
        <v>42</v>
      </c>
      <c r="W10" s="173">
        <v>1</v>
      </c>
      <c r="X10" s="260" t="s">
        <v>43</v>
      </c>
      <c r="Y10" s="261">
        <v>1</v>
      </c>
      <c r="Z10" s="262">
        <v>1</v>
      </c>
      <c r="AA10" s="263">
        <f t="shared" ref="AA10:AA19" si="0">Z10/Y10</f>
        <v>1</v>
      </c>
      <c r="AB10" s="264"/>
      <c r="AC10" s="472">
        <v>1</v>
      </c>
      <c r="AD10" s="265">
        <f>AC10/Y10</f>
        <v>1</v>
      </c>
      <c r="AE10" s="473"/>
    </row>
    <row r="11" spans="1:31" ht="54" customHeight="1" x14ac:dyDescent="0.2">
      <c r="A11" s="198"/>
      <c r="B11" s="218"/>
      <c r="C11" s="198"/>
      <c r="D11" s="198"/>
      <c r="E11" s="195"/>
      <c r="F11" s="202"/>
      <c r="G11" s="223"/>
      <c r="H11" s="223"/>
      <c r="I11" s="232"/>
      <c r="J11" s="225"/>
      <c r="K11" s="225"/>
      <c r="L11" s="176"/>
      <c r="M11" s="176"/>
      <c r="N11" s="184"/>
      <c r="O11" s="217"/>
      <c r="P11" s="185"/>
      <c r="Q11" s="443"/>
      <c r="R11" s="443"/>
      <c r="S11" s="444"/>
      <c r="T11" s="444"/>
      <c r="U11" s="443"/>
      <c r="V11" s="198"/>
      <c r="W11" s="32">
        <v>2</v>
      </c>
      <c r="X11" s="52" t="s">
        <v>44</v>
      </c>
      <c r="Y11" s="45">
        <v>1</v>
      </c>
      <c r="Z11" s="43">
        <v>1</v>
      </c>
      <c r="AA11" s="44">
        <f t="shared" si="0"/>
        <v>1</v>
      </c>
      <c r="AB11" s="255"/>
      <c r="AC11" s="474">
        <v>1</v>
      </c>
      <c r="AD11" s="259">
        <f t="shared" ref="AD11:AD46" si="1">AC11/Y11</f>
        <v>1</v>
      </c>
      <c r="AE11" s="475"/>
    </row>
    <row r="12" spans="1:31" ht="54" customHeight="1" x14ac:dyDescent="0.2">
      <c r="A12" s="198"/>
      <c r="B12" s="218"/>
      <c r="C12" s="198"/>
      <c r="D12" s="198"/>
      <c r="E12" s="195"/>
      <c r="F12" s="202"/>
      <c r="G12" s="223"/>
      <c r="H12" s="223"/>
      <c r="I12" s="232"/>
      <c r="J12" s="225"/>
      <c r="K12" s="225"/>
      <c r="L12" s="176"/>
      <c r="M12" s="176"/>
      <c r="N12" s="184"/>
      <c r="O12" s="217"/>
      <c r="P12" s="185"/>
      <c r="Q12" s="443"/>
      <c r="R12" s="443"/>
      <c r="S12" s="444"/>
      <c r="T12" s="444"/>
      <c r="U12" s="443"/>
      <c r="V12" s="198"/>
      <c r="W12" s="32">
        <v>3</v>
      </c>
      <c r="X12" s="52" t="s">
        <v>45</v>
      </c>
      <c r="Y12" s="45">
        <v>1</v>
      </c>
      <c r="Z12" s="43">
        <v>1</v>
      </c>
      <c r="AA12" s="44">
        <f t="shared" si="0"/>
        <v>1</v>
      </c>
      <c r="AB12" s="255"/>
      <c r="AC12" s="474">
        <v>1</v>
      </c>
      <c r="AD12" s="259">
        <f t="shared" si="1"/>
        <v>1</v>
      </c>
      <c r="AE12" s="475"/>
    </row>
    <row r="13" spans="1:31" ht="54" customHeight="1" x14ac:dyDescent="0.2">
      <c r="A13" s="198"/>
      <c r="B13" s="218"/>
      <c r="C13" s="198"/>
      <c r="D13" s="198"/>
      <c r="E13" s="195"/>
      <c r="F13" s="203"/>
      <c r="G13" s="223"/>
      <c r="H13" s="223"/>
      <c r="I13" s="232"/>
      <c r="J13" s="226"/>
      <c r="K13" s="226"/>
      <c r="L13" s="177"/>
      <c r="M13" s="177"/>
      <c r="N13" s="184"/>
      <c r="O13" s="217"/>
      <c r="P13" s="185"/>
      <c r="Q13" s="443"/>
      <c r="R13" s="443"/>
      <c r="S13" s="444"/>
      <c r="T13" s="444"/>
      <c r="U13" s="443"/>
      <c r="V13" s="198"/>
      <c r="W13" s="32">
        <v>4</v>
      </c>
      <c r="X13" s="52" t="s">
        <v>46</v>
      </c>
      <c r="Y13" s="45">
        <v>0.35</v>
      </c>
      <c r="Z13" s="43">
        <v>0.09</v>
      </c>
      <c r="AA13" s="44">
        <f t="shared" si="0"/>
        <v>0.25714285714285717</v>
      </c>
      <c r="AB13" s="255"/>
      <c r="AC13" s="474">
        <v>0.17</v>
      </c>
      <c r="AD13" s="259">
        <f t="shared" si="1"/>
        <v>0.48571428571428577</v>
      </c>
      <c r="AE13" s="475"/>
    </row>
    <row r="14" spans="1:31" ht="54" customHeight="1" x14ac:dyDescent="0.2">
      <c r="A14" s="198"/>
      <c r="B14" s="218"/>
      <c r="C14" s="198"/>
      <c r="D14" s="198"/>
      <c r="E14" s="195"/>
      <c r="F14" s="201" t="s">
        <v>47</v>
      </c>
      <c r="G14" s="223" t="s">
        <v>40</v>
      </c>
      <c r="H14" s="223">
        <v>4233</v>
      </c>
      <c r="I14" s="232" t="s">
        <v>48</v>
      </c>
      <c r="J14" s="227">
        <v>1</v>
      </c>
      <c r="K14" s="227">
        <v>0.4</v>
      </c>
      <c r="L14" s="215">
        <v>0.13</v>
      </c>
      <c r="M14" s="215">
        <v>0.03</v>
      </c>
      <c r="N14" s="185">
        <v>7.4999999999999997E-2</v>
      </c>
      <c r="O14" s="183">
        <v>0.26</v>
      </c>
      <c r="P14" s="183">
        <v>0.13</v>
      </c>
      <c r="Q14" s="445">
        <v>15</v>
      </c>
      <c r="R14" s="446">
        <v>0.15</v>
      </c>
      <c r="S14" s="447">
        <v>0.375</v>
      </c>
      <c r="T14" s="447">
        <v>0.3</v>
      </c>
      <c r="U14" s="446">
        <v>0.15</v>
      </c>
      <c r="V14" s="198"/>
      <c r="W14" s="32">
        <v>7</v>
      </c>
      <c r="X14" s="52" t="s">
        <v>49</v>
      </c>
      <c r="Y14" s="45">
        <v>40</v>
      </c>
      <c r="Z14" s="43">
        <v>3</v>
      </c>
      <c r="AA14" s="44">
        <f t="shared" si="0"/>
        <v>7.4999999999999997E-2</v>
      </c>
      <c r="AB14" s="255"/>
      <c r="AC14" s="474">
        <v>15</v>
      </c>
      <c r="AD14" s="259">
        <f t="shared" si="1"/>
        <v>0.375</v>
      </c>
      <c r="AE14" s="475"/>
    </row>
    <row r="15" spans="1:31" ht="54" customHeight="1" x14ac:dyDescent="0.2">
      <c r="A15" s="198"/>
      <c r="B15" s="218"/>
      <c r="C15" s="198"/>
      <c r="D15" s="198"/>
      <c r="E15" s="195"/>
      <c r="F15" s="202"/>
      <c r="G15" s="223"/>
      <c r="H15" s="223"/>
      <c r="I15" s="232"/>
      <c r="J15" s="228"/>
      <c r="K15" s="228"/>
      <c r="L15" s="216"/>
      <c r="M15" s="216"/>
      <c r="N15" s="184"/>
      <c r="O15" s="184"/>
      <c r="P15" s="184"/>
      <c r="Q15" s="445"/>
      <c r="R15" s="445"/>
      <c r="S15" s="445"/>
      <c r="T15" s="445"/>
      <c r="U15" s="445"/>
      <c r="V15" s="198"/>
      <c r="W15" s="32">
        <v>8</v>
      </c>
      <c r="X15" s="52" t="s">
        <v>50</v>
      </c>
      <c r="Y15" s="45">
        <v>20</v>
      </c>
      <c r="Z15" s="43">
        <v>4.7</v>
      </c>
      <c r="AA15" s="44">
        <f t="shared" si="0"/>
        <v>0.23500000000000001</v>
      </c>
      <c r="AB15" s="255"/>
      <c r="AC15" s="474">
        <v>11.8</v>
      </c>
      <c r="AD15" s="259">
        <f t="shared" si="1"/>
        <v>0.59000000000000008</v>
      </c>
      <c r="AE15" s="475"/>
    </row>
    <row r="16" spans="1:31" ht="54" customHeight="1" x14ac:dyDescent="0.2">
      <c r="A16" s="198"/>
      <c r="B16" s="218"/>
      <c r="C16" s="198"/>
      <c r="D16" s="198"/>
      <c r="E16" s="195"/>
      <c r="F16" s="49" t="s">
        <v>51</v>
      </c>
      <c r="G16" s="93" t="s">
        <v>40</v>
      </c>
      <c r="H16" s="93">
        <v>4240</v>
      </c>
      <c r="I16" s="102" t="s">
        <v>52</v>
      </c>
      <c r="J16" s="94">
        <v>0.6</v>
      </c>
      <c r="K16" s="94">
        <v>0.26</v>
      </c>
      <c r="L16" s="128">
        <v>7.6499999999999999E-2</v>
      </c>
      <c r="M16" s="128">
        <v>3.6499999999999998E-2</v>
      </c>
      <c r="N16" s="150">
        <v>0.1404</v>
      </c>
      <c r="O16" s="150">
        <v>0.255</v>
      </c>
      <c r="P16" s="150">
        <v>0.1275</v>
      </c>
      <c r="Q16" s="448">
        <v>0.1056</v>
      </c>
      <c r="R16" s="448">
        <v>0.1056</v>
      </c>
      <c r="S16" s="448">
        <v>0.40620000000000001</v>
      </c>
      <c r="T16" s="448">
        <v>0.35199999999999998</v>
      </c>
      <c r="U16" s="448">
        <v>0.17599999999999999</v>
      </c>
      <c r="V16" s="198"/>
      <c r="W16" s="32">
        <v>9</v>
      </c>
      <c r="X16" s="52" t="s">
        <v>53</v>
      </c>
      <c r="Y16" s="45">
        <v>25</v>
      </c>
      <c r="Z16" s="43">
        <v>3.56</v>
      </c>
      <c r="AA16" s="44">
        <f t="shared" si="0"/>
        <v>0.1424</v>
      </c>
      <c r="AB16" s="255"/>
      <c r="AC16" s="474">
        <v>10.56</v>
      </c>
      <c r="AD16" s="259">
        <f t="shared" si="1"/>
        <v>0.4224</v>
      </c>
      <c r="AE16" s="475"/>
    </row>
    <row r="17" spans="1:31" ht="54" customHeight="1" x14ac:dyDescent="0.2">
      <c r="A17" s="198"/>
      <c r="B17" s="218"/>
      <c r="C17" s="198"/>
      <c r="D17" s="198"/>
      <c r="E17" s="195"/>
      <c r="F17" s="49" t="s">
        <v>54</v>
      </c>
      <c r="G17" s="93" t="s">
        <v>40</v>
      </c>
      <c r="H17" s="93">
        <v>4232</v>
      </c>
      <c r="I17" s="102" t="s">
        <v>55</v>
      </c>
      <c r="J17" s="93">
        <v>5</v>
      </c>
      <c r="K17" s="95">
        <v>1.6</v>
      </c>
      <c r="L17" s="171">
        <v>2.1</v>
      </c>
      <c r="M17" s="171">
        <v>0.4</v>
      </c>
      <c r="N17" s="151">
        <v>0.25</v>
      </c>
      <c r="O17" s="150">
        <v>0.63639999999999997</v>
      </c>
      <c r="P17" s="150">
        <v>0.42</v>
      </c>
      <c r="Q17" s="449">
        <v>2.44</v>
      </c>
      <c r="R17" s="450">
        <v>0.74</v>
      </c>
      <c r="S17" s="448">
        <v>0.46250000000000002</v>
      </c>
      <c r="T17" s="448">
        <v>0.73939999999999995</v>
      </c>
      <c r="U17" s="448">
        <v>0.48799999999999999</v>
      </c>
      <c r="V17" s="198"/>
      <c r="W17" s="32">
        <v>10</v>
      </c>
      <c r="X17" s="52" t="s">
        <v>56</v>
      </c>
      <c r="Y17" s="45">
        <v>1.6</v>
      </c>
      <c r="Z17" s="43">
        <v>0.4</v>
      </c>
      <c r="AA17" s="44">
        <f t="shared" si="0"/>
        <v>0.25</v>
      </c>
      <c r="AB17" s="255"/>
      <c r="AC17" s="474">
        <v>0.74</v>
      </c>
      <c r="AD17" s="259">
        <f t="shared" si="1"/>
        <v>0.46249999999999997</v>
      </c>
      <c r="AE17" s="475"/>
    </row>
    <row r="18" spans="1:31" ht="90.75" customHeight="1" x14ac:dyDescent="0.2">
      <c r="A18" s="209"/>
      <c r="B18" s="30" t="s">
        <v>57</v>
      </c>
      <c r="C18" s="24" t="s">
        <v>37</v>
      </c>
      <c r="D18" s="24" t="s">
        <v>58</v>
      </c>
      <c r="E18" s="25">
        <v>2024110010211</v>
      </c>
      <c r="F18" s="50" t="s">
        <v>59</v>
      </c>
      <c r="G18" s="96" t="s">
        <v>60</v>
      </c>
      <c r="H18" s="96">
        <v>4259</v>
      </c>
      <c r="I18" s="103" t="s">
        <v>61</v>
      </c>
      <c r="J18" s="97">
        <v>1</v>
      </c>
      <c r="K18" s="97">
        <v>1</v>
      </c>
      <c r="L18" s="127"/>
      <c r="M18" s="127">
        <v>0.25</v>
      </c>
      <c r="N18" s="153">
        <v>0.25</v>
      </c>
      <c r="O18" s="152">
        <v>0.625</v>
      </c>
      <c r="P18" s="152">
        <v>0.3125</v>
      </c>
      <c r="Q18" s="451">
        <v>0.5</v>
      </c>
      <c r="R18" s="451">
        <v>0.5</v>
      </c>
      <c r="S18" s="451">
        <v>0.5</v>
      </c>
      <c r="T18" s="451">
        <v>0.75</v>
      </c>
      <c r="U18" s="452">
        <v>0.375</v>
      </c>
      <c r="V18" s="24" t="s">
        <v>62</v>
      </c>
      <c r="W18" s="31">
        <v>1</v>
      </c>
      <c r="X18" s="29" t="s">
        <v>63</v>
      </c>
      <c r="Y18" s="45">
        <v>68</v>
      </c>
      <c r="Z18" s="43">
        <v>68</v>
      </c>
      <c r="AA18" s="44">
        <f t="shared" si="0"/>
        <v>1</v>
      </c>
      <c r="AB18" s="255"/>
      <c r="AC18" s="474">
        <v>68</v>
      </c>
      <c r="AD18" s="259">
        <f t="shared" si="1"/>
        <v>1</v>
      </c>
      <c r="AE18" s="475"/>
    </row>
    <row r="19" spans="1:31" ht="54" customHeight="1" x14ac:dyDescent="0.2">
      <c r="A19" s="197" t="s">
        <v>64</v>
      </c>
      <c r="B19" s="189" t="s">
        <v>65</v>
      </c>
      <c r="C19" s="197" t="s">
        <v>66</v>
      </c>
      <c r="D19" s="197" t="s">
        <v>67</v>
      </c>
      <c r="E19" s="194">
        <v>2024110010243</v>
      </c>
      <c r="F19" s="192" t="s">
        <v>68</v>
      </c>
      <c r="G19" s="197" t="s">
        <v>60</v>
      </c>
      <c r="H19" s="197">
        <v>3970</v>
      </c>
      <c r="I19" s="213" t="s">
        <v>69</v>
      </c>
      <c r="J19" s="197">
        <v>4</v>
      </c>
      <c r="K19" s="197">
        <v>4</v>
      </c>
      <c r="L19" s="180"/>
      <c r="M19" s="180">
        <v>1</v>
      </c>
      <c r="N19" s="175">
        <v>0.25</v>
      </c>
      <c r="O19" s="212">
        <v>0.625</v>
      </c>
      <c r="P19" s="212">
        <v>0.3125</v>
      </c>
      <c r="Q19" s="453">
        <v>6</v>
      </c>
      <c r="R19" s="453">
        <v>2</v>
      </c>
      <c r="S19" s="454">
        <v>0.5</v>
      </c>
      <c r="T19" s="454">
        <v>0.75</v>
      </c>
      <c r="U19" s="454">
        <v>0.38</v>
      </c>
      <c r="V19" s="213" t="s">
        <v>70</v>
      </c>
      <c r="W19" s="31">
        <v>1</v>
      </c>
      <c r="X19" s="27" t="s">
        <v>71</v>
      </c>
      <c r="Y19" s="45">
        <v>15</v>
      </c>
      <c r="Z19" s="43">
        <v>4</v>
      </c>
      <c r="AA19" s="44">
        <f t="shared" si="0"/>
        <v>0.26666666666666666</v>
      </c>
      <c r="AB19" s="255"/>
      <c r="AC19" s="474">
        <v>8</v>
      </c>
      <c r="AD19" s="259">
        <f t="shared" si="1"/>
        <v>0.53333333333333333</v>
      </c>
      <c r="AE19" s="475"/>
    </row>
    <row r="20" spans="1:31" ht="54" customHeight="1" x14ac:dyDescent="0.2">
      <c r="A20" s="198"/>
      <c r="B20" s="218"/>
      <c r="C20" s="198"/>
      <c r="D20" s="198"/>
      <c r="E20" s="195"/>
      <c r="F20" s="207"/>
      <c r="G20" s="198"/>
      <c r="H20" s="198"/>
      <c r="I20" s="214"/>
      <c r="J20" s="198"/>
      <c r="K20" s="198"/>
      <c r="L20" s="176"/>
      <c r="M20" s="176"/>
      <c r="N20" s="176"/>
      <c r="O20" s="176"/>
      <c r="P20" s="176"/>
      <c r="Q20" s="455"/>
      <c r="R20" s="455"/>
      <c r="S20" s="455"/>
      <c r="T20" s="455"/>
      <c r="U20" s="455"/>
      <c r="V20" s="214"/>
      <c r="W20" s="31">
        <v>2</v>
      </c>
      <c r="X20" s="27" t="s">
        <v>72</v>
      </c>
      <c r="Y20" s="45">
        <v>1</v>
      </c>
      <c r="Z20" s="43">
        <v>0.25</v>
      </c>
      <c r="AA20" s="44">
        <f t="shared" ref="AA20:AA46" si="2">Z20/Y20</f>
        <v>0.25</v>
      </c>
      <c r="AB20" s="255"/>
      <c r="AC20" s="474">
        <v>0.5</v>
      </c>
      <c r="AD20" s="259">
        <f t="shared" si="1"/>
        <v>0.5</v>
      </c>
      <c r="AE20" s="475"/>
    </row>
    <row r="21" spans="1:31" ht="54" customHeight="1" x14ac:dyDescent="0.2">
      <c r="A21" s="198"/>
      <c r="B21" s="218"/>
      <c r="C21" s="198"/>
      <c r="D21" s="198"/>
      <c r="E21" s="195"/>
      <c r="F21" s="207"/>
      <c r="G21" s="198"/>
      <c r="H21" s="198"/>
      <c r="I21" s="214"/>
      <c r="J21" s="198"/>
      <c r="K21" s="198"/>
      <c r="L21" s="176"/>
      <c r="M21" s="176"/>
      <c r="N21" s="176"/>
      <c r="O21" s="176"/>
      <c r="P21" s="176"/>
      <c r="Q21" s="455"/>
      <c r="R21" s="455"/>
      <c r="S21" s="455"/>
      <c r="T21" s="455"/>
      <c r="U21" s="455"/>
      <c r="V21" s="214"/>
      <c r="W21" s="31">
        <v>3</v>
      </c>
      <c r="X21" s="27" t="s">
        <v>73</v>
      </c>
      <c r="Y21" s="45">
        <v>1</v>
      </c>
      <c r="Z21" s="43">
        <v>0.25</v>
      </c>
      <c r="AA21" s="44">
        <f t="shared" si="2"/>
        <v>0.25</v>
      </c>
      <c r="AB21" s="255"/>
      <c r="AC21" s="474">
        <v>0.5</v>
      </c>
      <c r="AD21" s="259">
        <f t="shared" si="1"/>
        <v>0.5</v>
      </c>
      <c r="AE21" s="475"/>
    </row>
    <row r="22" spans="1:31" ht="54" customHeight="1" x14ac:dyDescent="0.2">
      <c r="A22" s="198"/>
      <c r="B22" s="218"/>
      <c r="C22" s="198"/>
      <c r="D22" s="198"/>
      <c r="E22" s="195"/>
      <c r="F22" s="207"/>
      <c r="G22" s="209"/>
      <c r="H22" s="209"/>
      <c r="I22" s="231"/>
      <c r="J22" s="198"/>
      <c r="K22" s="198"/>
      <c r="L22" s="176"/>
      <c r="M22" s="176"/>
      <c r="N22" s="177"/>
      <c r="O22" s="177"/>
      <c r="P22" s="177"/>
      <c r="Q22" s="456"/>
      <c r="R22" s="456"/>
      <c r="S22" s="456"/>
      <c r="T22" s="456"/>
      <c r="U22" s="456"/>
      <c r="V22" s="214"/>
      <c r="W22" s="31">
        <v>4</v>
      </c>
      <c r="X22" s="27" t="s">
        <v>74</v>
      </c>
      <c r="Y22" s="45">
        <v>1</v>
      </c>
      <c r="Z22" s="43">
        <v>0.25</v>
      </c>
      <c r="AA22" s="44">
        <f t="shared" si="2"/>
        <v>0.25</v>
      </c>
      <c r="AB22" s="255"/>
      <c r="AC22" s="474">
        <v>0.5</v>
      </c>
      <c r="AD22" s="259">
        <f t="shared" si="1"/>
        <v>0.5</v>
      </c>
      <c r="AE22" s="475"/>
    </row>
    <row r="23" spans="1:31" ht="54" customHeight="1" x14ac:dyDescent="0.2">
      <c r="A23" s="198"/>
      <c r="B23" s="218"/>
      <c r="C23" s="198"/>
      <c r="D23" s="198"/>
      <c r="E23" s="194">
        <v>2024110010239</v>
      </c>
      <c r="F23" s="192" t="s">
        <v>75</v>
      </c>
      <c r="G23" s="190" t="s">
        <v>76</v>
      </c>
      <c r="H23" s="190">
        <v>3974</v>
      </c>
      <c r="I23" s="191" t="s">
        <v>77</v>
      </c>
      <c r="J23" s="197">
        <v>1</v>
      </c>
      <c r="K23" s="197">
        <v>0.41</v>
      </c>
      <c r="L23" s="180"/>
      <c r="M23" s="210">
        <v>0.1</v>
      </c>
      <c r="N23" s="185">
        <v>0.24390000000000001</v>
      </c>
      <c r="O23" s="185">
        <v>0.24390000000000001</v>
      </c>
      <c r="P23" s="183">
        <v>0.1</v>
      </c>
      <c r="Q23" s="445"/>
      <c r="R23" s="445">
        <v>0.33</v>
      </c>
      <c r="S23" s="447">
        <v>0.80489999999999995</v>
      </c>
      <c r="T23" s="447">
        <v>0.80489999999999995</v>
      </c>
      <c r="U23" s="446">
        <v>0.33</v>
      </c>
      <c r="V23" s="213" t="s">
        <v>78</v>
      </c>
      <c r="W23" s="31">
        <v>1</v>
      </c>
      <c r="X23" s="28" t="s">
        <v>79</v>
      </c>
      <c r="Y23" s="45">
        <v>0.5</v>
      </c>
      <c r="Z23" s="43">
        <v>0.25</v>
      </c>
      <c r="AA23" s="44">
        <f t="shared" si="2"/>
        <v>0.5</v>
      </c>
      <c r="AB23" s="255"/>
      <c r="AC23" s="474">
        <v>0.3</v>
      </c>
      <c r="AD23" s="259">
        <f t="shared" si="1"/>
        <v>0.6</v>
      </c>
      <c r="AE23" s="475"/>
    </row>
    <row r="24" spans="1:31" ht="54" customHeight="1" x14ac:dyDescent="0.2">
      <c r="A24" s="198"/>
      <c r="B24" s="218"/>
      <c r="C24" s="198"/>
      <c r="D24" s="198"/>
      <c r="E24" s="195"/>
      <c r="F24" s="207"/>
      <c r="G24" s="190"/>
      <c r="H24" s="190"/>
      <c r="I24" s="191"/>
      <c r="J24" s="198"/>
      <c r="K24" s="198"/>
      <c r="L24" s="176"/>
      <c r="M24" s="211"/>
      <c r="N24" s="184"/>
      <c r="O24" s="184"/>
      <c r="P24" s="184"/>
      <c r="Q24" s="445"/>
      <c r="R24" s="445"/>
      <c r="S24" s="445"/>
      <c r="T24" s="445"/>
      <c r="U24" s="445"/>
      <c r="V24" s="214"/>
      <c r="W24" s="31">
        <v>2</v>
      </c>
      <c r="X24" s="28" t="s">
        <v>80</v>
      </c>
      <c r="Y24" s="45">
        <v>1</v>
      </c>
      <c r="Z24" s="43">
        <v>0.25</v>
      </c>
      <c r="AA24" s="44">
        <f t="shared" si="2"/>
        <v>0.25</v>
      </c>
      <c r="AB24" s="255"/>
      <c r="AC24" s="474">
        <v>0.5</v>
      </c>
      <c r="AD24" s="259">
        <f t="shared" si="1"/>
        <v>0.5</v>
      </c>
      <c r="AE24" s="475"/>
    </row>
    <row r="25" spans="1:31" ht="54" customHeight="1" x14ac:dyDescent="0.2">
      <c r="A25" s="198"/>
      <c r="B25" s="218"/>
      <c r="C25" s="198"/>
      <c r="D25" s="198"/>
      <c r="E25" s="195"/>
      <c r="F25" s="207"/>
      <c r="G25" s="190"/>
      <c r="H25" s="190"/>
      <c r="I25" s="191"/>
      <c r="J25" s="198"/>
      <c r="K25" s="198"/>
      <c r="L25" s="176"/>
      <c r="M25" s="211"/>
      <c r="N25" s="184"/>
      <c r="O25" s="184"/>
      <c r="P25" s="184"/>
      <c r="Q25" s="445"/>
      <c r="R25" s="445"/>
      <c r="S25" s="445"/>
      <c r="T25" s="445"/>
      <c r="U25" s="445"/>
      <c r="V25" s="214"/>
      <c r="W25" s="31">
        <v>3</v>
      </c>
      <c r="X25" s="28" t="s">
        <v>81</v>
      </c>
      <c r="Y25" s="45">
        <v>2</v>
      </c>
      <c r="Z25" s="43">
        <v>0.25</v>
      </c>
      <c r="AA25" s="44">
        <f t="shared" si="2"/>
        <v>0.125</v>
      </c>
      <c r="AB25" s="255"/>
      <c r="AC25" s="474">
        <v>0.5</v>
      </c>
      <c r="AD25" s="259">
        <f t="shared" si="1"/>
        <v>0.25</v>
      </c>
      <c r="AE25" s="475"/>
    </row>
    <row r="26" spans="1:31" ht="54" customHeight="1" x14ac:dyDescent="0.2">
      <c r="A26" s="198"/>
      <c r="B26" s="218"/>
      <c r="C26" s="198"/>
      <c r="D26" s="198"/>
      <c r="E26" s="195"/>
      <c r="F26" s="207"/>
      <c r="G26" s="190"/>
      <c r="H26" s="190"/>
      <c r="I26" s="191"/>
      <c r="J26" s="198"/>
      <c r="K26" s="198"/>
      <c r="L26" s="176"/>
      <c r="M26" s="211"/>
      <c r="N26" s="184"/>
      <c r="O26" s="184"/>
      <c r="P26" s="184"/>
      <c r="Q26" s="445"/>
      <c r="R26" s="445"/>
      <c r="S26" s="445"/>
      <c r="T26" s="445"/>
      <c r="U26" s="445"/>
      <c r="V26" s="214"/>
      <c r="W26" s="31">
        <v>6</v>
      </c>
      <c r="X26" s="28" t="s">
        <v>82</v>
      </c>
      <c r="Y26" s="45">
        <v>5</v>
      </c>
      <c r="Z26" s="43">
        <v>1.25</v>
      </c>
      <c r="AA26" s="44">
        <f t="shared" si="2"/>
        <v>0.25</v>
      </c>
      <c r="AB26" s="255"/>
      <c r="AC26" s="474">
        <v>3</v>
      </c>
      <c r="AD26" s="259">
        <f t="shared" si="1"/>
        <v>0.6</v>
      </c>
      <c r="AE26" s="475"/>
    </row>
    <row r="27" spans="1:31" ht="54" customHeight="1" x14ac:dyDescent="0.2">
      <c r="A27" s="198"/>
      <c r="B27" s="218"/>
      <c r="C27" s="198"/>
      <c r="D27" s="198"/>
      <c r="E27" s="195"/>
      <c r="F27" s="207"/>
      <c r="G27" s="190"/>
      <c r="H27" s="190"/>
      <c r="I27" s="191"/>
      <c r="J27" s="198"/>
      <c r="K27" s="198"/>
      <c r="L27" s="176"/>
      <c r="M27" s="211"/>
      <c r="N27" s="184"/>
      <c r="O27" s="184"/>
      <c r="P27" s="184"/>
      <c r="Q27" s="445"/>
      <c r="R27" s="445"/>
      <c r="S27" s="445"/>
      <c r="T27" s="445"/>
      <c r="U27" s="445"/>
      <c r="V27" s="214"/>
      <c r="W27" s="31">
        <v>5</v>
      </c>
      <c r="X27" s="28" t="s">
        <v>83</v>
      </c>
      <c r="Y27" s="45">
        <v>4</v>
      </c>
      <c r="Z27" s="43">
        <v>1</v>
      </c>
      <c r="AA27" s="44">
        <f t="shared" si="2"/>
        <v>0.25</v>
      </c>
      <c r="AB27" s="255"/>
      <c r="AC27" s="474">
        <v>2</v>
      </c>
      <c r="AD27" s="259">
        <f t="shared" si="1"/>
        <v>0.5</v>
      </c>
      <c r="AE27" s="475"/>
    </row>
    <row r="28" spans="1:31" ht="54" customHeight="1" x14ac:dyDescent="0.2">
      <c r="A28" s="198"/>
      <c r="B28" s="218"/>
      <c r="C28" s="198"/>
      <c r="D28" s="198"/>
      <c r="E28" s="195"/>
      <c r="F28" s="46" t="s">
        <v>84</v>
      </c>
      <c r="G28" s="79" t="s">
        <v>60</v>
      </c>
      <c r="H28" s="79">
        <v>3972</v>
      </c>
      <c r="I28" s="78" t="s">
        <v>85</v>
      </c>
      <c r="J28" s="98">
        <v>1</v>
      </c>
      <c r="K28" s="98">
        <v>1</v>
      </c>
      <c r="L28" s="96"/>
      <c r="M28" s="127">
        <v>0.2</v>
      </c>
      <c r="N28" s="154">
        <v>0.2</v>
      </c>
      <c r="O28" s="154">
        <v>0.6</v>
      </c>
      <c r="P28" s="154">
        <v>0.3</v>
      </c>
      <c r="Q28" s="457"/>
      <c r="R28" s="458">
        <v>0.5</v>
      </c>
      <c r="S28" s="458">
        <v>0.5</v>
      </c>
      <c r="T28" s="458">
        <v>0.75</v>
      </c>
      <c r="U28" s="459">
        <v>0.375</v>
      </c>
      <c r="V28" s="214"/>
      <c r="W28" s="31">
        <v>4</v>
      </c>
      <c r="X28" s="28" t="s">
        <v>86</v>
      </c>
      <c r="Y28" s="45">
        <v>35</v>
      </c>
      <c r="Z28" s="43">
        <v>8</v>
      </c>
      <c r="AA28" s="44">
        <f t="shared" si="2"/>
        <v>0.22857142857142856</v>
      </c>
      <c r="AB28" s="255"/>
      <c r="AC28" s="474">
        <v>18</v>
      </c>
      <c r="AD28" s="259">
        <f t="shared" si="1"/>
        <v>0.51428571428571423</v>
      </c>
      <c r="AE28" s="475"/>
    </row>
    <row r="29" spans="1:31" ht="54" customHeight="1" x14ac:dyDescent="0.2">
      <c r="A29" s="198"/>
      <c r="B29" s="222"/>
      <c r="C29" s="219" t="s">
        <v>37</v>
      </c>
      <c r="D29" s="219" t="s">
        <v>87</v>
      </c>
      <c r="E29" s="220">
        <v>2024110010185</v>
      </c>
      <c r="F29" s="221" t="s">
        <v>88</v>
      </c>
      <c r="G29" s="204" t="s">
        <v>40</v>
      </c>
      <c r="H29" s="197">
        <v>4209</v>
      </c>
      <c r="I29" s="213" t="s">
        <v>89</v>
      </c>
      <c r="J29" s="197">
        <v>4</v>
      </c>
      <c r="K29" s="197">
        <v>1</v>
      </c>
      <c r="L29" s="180">
        <v>1.25</v>
      </c>
      <c r="M29" s="180">
        <v>0.25</v>
      </c>
      <c r="N29" s="175">
        <v>0.25</v>
      </c>
      <c r="O29" s="212">
        <v>0.625</v>
      </c>
      <c r="P29" s="212">
        <v>0.3125</v>
      </c>
      <c r="Q29" s="453">
        <v>1.5</v>
      </c>
      <c r="R29" s="453">
        <v>0.5</v>
      </c>
      <c r="S29" s="454">
        <v>0.5</v>
      </c>
      <c r="T29" s="454">
        <v>0.75</v>
      </c>
      <c r="U29" s="460">
        <v>0.375</v>
      </c>
      <c r="V29" s="213" t="s">
        <v>90</v>
      </c>
      <c r="W29" s="31">
        <v>1</v>
      </c>
      <c r="X29" s="28" t="s">
        <v>91</v>
      </c>
      <c r="Y29" s="45">
        <v>15</v>
      </c>
      <c r="Z29" s="43">
        <v>15</v>
      </c>
      <c r="AA29" s="44">
        <f t="shared" si="2"/>
        <v>1</v>
      </c>
      <c r="AB29" s="255"/>
      <c r="AC29" s="474">
        <v>15</v>
      </c>
      <c r="AD29" s="259">
        <f t="shared" si="1"/>
        <v>1</v>
      </c>
      <c r="AE29" s="475"/>
    </row>
    <row r="30" spans="1:31" ht="54" customHeight="1" x14ac:dyDescent="0.2">
      <c r="A30" s="198"/>
      <c r="B30" s="222"/>
      <c r="C30" s="219"/>
      <c r="D30" s="219"/>
      <c r="E30" s="220"/>
      <c r="F30" s="221"/>
      <c r="G30" s="205"/>
      <c r="H30" s="198"/>
      <c r="I30" s="214"/>
      <c r="J30" s="198"/>
      <c r="K30" s="198"/>
      <c r="L30" s="176"/>
      <c r="M30" s="176"/>
      <c r="N30" s="176"/>
      <c r="O30" s="176"/>
      <c r="P30" s="176"/>
      <c r="Q30" s="455"/>
      <c r="R30" s="455"/>
      <c r="S30" s="455"/>
      <c r="T30" s="461"/>
      <c r="U30" s="455"/>
      <c r="V30" s="214"/>
      <c r="W30" s="31">
        <v>2</v>
      </c>
      <c r="X30" s="28" t="s">
        <v>92</v>
      </c>
      <c r="Y30" s="45">
        <v>6</v>
      </c>
      <c r="Z30" s="43">
        <v>1.5</v>
      </c>
      <c r="AA30" s="44">
        <f t="shared" si="2"/>
        <v>0.25</v>
      </c>
      <c r="AB30" s="255"/>
      <c r="AC30" s="474">
        <v>3</v>
      </c>
      <c r="AD30" s="259">
        <f t="shared" si="1"/>
        <v>0.5</v>
      </c>
      <c r="AE30" s="475"/>
    </row>
    <row r="31" spans="1:31" ht="54" customHeight="1" x14ac:dyDescent="0.2">
      <c r="A31" s="198"/>
      <c r="B31" s="222"/>
      <c r="C31" s="219"/>
      <c r="D31" s="219"/>
      <c r="E31" s="220"/>
      <c r="F31" s="221"/>
      <c r="G31" s="205"/>
      <c r="H31" s="198"/>
      <c r="I31" s="214"/>
      <c r="J31" s="198"/>
      <c r="K31" s="198"/>
      <c r="L31" s="176"/>
      <c r="M31" s="176"/>
      <c r="N31" s="176"/>
      <c r="O31" s="176"/>
      <c r="P31" s="176"/>
      <c r="Q31" s="455"/>
      <c r="R31" s="455"/>
      <c r="S31" s="455"/>
      <c r="T31" s="461"/>
      <c r="U31" s="455"/>
      <c r="V31" s="214"/>
      <c r="W31" s="31">
        <v>3</v>
      </c>
      <c r="X31" s="28" t="s">
        <v>93</v>
      </c>
      <c r="Y31" s="45">
        <v>1</v>
      </c>
      <c r="Z31" s="43">
        <v>0.2</v>
      </c>
      <c r="AA31" s="44">
        <f t="shared" si="2"/>
        <v>0.2</v>
      </c>
      <c r="AB31" s="255"/>
      <c r="AC31" s="474">
        <v>0.4</v>
      </c>
      <c r="AD31" s="259">
        <f t="shared" si="1"/>
        <v>0.4</v>
      </c>
      <c r="AE31" s="475"/>
    </row>
    <row r="32" spans="1:31" ht="54" customHeight="1" x14ac:dyDescent="0.2">
      <c r="A32" s="209"/>
      <c r="B32" s="222"/>
      <c r="C32" s="219"/>
      <c r="D32" s="219"/>
      <c r="E32" s="220"/>
      <c r="F32" s="221"/>
      <c r="G32" s="206"/>
      <c r="H32" s="209"/>
      <c r="I32" s="231"/>
      <c r="J32" s="198"/>
      <c r="K32" s="198"/>
      <c r="L32" s="176"/>
      <c r="M32" s="176"/>
      <c r="N32" s="177"/>
      <c r="O32" s="177"/>
      <c r="P32" s="177"/>
      <c r="Q32" s="456"/>
      <c r="R32" s="456"/>
      <c r="S32" s="456"/>
      <c r="T32" s="462"/>
      <c r="U32" s="456"/>
      <c r="V32" s="214"/>
      <c r="W32" s="31">
        <v>4</v>
      </c>
      <c r="X32" s="28" t="s">
        <v>94</v>
      </c>
      <c r="Y32" s="45">
        <v>1</v>
      </c>
      <c r="Z32" s="43">
        <v>0.2</v>
      </c>
      <c r="AA32" s="44">
        <f t="shared" si="2"/>
        <v>0.2</v>
      </c>
      <c r="AB32" s="255"/>
      <c r="AC32" s="474">
        <v>0.4</v>
      </c>
      <c r="AD32" s="259">
        <f t="shared" si="1"/>
        <v>0.4</v>
      </c>
      <c r="AE32" s="475"/>
    </row>
    <row r="33" spans="1:31" ht="54" customHeight="1" x14ac:dyDescent="0.2">
      <c r="A33" s="197" t="s">
        <v>95</v>
      </c>
      <c r="B33" s="189" t="s">
        <v>96</v>
      </c>
      <c r="C33" s="79" t="s">
        <v>97</v>
      </c>
      <c r="D33" s="79" t="s">
        <v>98</v>
      </c>
      <c r="E33" s="169">
        <v>2024110010153</v>
      </c>
      <c r="F33" s="170" t="s">
        <v>99</v>
      </c>
      <c r="G33" s="24" t="s">
        <v>40</v>
      </c>
      <c r="H33" s="24">
        <v>4069</v>
      </c>
      <c r="I33" s="26" t="s">
        <v>100</v>
      </c>
      <c r="J33" s="24">
        <v>1</v>
      </c>
      <c r="K33" s="99">
        <v>0.3</v>
      </c>
      <c r="L33" s="96">
        <v>0.14000000000000001</v>
      </c>
      <c r="M33" s="96">
        <v>0.04</v>
      </c>
      <c r="N33" s="152">
        <v>0.1333</v>
      </c>
      <c r="O33" s="153">
        <v>0.35</v>
      </c>
      <c r="P33" s="153">
        <v>0.14000000000000001</v>
      </c>
      <c r="Q33" s="463">
        <v>0.23499999999999999</v>
      </c>
      <c r="R33" s="463">
        <v>0.13500000000000001</v>
      </c>
      <c r="S33" s="464">
        <v>0.45</v>
      </c>
      <c r="T33" s="464">
        <f>+(0.1+0.135)/(0.1+0.3)</f>
        <v>0.58750000000000002</v>
      </c>
      <c r="U33" s="464">
        <f>+(0.1+0.135)/(0.1+0.3+0.3+0.3)</f>
        <v>0.23500000000000001</v>
      </c>
      <c r="V33" s="26" t="s">
        <v>101</v>
      </c>
      <c r="W33" s="31">
        <v>1</v>
      </c>
      <c r="X33" s="28" t="s">
        <v>102</v>
      </c>
      <c r="Y33" s="45">
        <v>30</v>
      </c>
      <c r="Z33" s="43">
        <v>4.5</v>
      </c>
      <c r="AA33" s="44">
        <f t="shared" si="2"/>
        <v>0.15</v>
      </c>
      <c r="AB33" s="255"/>
      <c r="AC33" s="474">
        <v>13.5</v>
      </c>
      <c r="AD33" s="259">
        <f t="shared" si="1"/>
        <v>0.45</v>
      </c>
      <c r="AE33" s="475"/>
    </row>
    <row r="34" spans="1:31" ht="80.25" customHeight="1" x14ac:dyDescent="0.2">
      <c r="A34" s="198"/>
      <c r="B34" s="218"/>
      <c r="C34" s="197" t="s">
        <v>103</v>
      </c>
      <c r="D34" s="197" t="s">
        <v>104</v>
      </c>
      <c r="E34" s="194">
        <v>2024110010156</v>
      </c>
      <c r="F34" s="47" t="s">
        <v>105</v>
      </c>
      <c r="G34" s="80" t="s">
        <v>60</v>
      </c>
      <c r="H34" s="80">
        <v>4078</v>
      </c>
      <c r="I34" s="104" t="s">
        <v>106</v>
      </c>
      <c r="J34" s="98">
        <v>1</v>
      </c>
      <c r="K34" s="98">
        <v>1</v>
      </c>
      <c r="L34" s="129"/>
      <c r="M34" s="127">
        <v>0.25</v>
      </c>
      <c r="N34" s="151">
        <v>0.25</v>
      </c>
      <c r="O34" s="150">
        <v>0.625</v>
      </c>
      <c r="P34" s="150">
        <v>0.3125</v>
      </c>
      <c r="Q34" s="465"/>
      <c r="R34" s="465">
        <v>0.5</v>
      </c>
      <c r="S34" s="465">
        <v>0.5</v>
      </c>
      <c r="T34" s="465">
        <f>+(100+50)/(100+100)</f>
        <v>0.75</v>
      </c>
      <c r="U34" s="465">
        <f>+(100+50)/(100+100+100+100)</f>
        <v>0.375</v>
      </c>
      <c r="V34" s="213" t="s">
        <v>107</v>
      </c>
      <c r="W34" s="31">
        <v>1</v>
      </c>
      <c r="X34" s="28" t="s">
        <v>108</v>
      </c>
      <c r="Y34" s="45">
        <v>100</v>
      </c>
      <c r="Z34" s="43">
        <v>25</v>
      </c>
      <c r="AA34" s="44">
        <f t="shared" si="2"/>
        <v>0.25</v>
      </c>
      <c r="AB34" s="255"/>
      <c r="AC34" s="474">
        <v>50</v>
      </c>
      <c r="AD34" s="259">
        <f t="shared" si="1"/>
        <v>0.5</v>
      </c>
      <c r="AE34" s="475"/>
    </row>
    <row r="35" spans="1:31" ht="66" customHeight="1" x14ac:dyDescent="0.2">
      <c r="A35" s="198"/>
      <c r="B35" s="218"/>
      <c r="C35" s="198"/>
      <c r="D35" s="198"/>
      <c r="E35" s="195"/>
      <c r="F35" s="47" t="s">
        <v>109</v>
      </c>
      <c r="G35" s="80" t="s">
        <v>40</v>
      </c>
      <c r="H35" s="80">
        <v>4082</v>
      </c>
      <c r="I35" s="104" t="s">
        <v>110</v>
      </c>
      <c r="J35" s="80">
        <v>1800</v>
      </c>
      <c r="K35" s="80">
        <v>746</v>
      </c>
      <c r="L35" s="32">
        <v>496.28</v>
      </c>
      <c r="M35" s="32">
        <v>0.23</v>
      </c>
      <c r="N35" s="150">
        <v>2.9999999999999997E-4</v>
      </c>
      <c r="O35" s="150">
        <v>0.39960000000000001</v>
      </c>
      <c r="P35" s="150">
        <v>0.2757</v>
      </c>
      <c r="Q35" s="450">
        <f>496.05+62.54</f>
        <v>558.59</v>
      </c>
      <c r="R35" s="450">
        <v>62.54</v>
      </c>
      <c r="S35" s="448">
        <v>8.3799999999999999E-2</v>
      </c>
      <c r="T35" s="465">
        <f>(496.05+62.54)/(496.05+746)</f>
        <v>0.44973229741153742</v>
      </c>
      <c r="U35" s="465">
        <f>(496.05+62.54)/1800</f>
        <v>0.31032777777777781</v>
      </c>
      <c r="V35" s="214"/>
      <c r="W35" s="31">
        <v>2</v>
      </c>
      <c r="X35" s="28" t="s">
        <v>111</v>
      </c>
      <c r="Y35" s="45">
        <v>100</v>
      </c>
      <c r="Z35" s="43">
        <v>25</v>
      </c>
      <c r="AA35" s="44">
        <f t="shared" si="2"/>
        <v>0.25</v>
      </c>
      <c r="AB35" s="255"/>
      <c r="AC35" s="474">
        <v>50</v>
      </c>
      <c r="AD35" s="259">
        <f t="shared" si="1"/>
        <v>0.5</v>
      </c>
      <c r="AE35" s="475"/>
    </row>
    <row r="36" spans="1:31" ht="99.75" customHeight="1" x14ac:dyDescent="0.2">
      <c r="A36" s="209"/>
      <c r="B36" s="218"/>
      <c r="C36" s="198"/>
      <c r="D36" s="198"/>
      <c r="E36" s="195"/>
      <c r="F36" s="48" t="s">
        <v>112</v>
      </c>
      <c r="G36" s="93" t="s">
        <v>40</v>
      </c>
      <c r="H36" s="93">
        <v>4077</v>
      </c>
      <c r="I36" s="102" t="s">
        <v>113</v>
      </c>
      <c r="J36" s="100">
        <v>1</v>
      </c>
      <c r="K36" s="101">
        <v>0.3</v>
      </c>
      <c r="L36" s="96">
        <v>0.14000000000000001</v>
      </c>
      <c r="M36" s="96">
        <v>0.04</v>
      </c>
      <c r="N36" s="150">
        <v>0.1333</v>
      </c>
      <c r="O36" s="151">
        <v>0.35</v>
      </c>
      <c r="P36" s="151">
        <v>0.14000000000000001</v>
      </c>
      <c r="Q36" s="463">
        <v>0.23499999999999999</v>
      </c>
      <c r="R36" s="463">
        <v>0.13500000000000001</v>
      </c>
      <c r="S36" s="464">
        <v>0.45</v>
      </c>
      <c r="T36" s="464">
        <f>+(0.1+0.135)/(0.1+0.3)</f>
        <v>0.58750000000000002</v>
      </c>
      <c r="U36" s="464">
        <f>+(0.1+0.135)/(0.1+0.3+0.3+0.3)</f>
        <v>0.23500000000000001</v>
      </c>
      <c r="V36" s="214"/>
      <c r="W36" s="31">
        <v>3</v>
      </c>
      <c r="X36" s="29" t="s">
        <v>114</v>
      </c>
      <c r="Y36" s="45">
        <v>0.3</v>
      </c>
      <c r="Z36" s="43">
        <v>4.4999999999999998E-2</v>
      </c>
      <c r="AA36" s="44">
        <f t="shared" si="2"/>
        <v>0.15</v>
      </c>
      <c r="AB36" s="255"/>
      <c r="AC36" s="474">
        <v>0.13500000000000001</v>
      </c>
      <c r="AD36" s="259">
        <f t="shared" si="1"/>
        <v>0.45000000000000007</v>
      </c>
      <c r="AE36" s="475"/>
    </row>
    <row r="37" spans="1:31" ht="54" customHeight="1" x14ac:dyDescent="0.2">
      <c r="A37" s="190" t="s">
        <v>115</v>
      </c>
      <c r="B37" s="190" t="s">
        <v>116</v>
      </c>
      <c r="C37" s="190" t="s">
        <v>37</v>
      </c>
      <c r="D37" s="190" t="s">
        <v>117</v>
      </c>
      <c r="E37" s="194">
        <v>2024110010164</v>
      </c>
      <c r="F37" s="196" t="s">
        <v>118</v>
      </c>
      <c r="G37" s="190" t="s">
        <v>76</v>
      </c>
      <c r="H37" s="190">
        <v>4254</v>
      </c>
      <c r="I37" s="191" t="s">
        <v>119</v>
      </c>
      <c r="J37" s="186">
        <v>1</v>
      </c>
      <c r="K37" s="186">
        <v>0.5</v>
      </c>
      <c r="L37" s="187"/>
      <c r="M37" s="187">
        <v>0.35</v>
      </c>
      <c r="N37" s="183">
        <v>0.7</v>
      </c>
      <c r="O37" s="183">
        <v>0.7</v>
      </c>
      <c r="P37" s="183">
        <v>0.35</v>
      </c>
      <c r="Q37" s="446"/>
      <c r="R37" s="466">
        <v>0.4</v>
      </c>
      <c r="S37" s="466">
        <v>0.8</v>
      </c>
      <c r="T37" s="446">
        <f>40/50</f>
        <v>0.8</v>
      </c>
      <c r="U37" s="446">
        <f>40/100</f>
        <v>0.4</v>
      </c>
      <c r="V37" s="190" t="s">
        <v>120</v>
      </c>
      <c r="W37" s="31">
        <v>1</v>
      </c>
      <c r="X37" s="52" t="s">
        <v>121</v>
      </c>
      <c r="Y37" s="45">
        <v>5</v>
      </c>
      <c r="Z37" s="43">
        <v>5</v>
      </c>
      <c r="AA37" s="44">
        <f>Z37/Y37</f>
        <v>1</v>
      </c>
      <c r="AB37" s="255"/>
      <c r="AC37" s="474">
        <v>5</v>
      </c>
      <c r="AD37" s="259">
        <f t="shared" si="1"/>
        <v>1</v>
      </c>
      <c r="AE37" s="475"/>
    </row>
    <row r="38" spans="1:31" ht="54" customHeight="1" x14ac:dyDescent="0.2">
      <c r="A38" s="190"/>
      <c r="B38" s="190"/>
      <c r="C38" s="190"/>
      <c r="D38" s="190"/>
      <c r="E38" s="195"/>
      <c r="F38" s="196"/>
      <c r="G38" s="190"/>
      <c r="H38" s="190"/>
      <c r="I38" s="191"/>
      <c r="J38" s="186"/>
      <c r="K38" s="186"/>
      <c r="L38" s="187"/>
      <c r="M38" s="187"/>
      <c r="N38" s="184"/>
      <c r="O38" s="184"/>
      <c r="P38" s="184"/>
      <c r="Q38" s="445"/>
      <c r="R38" s="443"/>
      <c r="S38" s="443"/>
      <c r="T38" s="445"/>
      <c r="U38" s="445"/>
      <c r="V38" s="190"/>
      <c r="W38" s="31">
        <v>2</v>
      </c>
      <c r="X38" s="28" t="s">
        <v>122</v>
      </c>
      <c r="Y38" s="45">
        <v>1</v>
      </c>
      <c r="Z38" s="43">
        <v>0.1</v>
      </c>
      <c r="AA38" s="44">
        <f>Z38/Y38</f>
        <v>0.1</v>
      </c>
      <c r="AB38" s="255"/>
      <c r="AC38" s="474">
        <v>0.18</v>
      </c>
      <c r="AD38" s="259">
        <f t="shared" si="1"/>
        <v>0.18</v>
      </c>
      <c r="AE38" s="475"/>
    </row>
    <row r="39" spans="1:31" ht="54" customHeight="1" x14ac:dyDescent="0.2">
      <c r="A39" s="190"/>
      <c r="B39" s="190"/>
      <c r="C39" s="190"/>
      <c r="D39" s="190"/>
      <c r="E39" s="195"/>
      <c r="F39" s="196"/>
      <c r="G39" s="190"/>
      <c r="H39" s="190"/>
      <c r="I39" s="191"/>
      <c r="J39" s="186"/>
      <c r="K39" s="186"/>
      <c r="L39" s="187"/>
      <c r="M39" s="187"/>
      <c r="N39" s="184"/>
      <c r="O39" s="184"/>
      <c r="P39" s="184"/>
      <c r="Q39" s="445"/>
      <c r="R39" s="443"/>
      <c r="S39" s="443"/>
      <c r="T39" s="445"/>
      <c r="U39" s="445"/>
      <c r="V39" s="190"/>
      <c r="W39" s="31">
        <v>3</v>
      </c>
      <c r="X39" s="28" t="s">
        <v>123</v>
      </c>
      <c r="Y39" s="45">
        <v>1</v>
      </c>
      <c r="Z39" s="43">
        <v>0.25</v>
      </c>
      <c r="AA39" s="44">
        <f>Z39/Y39</f>
        <v>0.25</v>
      </c>
      <c r="AB39" s="255"/>
      <c r="AC39" s="474">
        <v>0.5</v>
      </c>
      <c r="AD39" s="259">
        <f t="shared" si="1"/>
        <v>0.5</v>
      </c>
      <c r="AE39" s="475"/>
    </row>
    <row r="40" spans="1:31" ht="54" customHeight="1" x14ac:dyDescent="0.2">
      <c r="A40" s="197" t="s">
        <v>124</v>
      </c>
      <c r="B40" s="197" t="s">
        <v>125</v>
      </c>
      <c r="C40" s="197" t="s">
        <v>37</v>
      </c>
      <c r="D40" s="197" t="s">
        <v>126</v>
      </c>
      <c r="E40" s="199">
        <v>2024110010160</v>
      </c>
      <c r="F40" s="192" t="s">
        <v>127</v>
      </c>
      <c r="G40" s="197" t="s">
        <v>40</v>
      </c>
      <c r="H40" s="197">
        <v>4253</v>
      </c>
      <c r="I40" s="213" t="s">
        <v>128</v>
      </c>
      <c r="J40" s="197">
        <v>5</v>
      </c>
      <c r="K40" s="197">
        <v>2</v>
      </c>
      <c r="L40" s="180">
        <v>1.5</v>
      </c>
      <c r="M40" s="180">
        <v>0.5</v>
      </c>
      <c r="N40" s="175">
        <v>0.25</v>
      </c>
      <c r="O40" s="175">
        <v>0.5</v>
      </c>
      <c r="P40" s="175">
        <v>0.3</v>
      </c>
      <c r="Q40" s="453">
        <v>1.7</v>
      </c>
      <c r="R40" s="453">
        <v>0.7</v>
      </c>
      <c r="S40" s="454">
        <v>0.35</v>
      </c>
      <c r="T40" s="454">
        <v>0.56999999999999995</v>
      </c>
      <c r="U40" s="454">
        <v>0.34</v>
      </c>
      <c r="V40" s="197" t="s">
        <v>129</v>
      </c>
      <c r="W40" s="31">
        <v>1</v>
      </c>
      <c r="X40" s="52" t="s">
        <v>130</v>
      </c>
      <c r="Y40" s="45">
        <v>2</v>
      </c>
      <c r="Z40" s="43">
        <v>0.5</v>
      </c>
      <c r="AA40" s="44">
        <f t="shared" si="2"/>
        <v>0.25</v>
      </c>
      <c r="AB40" s="256"/>
      <c r="AC40" s="474">
        <v>0.9</v>
      </c>
      <c r="AD40" s="259">
        <f t="shared" si="1"/>
        <v>0.45</v>
      </c>
      <c r="AE40" s="476"/>
    </row>
    <row r="41" spans="1:31" ht="54" customHeight="1" x14ac:dyDescent="0.2">
      <c r="A41" s="198"/>
      <c r="B41" s="198"/>
      <c r="C41" s="198"/>
      <c r="D41" s="198"/>
      <c r="E41" s="200"/>
      <c r="F41" s="207"/>
      <c r="G41" s="198"/>
      <c r="H41" s="198"/>
      <c r="I41" s="214"/>
      <c r="J41" s="198"/>
      <c r="K41" s="198"/>
      <c r="L41" s="176"/>
      <c r="M41" s="176"/>
      <c r="N41" s="176"/>
      <c r="O41" s="176"/>
      <c r="P41" s="176"/>
      <c r="Q41" s="455"/>
      <c r="R41" s="455"/>
      <c r="S41" s="461"/>
      <c r="T41" s="461"/>
      <c r="U41" s="461"/>
      <c r="V41" s="198"/>
      <c r="W41" s="31">
        <v>2</v>
      </c>
      <c r="X41" s="52" t="s">
        <v>131</v>
      </c>
      <c r="Y41" s="45">
        <v>2</v>
      </c>
      <c r="Z41" s="43">
        <v>1</v>
      </c>
      <c r="AA41" s="44">
        <f t="shared" si="2"/>
        <v>0.5</v>
      </c>
      <c r="AB41" s="256"/>
      <c r="AC41" s="474">
        <v>0.7</v>
      </c>
      <c r="AD41" s="259">
        <f t="shared" si="1"/>
        <v>0.35</v>
      </c>
      <c r="AE41" s="476" t="s">
        <v>132</v>
      </c>
    </row>
    <row r="42" spans="1:31" ht="54" customHeight="1" x14ac:dyDescent="0.2">
      <c r="A42" s="198"/>
      <c r="B42" s="198"/>
      <c r="C42" s="198"/>
      <c r="D42" s="198"/>
      <c r="E42" s="200"/>
      <c r="F42" s="207"/>
      <c r="G42" s="198"/>
      <c r="H42" s="198"/>
      <c r="I42" s="214"/>
      <c r="J42" s="198"/>
      <c r="K42" s="198"/>
      <c r="L42" s="176"/>
      <c r="M42" s="176"/>
      <c r="N42" s="176"/>
      <c r="O42" s="176"/>
      <c r="P42" s="176"/>
      <c r="Q42" s="455"/>
      <c r="R42" s="455"/>
      <c r="S42" s="461"/>
      <c r="T42" s="461"/>
      <c r="U42" s="461"/>
      <c r="V42" s="198"/>
      <c r="W42" s="31">
        <v>3</v>
      </c>
      <c r="X42" s="52" t="s">
        <v>133</v>
      </c>
      <c r="Y42" s="45">
        <v>2</v>
      </c>
      <c r="Z42" s="43">
        <v>0</v>
      </c>
      <c r="AA42" s="44">
        <f t="shared" si="2"/>
        <v>0</v>
      </c>
      <c r="AB42" s="256" t="s">
        <v>134</v>
      </c>
      <c r="AC42" s="474">
        <v>0.5</v>
      </c>
      <c r="AD42" s="259">
        <f t="shared" si="1"/>
        <v>0.25</v>
      </c>
      <c r="AE42" s="476"/>
    </row>
    <row r="43" spans="1:31" ht="54" customHeight="1" x14ac:dyDescent="0.2">
      <c r="A43" s="198"/>
      <c r="B43" s="198"/>
      <c r="C43" s="198"/>
      <c r="D43" s="198"/>
      <c r="E43" s="200"/>
      <c r="F43" s="207"/>
      <c r="G43" s="209"/>
      <c r="H43" s="209"/>
      <c r="I43" s="231"/>
      <c r="J43" s="198"/>
      <c r="K43" s="198"/>
      <c r="L43" s="176"/>
      <c r="M43" s="176"/>
      <c r="N43" s="177"/>
      <c r="O43" s="177"/>
      <c r="P43" s="177"/>
      <c r="Q43" s="456"/>
      <c r="R43" s="456"/>
      <c r="S43" s="462"/>
      <c r="T43" s="462"/>
      <c r="U43" s="462"/>
      <c r="V43" s="198"/>
      <c r="W43" s="31">
        <v>4</v>
      </c>
      <c r="X43" s="52" t="s">
        <v>135</v>
      </c>
      <c r="Y43" s="45">
        <v>2</v>
      </c>
      <c r="Z43" s="43">
        <v>0</v>
      </c>
      <c r="AA43" s="44">
        <f t="shared" si="2"/>
        <v>0</v>
      </c>
      <c r="AB43" s="256" t="s">
        <v>134</v>
      </c>
      <c r="AC43" s="474">
        <v>0.7</v>
      </c>
      <c r="AD43" s="259">
        <f t="shared" si="1"/>
        <v>0.35</v>
      </c>
      <c r="AE43" s="476"/>
    </row>
    <row r="44" spans="1:31" ht="54" customHeight="1" x14ac:dyDescent="0.2">
      <c r="A44" s="198"/>
      <c r="B44" s="188" t="s">
        <v>136</v>
      </c>
      <c r="C44" s="190" t="s">
        <v>37</v>
      </c>
      <c r="D44" s="190" t="s">
        <v>137</v>
      </c>
      <c r="E44" s="208">
        <v>2024110010158</v>
      </c>
      <c r="F44" s="192" t="s">
        <v>138</v>
      </c>
      <c r="G44" s="190" t="s">
        <v>40</v>
      </c>
      <c r="H44" s="190">
        <v>4270</v>
      </c>
      <c r="I44" s="191" t="s">
        <v>139</v>
      </c>
      <c r="J44" s="229">
        <v>1</v>
      </c>
      <c r="K44" s="229">
        <v>0.25</v>
      </c>
      <c r="L44" s="181">
        <v>0.3125</v>
      </c>
      <c r="M44" s="181">
        <v>6.25E-2</v>
      </c>
      <c r="N44" s="183">
        <v>0.25</v>
      </c>
      <c r="O44" s="185">
        <v>0.625</v>
      </c>
      <c r="P44" s="185">
        <v>0.3125</v>
      </c>
      <c r="Q44" s="447">
        <v>0.375</v>
      </c>
      <c r="R44" s="447">
        <v>0.125</v>
      </c>
      <c r="S44" s="446">
        <v>0.5</v>
      </c>
      <c r="T44" s="446">
        <v>0.75</v>
      </c>
      <c r="U44" s="446">
        <v>0.38</v>
      </c>
      <c r="V44" s="190" t="s">
        <v>140</v>
      </c>
      <c r="W44" s="31">
        <v>1</v>
      </c>
      <c r="X44" s="28" t="s">
        <v>141</v>
      </c>
      <c r="Y44" s="45">
        <v>30</v>
      </c>
      <c r="Z44" s="43">
        <v>7.5</v>
      </c>
      <c r="AA44" s="44">
        <f t="shared" si="2"/>
        <v>0.25</v>
      </c>
      <c r="AB44" s="255"/>
      <c r="AC44" s="474">
        <v>15</v>
      </c>
      <c r="AD44" s="259">
        <f t="shared" si="1"/>
        <v>0.5</v>
      </c>
      <c r="AE44" s="475"/>
    </row>
    <row r="45" spans="1:31" ht="54" customHeight="1" x14ac:dyDescent="0.2">
      <c r="A45" s="198"/>
      <c r="B45" s="188"/>
      <c r="C45" s="190"/>
      <c r="D45" s="190"/>
      <c r="E45" s="208"/>
      <c r="F45" s="193"/>
      <c r="G45" s="190"/>
      <c r="H45" s="190"/>
      <c r="I45" s="191"/>
      <c r="J45" s="230"/>
      <c r="K45" s="230"/>
      <c r="L45" s="182"/>
      <c r="M45" s="182"/>
      <c r="N45" s="184"/>
      <c r="O45" s="184"/>
      <c r="P45" s="184"/>
      <c r="Q45" s="445"/>
      <c r="R45" s="445"/>
      <c r="S45" s="446"/>
      <c r="T45" s="446"/>
      <c r="U45" s="446"/>
      <c r="V45" s="190"/>
      <c r="W45" s="31">
        <v>2</v>
      </c>
      <c r="X45" s="28" t="s">
        <v>142</v>
      </c>
      <c r="Y45" s="45">
        <v>29</v>
      </c>
      <c r="Z45" s="43">
        <v>7.25</v>
      </c>
      <c r="AA45" s="44">
        <f t="shared" si="2"/>
        <v>0.25</v>
      </c>
      <c r="AB45" s="255"/>
      <c r="AC45" s="474">
        <v>15</v>
      </c>
      <c r="AD45" s="259">
        <f t="shared" si="1"/>
        <v>0.51724137931034486</v>
      </c>
      <c r="AE45" s="475"/>
    </row>
    <row r="46" spans="1:31" ht="54" customHeight="1" x14ac:dyDescent="0.2">
      <c r="A46" s="198"/>
      <c r="B46" s="189"/>
      <c r="C46" s="197"/>
      <c r="D46" s="197"/>
      <c r="E46" s="194"/>
      <c r="F46" s="156" t="s">
        <v>143</v>
      </c>
      <c r="G46" s="157" t="s">
        <v>40</v>
      </c>
      <c r="H46" s="24">
        <v>4277</v>
      </c>
      <c r="I46" s="158" t="s">
        <v>144</v>
      </c>
      <c r="J46" s="24">
        <v>3</v>
      </c>
      <c r="K46" s="99">
        <v>0.7</v>
      </c>
      <c r="L46" s="96">
        <v>0.55000000000000004</v>
      </c>
      <c r="M46" s="96">
        <v>0.25</v>
      </c>
      <c r="N46" s="152">
        <v>0.35709999999999997</v>
      </c>
      <c r="O46" s="153">
        <v>0.55000000000000004</v>
      </c>
      <c r="P46" s="152">
        <v>0.18329999999999999</v>
      </c>
      <c r="Q46" s="463">
        <f>0.3+0.35</f>
        <v>0.64999999999999991</v>
      </c>
      <c r="R46" s="463">
        <v>0.35</v>
      </c>
      <c r="S46" s="464">
        <v>0.5</v>
      </c>
      <c r="T46" s="464">
        <f>0.65/1</f>
        <v>0.65</v>
      </c>
      <c r="U46" s="464">
        <f>0.65/3</f>
        <v>0.21666666666666667</v>
      </c>
      <c r="V46" s="197"/>
      <c r="W46" s="164">
        <v>3</v>
      </c>
      <c r="X46" s="165" t="s">
        <v>145</v>
      </c>
      <c r="Y46" s="166">
        <v>33</v>
      </c>
      <c r="Z46" s="167">
        <v>8.25</v>
      </c>
      <c r="AA46" s="168">
        <f t="shared" si="2"/>
        <v>0.25</v>
      </c>
      <c r="AB46" s="257"/>
      <c r="AC46" s="474">
        <v>16.5</v>
      </c>
      <c r="AD46" s="259">
        <f t="shared" si="1"/>
        <v>0.5</v>
      </c>
      <c r="AE46" s="475"/>
    </row>
    <row r="47" spans="1:31" ht="54" customHeight="1" x14ac:dyDescent="0.2">
      <c r="A47" s="219" t="s">
        <v>146</v>
      </c>
      <c r="B47" s="233" t="s">
        <v>147</v>
      </c>
      <c r="C47" s="219" t="s">
        <v>37</v>
      </c>
      <c r="D47" s="219" t="s">
        <v>87</v>
      </c>
      <c r="E47" s="220">
        <v>2024110010162</v>
      </c>
      <c r="F47" s="221" t="s">
        <v>148</v>
      </c>
      <c r="G47" s="219" t="s">
        <v>76</v>
      </c>
      <c r="H47" s="219">
        <v>4207</v>
      </c>
      <c r="I47" s="234" t="s">
        <v>149</v>
      </c>
      <c r="J47" s="238">
        <v>1</v>
      </c>
      <c r="K47" s="238"/>
      <c r="L47" s="239"/>
      <c r="M47" s="239">
        <v>0.31</v>
      </c>
      <c r="N47" s="235">
        <v>0.59619999999999995</v>
      </c>
      <c r="O47" s="235">
        <v>0.59619999999999995</v>
      </c>
      <c r="P47" s="237">
        <v>0.31</v>
      </c>
      <c r="Q47" s="467"/>
      <c r="R47" s="467">
        <v>0.37</v>
      </c>
      <c r="S47" s="468">
        <v>0.71150000000000002</v>
      </c>
      <c r="T47" s="468">
        <v>0.71150000000000002</v>
      </c>
      <c r="U47" s="469">
        <v>0.37</v>
      </c>
      <c r="V47" s="234" t="s">
        <v>150</v>
      </c>
      <c r="W47" s="159">
        <v>1</v>
      </c>
      <c r="X47" s="160" t="s">
        <v>151</v>
      </c>
      <c r="Y47" s="161">
        <v>0.25</v>
      </c>
      <c r="Z47" s="43">
        <v>0.06</v>
      </c>
      <c r="AA47" s="44">
        <f t="shared" ref="AA47:AA53" si="3">Z47/Y47</f>
        <v>0.24</v>
      </c>
      <c r="AB47" s="255"/>
      <c r="AC47" s="474">
        <v>0.12</v>
      </c>
      <c r="AD47" s="259">
        <f t="shared" ref="AD47:AD56" si="4">AC47/Y47</f>
        <v>0.48</v>
      </c>
      <c r="AE47" s="475"/>
    </row>
    <row r="48" spans="1:31" ht="54" customHeight="1" x14ac:dyDescent="0.2">
      <c r="A48" s="219"/>
      <c r="B48" s="233"/>
      <c r="C48" s="219"/>
      <c r="D48" s="219"/>
      <c r="E48" s="220"/>
      <c r="F48" s="221"/>
      <c r="G48" s="219"/>
      <c r="H48" s="219"/>
      <c r="I48" s="234"/>
      <c r="J48" s="238"/>
      <c r="K48" s="238"/>
      <c r="L48" s="239"/>
      <c r="M48" s="239"/>
      <c r="N48" s="236"/>
      <c r="O48" s="236"/>
      <c r="P48" s="236"/>
      <c r="Q48" s="470"/>
      <c r="R48" s="470"/>
      <c r="S48" s="470"/>
      <c r="T48" s="470"/>
      <c r="U48" s="471"/>
      <c r="V48" s="234"/>
      <c r="W48" s="159">
        <v>2</v>
      </c>
      <c r="X48" s="162" t="s">
        <v>152</v>
      </c>
      <c r="Y48" s="161">
        <v>100</v>
      </c>
      <c r="Z48" s="43">
        <v>6.94</v>
      </c>
      <c r="AA48" s="44">
        <f t="shared" si="3"/>
        <v>6.9400000000000003E-2</v>
      </c>
      <c r="AB48" s="255"/>
      <c r="AC48" s="474">
        <v>33.06</v>
      </c>
      <c r="AD48" s="259">
        <f t="shared" si="4"/>
        <v>0.3306</v>
      </c>
      <c r="AE48" s="475"/>
    </row>
    <row r="49" spans="1:31" ht="54" customHeight="1" x14ac:dyDescent="0.2">
      <c r="A49" s="219"/>
      <c r="B49" s="233"/>
      <c r="C49" s="219"/>
      <c r="D49" s="219"/>
      <c r="E49" s="220"/>
      <c r="F49" s="221"/>
      <c r="G49" s="219"/>
      <c r="H49" s="219"/>
      <c r="I49" s="234"/>
      <c r="J49" s="238"/>
      <c r="K49" s="238"/>
      <c r="L49" s="239"/>
      <c r="M49" s="239"/>
      <c r="N49" s="236"/>
      <c r="O49" s="236"/>
      <c r="P49" s="236"/>
      <c r="Q49" s="470"/>
      <c r="R49" s="470"/>
      <c r="S49" s="470"/>
      <c r="T49" s="470"/>
      <c r="U49" s="471"/>
      <c r="V49" s="234"/>
      <c r="W49" s="159">
        <v>4</v>
      </c>
      <c r="X49" s="162" t="s">
        <v>153</v>
      </c>
      <c r="Y49" s="161">
        <v>100</v>
      </c>
      <c r="Z49" s="43">
        <v>23.53</v>
      </c>
      <c r="AA49" s="44">
        <f t="shared" si="3"/>
        <v>0.23530000000000001</v>
      </c>
      <c r="AB49" s="255"/>
      <c r="AC49" s="474">
        <v>47.06</v>
      </c>
      <c r="AD49" s="259">
        <f t="shared" si="4"/>
        <v>0.47060000000000002</v>
      </c>
      <c r="AE49" s="475"/>
    </row>
    <row r="50" spans="1:31" ht="54" customHeight="1" x14ac:dyDescent="0.2">
      <c r="A50" s="219"/>
      <c r="B50" s="233"/>
      <c r="C50" s="219"/>
      <c r="D50" s="219"/>
      <c r="E50" s="220"/>
      <c r="F50" s="221"/>
      <c r="G50" s="219"/>
      <c r="H50" s="219"/>
      <c r="I50" s="234"/>
      <c r="J50" s="238"/>
      <c r="K50" s="238"/>
      <c r="L50" s="239"/>
      <c r="M50" s="239"/>
      <c r="N50" s="236"/>
      <c r="O50" s="236"/>
      <c r="P50" s="236"/>
      <c r="Q50" s="470"/>
      <c r="R50" s="470"/>
      <c r="S50" s="470"/>
      <c r="T50" s="470"/>
      <c r="U50" s="471"/>
      <c r="V50" s="234"/>
      <c r="W50" s="159">
        <v>3</v>
      </c>
      <c r="X50" s="162" t="s">
        <v>154</v>
      </c>
      <c r="Y50" s="161">
        <v>1</v>
      </c>
      <c r="Z50" s="43">
        <v>0.22</v>
      </c>
      <c r="AA50" s="44">
        <f t="shared" si="3"/>
        <v>0.22</v>
      </c>
      <c r="AB50" s="255"/>
      <c r="AC50" s="474">
        <v>0.46</v>
      </c>
      <c r="AD50" s="259">
        <f t="shared" si="4"/>
        <v>0.46</v>
      </c>
      <c r="AE50" s="475"/>
    </row>
    <row r="51" spans="1:31" ht="54" customHeight="1" x14ac:dyDescent="0.2">
      <c r="A51" s="219"/>
      <c r="B51" s="233"/>
      <c r="C51" s="219"/>
      <c r="D51" s="219"/>
      <c r="E51" s="220"/>
      <c r="F51" s="221"/>
      <c r="G51" s="219"/>
      <c r="H51" s="219"/>
      <c r="I51" s="234"/>
      <c r="J51" s="238"/>
      <c r="K51" s="238"/>
      <c r="L51" s="239"/>
      <c r="M51" s="239"/>
      <c r="N51" s="236"/>
      <c r="O51" s="236"/>
      <c r="P51" s="236"/>
      <c r="Q51" s="470"/>
      <c r="R51" s="470"/>
      <c r="S51" s="470"/>
      <c r="T51" s="470"/>
      <c r="U51" s="471"/>
      <c r="V51" s="234"/>
      <c r="W51" s="159">
        <v>6</v>
      </c>
      <c r="X51" s="160" t="s">
        <v>155</v>
      </c>
      <c r="Y51" s="161">
        <v>100</v>
      </c>
      <c r="Z51" s="43">
        <v>0</v>
      </c>
      <c r="AA51" s="44">
        <f t="shared" si="3"/>
        <v>0</v>
      </c>
      <c r="AB51" s="256" t="s">
        <v>156</v>
      </c>
      <c r="AC51" s="474">
        <v>48.77</v>
      </c>
      <c r="AD51" s="259">
        <f t="shared" si="4"/>
        <v>0.48770000000000002</v>
      </c>
      <c r="AE51" s="476"/>
    </row>
    <row r="52" spans="1:31" ht="54" customHeight="1" x14ac:dyDescent="0.2">
      <c r="A52" s="219"/>
      <c r="B52" s="233"/>
      <c r="C52" s="219"/>
      <c r="D52" s="219"/>
      <c r="E52" s="220"/>
      <c r="F52" s="221" t="s">
        <v>157</v>
      </c>
      <c r="G52" s="219" t="s">
        <v>76</v>
      </c>
      <c r="H52" s="219">
        <v>4222</v>
      </c>
      <c r="I52" s="234" t="s">
        <v>158</v>
      </c>
      <c r="J52" s="219">
        <v>1</v>
      </c>
      <c r="K52" s="219"/>
      <c r="L52" s="236"/>
      <c r="M52" s="236">
        <v>0.39</v>
      </c>
      <c r="N52" s="235">
        <v>0.60940000000000005</v>
      </c>
      <c r="O52" s="235">
        <v>0.60940000000000005</v>
      </c>
      <c r="P52" s="237">
        <v>0.39</v>
      </c>
      <c r="Q52" s="470"/>
      <c r="R52" s="470">
        <v>0.45</v>
      </c>
      <c r="S52" s="468">
        <v>0.70309999999999995</v>
      </c>
      <c r="T52" s="468">
        <v>0.70309999999999995</v>
      </c>
      <c r="U52" s="469">
        <v>0.45</v>
      </c>
      <c r="V52" s="234"/>
      <c r="W52" s="155">
        <v>5</v>
      </c>
      <c r="X52" s="162" t="s">
        <v>159</v>
      </c>
      <c r="Y52" s="161">
        <v>100</v>
      </c>
      <c r="Z52" s="43">
        <v>23.53</v>
      </c>
      <c r="AA52" s="44">
        <f t="shared" si="3"/>
        <v>0.23530000000000001</v>
      </c>
      <c r="AB52" s="256"/>
      <c r="AC52" s="474">
        <v>42.35</v>
      </c>
      <c r="AD52" s="259">
        <f t="shared" si="4"/>
        <v>0.42349999999999999</v>
      </c>
      <c r="AE52" s="476"/>
    </row>
    <row r="53" spans="1:31" ht="54" customHeight="1" x14ac:dyDescent="0.2">
      <c r="A53" s="219"/>
      <c r="B53" s="233"/>
      <c r="C53" s="219"/>
      <c r="D53" s="219"/>
      <c r="E53" s="220"/>
      <c r="F53" s="221"/>
      <c r="G53" s="219"/>
      <c r="H53" s="219"/>
      <c r="I53" s="234"/>
      <c r="J53" s="219"/>
      <c r="K53" s="219"/>
      <c r="L53" s="236"/>
      <c r="M53" s="236"/>
      <c r="N53" s="236"/>
      <c r="O53" s="236"/>
      <c r="P53" s="236"/>
      <c r="Q53" s="470"/>
      <c r="R53" s="470"/>
      <c r="S53" s="470"/>
      <c r="T53" s="470"/>
      <c r="U53" s="471"/>
      <c r="V53" s="234"/>
      <c r="W53" s="155">
        <v>7</v>
      </c>
      <c r="X53" s="162" t="s">
        <v>160</v>
      </c>
      <c r="Y53" s="161">
        <v>100</v>
      </c>
      <c r="Z53" s="43">
        <v>0</v>
      </c>
      <c r="AA53" s="44">
        <f t="shared" si="3"/>
        <v>0</v>
      </c>
      <c r="AB53" s="256" t="s">
        <v>156</v>
      </c>
      <c r="AC53" s="474">
        <v>0</v>
      </c>
      <c r="AD53" s="259">
        <f t="shared" si="4"/>
        <v>0</v>
      </c>
      <c r="AE53" s="476" t="s">
        <v>161</v>
      </c>
    </row>
    <row r="54" spans="1:31" ht="54" customHeight="1" x14ac:dyDescent="0.2">
      <c r="A54" s="219"/>
      <c r="B54" s="233"/>
      <c r="C54" s="219"/>
      <c r="D54" s="219"/>
      <c r="E54" s="220"/>
      <c r="F54" s="221"/>
      <c r="G54" s="219"/>
      <c r="H54" s="219"/>
      <c r="I54" s="234"/>
      <c r="J54" s="219"/>
      <c r="K54" s="219"/>
      <c r="L54" s="236"/>
      <c r="M54" s="236"/>
      <c r="N54" s="236"/>
      <c r="O54" s="236"/>
      <c r="P54" s="236"/>
      <c r="Q54" s="470"/>
      <c r="R54" s="470"/>
      <c r="S54" s="470"/>
      <c r="T54" s="470"/>
      <c r="U54" s="471"/>
      <c r="V54" s="234"/>
      <c r="W54" s="155">
        <v>8</v>
      </c>
      <c r="X54" s="163" t="s">
        <v>162</v>
      </c>
      <c r="Y54" s="161">
        <v>100</v>
      </c>
      <c r="Z54" s="43">
        <v>17.329999999999998</v>
      </c>
      <c r="AA54" s="44">
        <f>Z54/Y54</f>
        <v>0.17329999999999998</v>
      </c>
      <c r="AB54" s="256"/>
      <c r="AC54" s="474">
        <v>38.24</v>
      </c>
      <c r="AD54" s="259">
        <f t="shared" si="4"/>
        <v>0.38240000000000002</v>
      </c>
      <c r="AE54" s="476"/>
    </row>
    <row r="55" spans="1:31" ht="54" customHeight="1" x14ac:dyDescent="0.2">
      <c r="A55" s="219"/>
      <c r="B55" s="233"/>
      <c r="C55" s="219"/>
      <c r="D55" s="219"/>
      <c r="E55" s="220"/>
      <c r="F55" s="221"/>
      <c r="G55" s="219"/>
      <c r="H55" s="219"/>
      <c r="I55" s="234"/>
      <c r="J55" s="219"/>
      <c r="K55" s="219"/>
      <c r="L55" s="236"/>
      <c r="M55" s="236"/>
      <c r="N55" s="236"/>
      <c r="O55" s="236"/>
      <c r="P55" s="236"/>
      <c r="Q55" s="470"/>
      <c r="R55" s="470"/>
      <c r="S55" s="470"/>
      <c r="T55" s="470"/>
      <c r="U55" s="471"/>
      <c r="V55" s="234"/>
      <c r="W55" s="155">
        <v>9</v>
      </c>
      <c r="X55" s="163" t="s">
        <v>163</v>
      </c>
      <c r="Y55" s="161">
        <v>100</v>
      </c>
      <c r="Z55" s="43">
        <v>16.440000000000001</v>
      </c>
      <c r="AA55" s="44">
        <f t="shared" ref="AA55" si="5">Z55/Y55</f>
        <v>0.16440000000000002</v>
      </c>
      <c r="AB55" s="256"/>
      <c r="AC55" s="474">
        <v>35.729999999999997</v>
      </c>
      <c r="AD55" s="259">
        <f t="shared" si="4"/>
        <v>0.35729999999999995</v>
      </c>
      <c r="AE55" s="476"/>
    </row>
    <row r="56" spans="1:31" ht="54" customHeight="1" x14ac:dyDescent="0.2">
      <c r="A56" s="219"/>
      <c r="B56" s="233"/>
      <c r="C56" s="219"/>
      <c r="D56" s="219"/>
      <c r="E56" s="220"/>
      <c r="F56" s="221"/>
      <c r="G56" s="219"/>
      <c r="H56" s="219"/>
      <c r="I56" s="234"/>
      <c r="J56" s="219"/>
      <c r="K56" s="219"/>
      <c r="L56" s="236"/>
      <c r="M56" s="236"/>
      <c r="N56" s="236"/>
      <c r="O56" s="236"/>
      <c r="P56" s="236"/>
      <c r="Q56" s="470"/>
      <c r="R56" s="470"/>
      <c r="S56" s="470"/>
      <c r="T56" s="470"/>
      <c r="U56" s="471"/>
      <c r="V56" s="234"/>
      <c r="W56" s="155">
        <v>10</v>
      </c>
      <c r="X56" s="163" t="s">
        <v>164</v>
      </c>
      <c r="Y56" s="161">
        <v>100</v>
      </c>
      <c r="Z56" s="43">
        <v>28</v>
      </c>
      <c r="AA56" s="44">
        <f>Z56/Y56</f>
        <v>0.28000000000000003</v>
      </c>
      <c r="AB56" s="256"/>
      <c r="AC56" s="474">
        <v>52</v>
      </c>
      <c r="AD56" s="259">
        <f t="shared" si="4"/>
        <v>0.52</v>
      </c>
      <c r="AE56" s="476"/>
    </row>
  </sheetData>
  <sheetProtection algorithmName="SHA-512" hashValue="ue7yILIMaPtqeHJKlQRF1gSvcYWA8Q0ibk4uMibgcEg961FBou4ldnt96YNnSqygS8yFwGLjYCm9uIwfSvWvpA==" saltValue="Je1gFlXviy8y+dmXWzP35g==" spinCount="100000" sheet="1" formatCells="0" autoFilter="0"/>
  <protectedRanges>
    <protectedRange sqref="AB10:AB28 AE10:AE28 AE30:AE56 AB30:AB56" name="Rango1"/>
  </protectedRanges>
  <autoFilter ref="A9:AE56" xr:uid="{1B4AF458-04C1-4E66-9F38-FE00CA84CB47}"/>
  <mergeCells count="213">
    <mergeCell ref="R44:R45"/>
    <mergeCell ref="S44:S45"/>
    <mergeCell ref="R14:R15"/>
    <mergeCell ref="S47:S51"/>
    <mergeCell ref="T47:T51"/>
    <mergeCell ref="U47:U51"/>
    <mergeCell ref="V47:V56"/>
    <mergeCell ref="O52:O56"/>
    <mergeCell ref="P52:P56"/>
    <mergeCell ref="Q52:Q56"/>
    <mergeCell ref="R52:R56"/>
    <mergeCell ref="S52:S56"/>
    <mergeCell ref="T52:T56"/>
    <mergeCell ref="U52:U56"/>
    <mergeCell ref="J47:J51"/>
    <mergeCell ref="K47:K51"/>
    <mergeCell ref="L47:L51"/>
    <mergeCell ref="M47:M51"/>
    <mergeCell ref="N47:N51"/>
    <mergeCell ref="O47:O51"/>
    <mergeCell ref="P47:P51"/>
    <mergeCell ref="Q47:Q51"/>
    <mergeCell ref="R47:R51"/>
    <mergeCell ref="J52:J56"/>
    <mergeCell ref="K52:K56"/>
    <mergeCell ref="L52:L56"/>
    <mergeCell ref="M52:M56"/>
    <mergeCell ref="N52:N56"/>
    <mergeCell ref="A47:A56"/>
    <mergeCell ref="B47:B56"/>
    <mergeCell ref="C47:C56"/>
    <mergeCell ref="D47:D56"/>
    <mergeCell ref="E47:E56"/>
    <mergeCell ref="F47:F51"/>
    <mergeCell ref="G47:G51"/>
    <mergeCell ref="H47:H51"/>
    <mergeCell ref="I47:I51"/>
    <mergeCell ref="F52:F56"/>
    <mergeCell ref="G52:G56"/>
    <mergeCell ref="H52:H56"/>
    <mergeCell ref="I52:I56"/>
    <mergeCell ref="AC8:AE8"/>
    <mergeCell ref="H37:H39"/>
    <mergeCell ref="I37:I39"/>
    <mergeCell ref="H40:H43"/>
    <mergeCell ref="I40:I43"/>
    <mergeCell ref="H10:H13"/>
    <mergeCell ref="I10:I13"/>
    <mergeCell ref="H14:H15"/>
    <mergeCell ref="I14:I15"/>
    <mergeCell ref="H19:H22"/>
    <mergeCell ref="I19:I22"/>
    <mergeCell ref="H23:H27"/>
    <mergeCell ref="I23:I27"/>
    <mergeCell ref="H29:H32"/>
    <mergeCell ref="I29:I32"/>
    <mergeCell ref="L23:L27"/>
    <mergeCell ref="L29:L32"/>
    <mergeCell ref="N23:N27"/>
    <mergeCell ref="O23:O27"/>
    <mergeCell ref="Z8:AB8"/>
    <mergeCell ref="V29:V32"/>
    <mergeCell ref="S37:S39"/>
    <mergeCell ref="S40:S43"/>
    <mergeCell ref="R10:R13"/>
    <mergeCell ref="A40:A46"/>
    <mergeCell ref="G10:G13"/>
    <mergeCell ref="J10:J13"/>
    <mergeCell ref="K10:K13"/>
    <mergeCell ref="G14:G15"/>
    <mergeCell ref="J14:J15"/>
    <mergeCell ref="K14:K15"/>
    <mergeCell ref="G19:G22"/>
    <mergeCell ref="J19:J22"/>
    <mergeCell ref="K19:K22"/>
    <mergeCell ref="G23:G27"/>
    <mergeCell ref="J23:J27"/>
    <mergeCell ref="A10:A18"/>
    <mergeCell ref="A19:A32"/>
    <mergeCell ref="A33:A36"/>
    <mergeCell ref="A37:A39"/>
    <mergeCell ref="E23:E28"/>
    <mergeCell ref="F23:F27"/>
    <mergeCell ref="G44:G45"/>
    <mergeCell ref="J44:J45"/>
    <mergeCell ref="K44:K45"/>
    <mergeCell ref="H44:H45"/>
    <mergeCell ref="K37:K39"/>
    <mergeCell ref="B10:B17"/>
    <mergeCell ref="B33:B36"/>
    <mergeCell ref="C34:C36"/>
    <mergeCell ref="D34:D36"/>
    <mergeCell ref="E34:E36"/>
    <mergeCell ref="V34:V36"/>
    <mergeCell ref="C29:C32"/>
    <mergeCell ref="D29:D32"/>
    <mergeCell ref="E29:E32"/>
    <mergeCell ref="F29:F32"/>
    <mergeCell ref="B19:B32"/>
    <mergeCell ref="C19:C28"/>
    <mergeCell ref="D19:D28"/>
    <mergeCell ref="S23:S27"/>
    <mergeCell ref="S29:S32"/>
    <mergeCell ref="R19:R22"/>
    <mergeCell ref="R23:R27"/>
    <mergeCell ref="R29:R32"/>
    <mergeCell ref="D10:D17"/>
    <mergeCell ref="E10:E17"/>
    <mergeCell ref="V23:V28"/>
    <mergeCell ref="E19:E22"/>
    <mergeCell ref="F19:F22"/>
    <mergeCell ref="V19:V22"/>
    <mergeCell ref="L10:L13"/>
    <mergeCell ref="L14:L15"/>
    <mergeCell ref="L19:L22"/>
    <mergeCell ref="M10:M13"/>
    <mergeCell ref="N10:N13"/>
    <mergeCell ref="O10:O13"/>
    <mergeCell ref="P10:P13"/>
    <mergeCell ref="M14:M15"/>
    <mergeCell ref="N14:N15"/>
    <mergeCell ref="O14:O15"/>
    <mergeCell ref="P14:P15"/>
    <mergeCell ref="M19:M22"/>
    <mergeCell ref="N19:N22"/>
    <mergeCell ref="O19:O22"/>
    <mergeCell ref="P19:P22"/>
    <mergeCell ref="S10:S13"/>
    <mergeCell ref="S14:S15"/>
    <mergeCell ref="S19:S22"/>
    <mergeCell ref="C10:C17"/>
    <mergeCell ref="V44:V46"/>
    <mergeCell ref="F10:F13"/>
    <mergeCell ref="F14:F15"/>
    <mergeCell ref="V37:V39"/>
    <mergeCell ref="V10:V17"/>
    <mergeCell ref="G29:G32"/>
    <mergeCell ref="F40:F43"/>
    <mergeCell ref="V40:V43"/>
    <mergeCell ref="K23:K27"/>
    <mergeCell ref="C44:C46"/>
    <mergeCell ref="D44:D46"/>
    <mergeCell ref="E44:E46"/>
    <mergeCell ref="J29:J32"/>
    <mergeCell ref="K29:K32"/>
    <mergeCell ref="G40:G43"/>
    <mergeCell ref="J40:J43"/>
    <mergeCell ref="M23:M27"/>
    <mergeCell ref="P23:P27"/>
    <mergeCell ref="M29:M32"/>
    <mergeCell ref="K40:K43"/>
    <mergeCell ref="O29:O32"/>
    <mergeCell ref="P29:P32"/>
    <mergeCell ref="L37:L39"/>
    <mergeCell ref="B44:B46"/>
    <mergeCell ref="G37:G39"/>
    <mergeCell ref="I44:I45"/>
    <mergeCell ref="F44:F45"/>
    <mergeCell ref="B37:B39"/>
    <mergeCell ref="C37:C39"/>
    <mergeCell ref="D37:D39"/>
    <mergeCell ref="E37:E39"/>
    <mergeCell ref="F37:F39"/>
    <mergeCell ref="B40:B43"/>
    <mergeCell ref="C40:C43"/>
    <mergeCell ref="D40:D43"/>
    <mergeCell ref="E40:E43"/>
    <mergeCell ref="O44:O45"/>
    <mergeCell ref="P44:P45"/>
    <mergeCell ref="J37:J39"/>
    <mergeCell ref="M37:M39"/>
    <mergeCell ref="N37:N39"/>
    <mergeCell ref="O37:O39"/>
    <mergeCell ref="P37:P39"/>
    <mergeCell ref="L40:L43"/>
    <mergeCell ref="L44:L45"/>
    <mergeCell ref="F8:K8"/>
    <mergeCell ref="T44:T45"/>
    <mergeCell ref="U10:U13"/>
    <mergeCell ref="U14:U15"/>
    <mergeCell ref="U19:U22"/>
    <mergeCell ref="U23:U27"/>
    <mergeCell ref="U29:U32"/>
    <mergeCell ref="U37:U39"/>
    <mergeCell ref="U40:U43"/>
    <mergeCell ref="U44:U45"/>
    <mergeCell ref="T10:T13"/>
    <mergeCell ref="T14:T15"/>
    <mergeCell ref="T19:T22"/>
    <mergeCell ref="T23:T27"/>
    <mergeCell ref="T29:T32"/>
    <mergeCell ref="Q44:Q45"/>
    <mergeCell ref="T37:T39"/>
    <mergeCell ref="T40:T43"/>
    <mergeCell ref="R37:R39"/>
    <mergeCell ref="R40:R43"/>
    <mergeCell ref="L8:P8"/>
    <mergeCell ref="M40:M43"/>
    <mergeCell ref="M44:M45"/>
    <mergeCell ref="N44:N45"/>
    <mergeCell ref="V8:Y8"/>
    <mergeCell ref="Q10:Q13"/>
    <mergeCell ref="Q14:Q15"/>
    <mergeCell ref="Q19:Q22"/>
    <mergeCell ref="Q23:Q27"/>
    <mergeCell ref="Q29:Q32"/>
    <mergeCell ref="Q37:Q39"/>
    <mergeCell ref="Q40:Q43"/>
    <mergeCell ref="N29:N32"/>
    <mergeCell ref="N40:N43"/>
    <mergeCell ref="O40:O43"/>
    <mergeCell ref="P40:P43"/>
    <mergeCell ref="Q8:U8"/>
  </mergeCells>
  <dataValidations count="7">
    <dataValidation type="list" allowBlank="1" showErrorMessage="1" sqref="D19" xr:uid="{54B8721F-BEF0-4553-89AE-D018ADC5937B}">
      <formula1>"2.07. Bogotá, una ciudad con menos Pobreza,2.08. Erradicación del hambre en Bogotá,2.09. Reduccion de formas extremas de exclusion,2.10. Salud Pública Integrada e Integral,2.11. Salud con calidad y en el territorio,2.12. Bogotá cuida a su gente,2.13. Bogo"&amp;"tá, un territorio de paz y reconciliación en donde todos puedan volver a empezar,2.14. Bogotá deportiva, recreativa, artística, patrimonial e intercultural,2.15. Bogotá protege todas las formas de vida"</formula1>
    </dataValidation>
    <dataValidation type="list" allowBlank="1" showErrorMessage="1" sqref="C19 C44:C45 C33" xr:uid="{B1FFC8E8-3B53-4849-BB0A-C019FF4C9E16}">
      <formula1>"1. Bogotá se siente segura,2. Bogotá confía en su bien-estar,3. Bogotá confía en su potencial,4. Bogotá avanza en su acción climática,5. Bogotá confía en su gobierno"</formula1>
    </dataValidation>
    <dataValidation type="list" allowBlank="1" showErrorMessage="1" sqref="D33" xr:uid="{6D588E81-64EA-4131-9B06-1A6CC3EB8074}">
      <formula1>"3.16. La educación como eje del potencial humano,3.17. Formación para el trabajo y acceso a oportunidades educativas,3.18. Ciencia, tecnología e innovación-CTel para desarrollar nuestro potencial y promover el de nuestros vecinos regionales,3.19. Desarrol"&amp;"lo empresarial, productividad y empleo,3.20. Promoción del emprendimiento formal, equitativo e incluyente,3.21. Bogotá Ciudad Portuaria,3.22. Bogotá, una ciudad de puertas abiertas al mundo"</formula1>
    </dataValidation>
    <dataValidation type="list" allowBlank="1" showErrorMessage="1" sqref="C34" xr:uid="{867FF15B-AC38-44C5-BC4D-B9E91F3C71E5}">
      <formula1>"1. Bogotá se siente segura,2. Bogotá confía en su bien-estar,3. Bogotá confía en su potencial,4.Bogotá ordena su territorio y avanza en su acción climática,5. Bogotá confía en su gobierno"</formula1>
    </dataValidation>
    <dataValidation type="list" allowBlank="1" showErrorMessage="1" sqref="D34" xr:uid="{ECDA0926-7DD4-4808-AB5D-6787986B3748}">
      <formula1>"4.23. Ordenamiento territorial sostenible, equlibrado y participativo,4.24. Revitalización y renovación urbana y rural con inclusión,4.25. Aumento de la resiliencia al cambio climático y reduccion de la vulnerabilidad,4.26. Movilidad Sostenible,4.27. Gest"&amp;"ion del riesgo de desastres para un territorio seguro,4.28. Reduccion de emisiones y control del deterioro ambiental,4.29. Servicios publicos inclusivos y sostenibles,4.30. Atencion del deficit social para un habitat digno,4.31. Acceso equitativo de vivie"&amp;"nda urbana y rural"</formula1>
    </dataValidation>
    <dataValidation type="list" allowBlank="1" showErrorMessage="1" sqref="D29 D37 D10 D39:D40 D18 D44:D45 D47" xr:uid="{866B4031-221F-4C90-BA1A-E26C52E55979}">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 type="list" allowBlank="1" showErrorMessage="1" sqref="C29 C37 C10 C18 C39:C40 C47" xr:uid="{0E7EB6B8-E96A-4B6E-97F1-79F64534C914}">
      <formula1>"1. Bogotá se siente segura,2.   Bogotá confía en su bien-estar,3.   Bogotá confía en su potencial,4. Bogotá avanza en su acción climática,5. Bogotá confía en su gobierno"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7AE-E23F-450C-BDC7-1A3BE5829D47}">
  <dimension ref="A2:K22"/>
  <sheetViews>
    <sheetView showGridLines="0" topLeftCell="A3" zoomScale="70" zoomScaleNormal="70" workbookViewId="0">
      <selection activeCell="H11" sqref="H11"/>
    </sheetView>
  </sheetViews>
  <sheetFormatPr baseColWidth="10" defaultColWidth="11.42578125" defaultRowHeight="12.75" x14ac:dyDescent="0.2"/>
  <cols>
    <col min="1" max="1" width="113.28515625" customWidth="1"/>
    <col min="2" max="2" width="24" customWidth="1"/>
    <col min="3" max="3" width="17.5703125" customWidth="1"/>
    <col min="4" max="4" width="28.140625" hidden="1" customWidth="1"/>
    <col min="5" max="5" width="21.28515625" hidden="1" customWidth="1"/>
    <col min="6" max="6" width="21.5703125" hidden="1" customWidth="1"/>
    <col min="7" max="7" width="16.5703125" hidden="1" customWidth="1"/>
    <col min="8" max="11" width="16.7109375" customWidth="1"/>
    <col min="12" max="12" width="14.7109375" customWidth="1"/>
    <col min="13" max="13" width="16.5703125" customWidth="1"/>
  </cols>
  <sheetData>
    <row r="2" spans="1:11" ht="23.25" x14ac:dyDescent="0.2">
      <c r="B2" s="59" t="s">
        <v>0</v>
      </c>
      <c r="C2" s="59"/>
      <c r="D2" s="59"/>
    </row>
    <row r="3" spans="1:11" ht="18" x14ac:dyDescent="0.2">
      <c r="B3" s="20" t="str">
        <f>+'Metas PDD_ proyectos inversión'!F3</f>
        <v>Plan de Acción Institucional (PAI) 2025</v>
      </c>
      <c r="C3" s="20"/>
      <c r="D3" s="20"/>
    </row>
    <row r="4" spans="1:11" ht="18" x14ac:dyDescent="0.2">
      <c r="B4" s="60" t="s">
        <v>2</v>
      </c>
      <c r="C4" s="60"/>
      <c r="D4" s="60"/>
    </row>
    <row r="5" spans="1:11" ht="18" x14ac:dyDescent="0.2">
      <c r="B5" s="60" t="s">
        <v>165</v>
      </c>
      <c r="C5" s="60"/>
      <c r="D5" s="60"/>
    </row>
    <row r="6" spans="1:11" x14ac:dyDescent="0.2">
      <c r="B6" s="58" t="str">
        <f>+'Metas PDD_ proyectos inversión'!F6</f>
        <v>Versión 3 del mes de julio de 2025</v>
      </c>
      <c r="C6" s="58"/>
      <c r="D6" s="58"/>
    </row>
    <row r="7" spans="1:11" x14ac:dyDescent="0.2">
      <c r="A7" s="55"/>
      <c r="B7" s="56"/>
      <c r="C7" s="56"/>
    </row>
    <row r="8" spans="1:11" ht="32.25" customHeight="1" x14ac:dyDescent="0.2">
      <c r="D8" s="240" t="s">
        <v>8</v>
      </c>
      <c r="E8" s="240"/>
      <c r="F8" s="240"/>
      <c r="G8" s="240"/>
      <c r="H8" s="241" t="s">
        <v>9</v>
      </c>
      <c r="I8" s="241"/>
      <c r="J8" s="241"/>
      <c r="K8" s="241"/>
    </row>
    <row r="9" spans="1:11" ht="59.25" customHeight="1" x14ac:dyDescent="0.2">
      <c r="A9" s="17" t="s">
        <v>166</v>
      </c>
      <c r="B9" s="17" t="s">
        <v>167</v>
      </c>
      <c r="C9" s="17" t="s">
        <v>168</v>
      </c>
      <c r="D9" s="39" t="s">
        <v>169</v>
      </c>
      <c r="E9" s="39" t="s">
        <v>170</v>
      </c>
      <c r="F9" s="39" t="s">
        <v>171</v>
      </c>
      <c r="G9" s="39" t="s">
        <v>172</v>
      </c>
      <c r="H9" s="125" t="s">
        <v>169</v>
      </c>
      <c r="I9" s="125" t="s">
        <v>170</v>
      </c>
      <c r="J9" s="125" t="s">
        <v>171</v>
      </c>
      <c r="K9" s="125" t="s">
        <v>172</v>
      </c>
    </row>
    <row r="10" spans="1:11" ht="48" customHeight="1" x14ac:dyDescent="0.2">
      <c r="A10" s="15" t="s">
        <v>173</v>
      </c>
      <c r="B10" s="16">
        <v>419</v>
      </c>
      <c r="C10" s="37">
        <v>0.01</v>
      </c>
      <c r="D10" s="16">
        <v>285</v>
      </c>
      <c r="E10" s="53">
        <f>D10/B10</f>
        <v>0.68019093078758952</v>
      </c>
      <c r="F10" s="16">
        <v>19</v>
      </c>
      <c r="G10" s="53">
        <f>F10/B10</f>
        <v>4.5346062052505964E-2</v>
      </c>
      <c r="H10" s="477">
        <v>394</v>
      </c>
      <c r="I10" s="53">
        <f t="shared" ref="I10:I21" si="0">H10/B10</f>
        <v>0.94033412887828161</v>
      </c>
      <c r="J10" s="477">
        <v>119</v>
      </c>
      <c r="K10" s="53">
        <f t="shared" ref="K10:K21" si="1">J10/B10</f>
        <v>0.28400954653937949</v>
      </c>
    </row>
    <row r="11" spans="1:11" ht="48" customHeight="1" x14ac:dyDescent="0.2">
      <c r="A11" s="15" t="s">
        <v>174</v>
      </c>
      <c r="B11" s="16">
        <v>685</v>
      </c>
      <c r="C11" s="37">
        <v>0.01</v>
      </c>
      <c r="D11" s="16">
        <v>409</v>
      </c>
      <c r="E11" s="53">
        <f t="shared" ref="E11:E20" si="2">D11/B11</f>
        <v>0.59708029197080292</v>
      </c>
      <c r="F11" s="16">
        <v>24</v>
      </c>
      <c r="G11" s="53">
        <f t="shared" ref="G11:G20" si="3">F11/B11</f>
        <v>3.5036496350364967E-2</v>
      </c>
      <c r="H11" s="477">
        <v>408.7</v>
      </c>
      <c r="I11" s="53">
        <f t="shared" si="0"/>
        <v>0.59664233576642334</v>
      </c>
      <c r="J11" s="477">
        <v>176</v>
      </c>
      <c r="K11" s="53">
        <f t="shared" si="1"/>
        <v>0.25693430656934307</v>
      </c>
    </row>
    <row r="12" spans="1:11" ht="48" customHeight="1" x14ac:dyDescent="0.2">
      <c r="A12" s="15" t="s">
        <v>70</v>
      </c>
      <c r="B12" s="16">
        <v>1109</v>
      </c>
      <c r="C12" s="37">
        <v>0.01</v>
      </c>
      <c r="D12" s="16">
        <v>618</v>
      </c>
      <c r="E12" s="53">
        <f t="shared" si="2"/>
        <v>0.55725879170423809</v>
      </c>
      <c r="F12" s="16">
        <v>43</v>
      </c>
      <c r="G12" s="53">
        <f t="shared" si="3"/>
        <v>3.87736699729486E-2</v>
      </c>
      <c r="H12" s="477">
        <v>1078</v>
      </c>
      <c r="I12" s="53">
        <f t="shared" si="0"/>
        <v>0.97204688908926962</v>
      </c>
      <c r="J12" s="477">
        <v>263</v>
      </c>
      <c r="K12" s="53">
        <f t="shared" si="1"/>
        <v>0.23715058611361586</v>
      </c>
    </row>
    <row r="13" spans="1:11" ht="48" customHeight="1" x14ac:dyDescent="0.2">
      <c r="A13" s="15" t="s">
        <v>120</v>
      </c>
      <c r="B13" s="16">
        <v>1497</v>
      </c>
      <c r="C13" s="37">
        <v>0.02</v>
      </c>
      <c r="D13" s="16">
        <v>1438</v>
      </c>
      <c r="E13" s="53">
        <f t="shared" si="2"/>
        <v>0.9605878423513694</v>
      </c>
      <c r="F13" s="16">
        <v>59</v>
      </c>
      <c r="G13" s="53">
        <f t="shared" si="3"/>
        <v>3.9412157648630597E-2</v>
      </c>
      <c r="H13" s="477">
        <v>1438</v>
      </c>
      <c r="I13" s="53">
        <f t="shared" si="0"/>
        <v>0.9605878423513694</v>
      </c>
      <c r="J13" s="477">
        <v>496</v>
      </c>
      <c r="K13" s="53">
        <f t="shared" si="1"/>
        <v>0.33132932531730125</v>
      </c>
    </row>
    <row r="14" spans="1:11" ht="48" customHeight="1" x14ac:dyDescent="0.2">
      <c r="A14" s="15" t="s">
        <v>62</v>
      </c>
      <c r="B14" s="16">
        <v>1948</v>
      </c>
      <c r="C14" s="37">
        <v>0.02</v>
      </c>
      <c r="D14" s="16">
        <v>1683</v>
      </c>
      <c r="E14" s="53">
        <f t="shared" si="2"/>
        <v>0.86396303901437377</v>
      </c>
      <c r="F14" s="16">
        <v>83</v>
      </c>
      <c r="G14" s="53">
        <f t="shared" si="3"/>
        <v>4.2607802874743327E-2</v>
      </c>
      <c r="H14" s="477">
        <v>1786</v>
      </c>
      <c r="I14" s="53">
        <f t="shared" si="0"/>
        <v>0.91683778234086244</v>
      </c>
      <c r="J14" s="477">
        <v>556</v>
      </c>
      <c r="K14" s="53">
        <f t="shared" si="1"/>
        <v>0.28542094455852157</v>
      </c>
    </row>
    <row r="15" spans="1:11" ht="48" customHeight="1" x14ac:dyDescent="0.2">
      <c r="A15" s="15" t="s">
        <v>78</v>
      </c>
      <c r="B15" s="16">
        <v>2443</v>
      </c>
      <c r="C15" s="37">
        <v>0.03</v>
      </c>
      <c r="D15" s="16">
        <v>2264</v>
      </c>
      <c r="E15" s="53">
        <f t="shared" si="2"/>
        <v>0.92672943102742533</v>
      </c>
      <c r="F15" s="16">
        <v>147</v>
      </c>
      <c r="G15" s="53">
        <f t="shared" si="3"/>
        <v>6.0171919770773637E-2</v>
      </c>
      <c r="H15" s="477">
        <v>2421</v>
      </c>
      <c r="I15" s="53">
        <f t="shared" si="0"/>
        <v>0.99099467867376179</v>
      </c>
      <c r="J15" s="477">
        <v>846</v>
      </c>
      <c r="K15" s="53">
        <f t="shared" si="1"/>
        <v>0.34629553827261561</v>
      </c>
    </row>
    <row r="16" spans="1:11" ht="48" customHeight="1" x14ac:dyDescent="0.2">
      <c r="A16" s="15" t="s">
        <v>175</v>
      </c>
      <c r="B16" s="16">
        <v>3025</v>
      </c>
      <c r="C16" s="37">
        <v>0.04</v>
      </c>
      <c r="D16" s="16">
        <v>2327</v>
      </c>
      <c r="E16" s="53">
        <f t="shared" si="2"/>
        <v>0.76925619834710746</v>
      </c>
      <c r="F16" s="16">
        <v>90</v>
      </c>
      <c r="G16" s="53">
        <f t="shared" si="3"/>
        <v>2.9752066115702479E-2</v>
      </c>
      <c r="H16" s="477">
        <v>2520</v>
      </c>
      <c r="I16" s="53">
        <f t="shared" si="0"/>
        <v>0.83305785123966947</v>
      </c>
      <c r="J16" s="477">
        <v>790</v>
      </c>
      <c r="K16" s="53">
        <f t="shared" si="1"/>
        <v>0.26115702479338843</v>
      </c>
    </row>
    <row r="17" spans="1:11" ht="48" customHeight="1" x14ac:dyDescent="0.2">
      <c r="A17" s="15" t="s">
        <v>140</v>
      </c>
      <c r="B17" s="16">
        <v>3948</v>
      </c>
      <c r="C17" s="37">
        <v>0.05</v>
      </c>
      <c r="D17" s="16">
        <v>1415</v>
      </c>
      <c r="E17" s="53">
        <f t="shared" si="2"/>
        <v>0.35840932117527863</v>
      </c>
      <c r="F17" s="16">
        <v>89</v>
      </c>
      <c r="G17" s="53">
        <f t="shared" si="3"/>
        <v>2.2543059777102331E-2</v>
      </c>
      <c r="H17" s="477">
        <v>2872</v>
      </c>
      <c r="I17" s="53">
        <f t="shared" si="0"/>
        <v>0.72745694022289764</v>
      </c>
      <c r="J17" s="477">
        <v>672</v>
      </c>
      <c r="K17" s="53">
        <f t="shared" si="1"/>
        <v>0.1702127659574468</v>
      </c>
    </row>
    <row r="18" spans="1:11" ht="48" customHeight="1" x14ac:dyDescent="0.2">
      <c r="A18" s="15" t="s">
        <v>176</v>
      </c>
      <c r="B18" s="16">
        <v>13060</v>
      </c>
      <c r="C18" s="37">
        <v>0.16</v>
      </c>
      <c r="D18" s="16">
        <v>11376</v>
      </c>
      <c r="E18" s="53">
        <f t="shared" si="2"/>
        <v>0.87105666156202144</v>
      </c>
      <c r="F18" s="16">
        <v>666</v>
      </c>
      <c r="G18" s="53">
        <f t="shared" si="3"/>
        <v>5.0995405819295556E-2</v>
      </c>
      <c r="H18" s="477">
        <v>12223</v>
      </c>
      <c r="I18" s="53">
        <f t="shared" si="0"/>
        <v>0.93591117917304745</v>
      </c>
      <c r="J18" s="477">
        <v>4762</v>
      </c>
      <c r="K18" s="53">
        <f t="shared" si="1"/>
        <v>0.36462480857580398</v>
      </c>
    </row>
    <row r="19" spans="1:11" ht="48" customHeight="1" x14ac:dyDescent="0.2">
      <c r="A19" s="15" t="s">
        <v>177</v>
      </c>
      <c r="B19" s="16">
        <v>16623</v>
      </c>
      <c r="C19" s="37">
        <v>0.2</v>
      </c>
      <c r="D19" s="16">
        <v>8412</v>
      </c>
      <c r="E19" s="53">
        <f t="shared" si="2"/>
        <v>0.50604584010106479</v>
      </c>
      <c r="F19" s="16">
        <v>413</v>
      </c>
      <c r="G19" s="53">
        <f t="shared" si="3"/>
        <v>2.4845094146664259E-2</v>
      </c>
      <c r="H19" s="477">
        <v>13226</v>
      </c>
      <c r="I19" s="53">
        <f t="shared" si="0"/>
        <v>0.79564458882271549</v>
      </c>
      <c r="J19" s="477">
        <v>5764</v>
      </c>
      <c r="K19" s="53">
        <f t="shared" si="1"/>
        <v>0.34674848102027311</v>
      </c>
    </row>
    <row r="20" spans="1:11" ht="48" customHeight="1" x14ac:dyDescent="0.2">
      <c r="A20" s="15" t="s">
        <v>42</v>
      </c>
      <c r="B20" s="16">
        <v>37304</v>
      </c>
      <c r="C20" s="37">
        <v>0.45</v>
      </c>
      <c r="D20" s="16">
        <v>6185</v>
      </c>
      <c r="E20" s="53">
        <f t="shared" si="2"/>
        <v>0.16579991421831439</v>
      </c>
      <c r="F20" s="16">
        <v>318</v>
      </c>
      <c r="G20" s="53">
        <f t="shared" si="3"/>
        <v>8.5245550075058983E-3</v>
      </c>
      <c r="H20" s="477">
        <v>31812</v>
      </c>
      <c r="I20" s="53">
        <f t="shared" si="0"/>
        <v>0.85277718207162767</v>
      </c>
      <c r="J20" s="477">
        <v>2436</v>
      </c>
      <c r="K20" s="53">
        <f t="shared" si="1"/>
        <v>6.5301308170705549E-2</v>
      </c>
    </row>
    <row r="21" spans="1:11" ht="28.5" customHeight="1" x14ac:dyDescent="0.2">
      <c r="A21" s="17" t="s">
        <v>178</v>
      </c>
      <c r="B21" s="18">
        <v>82062</v>
      </c>
      <c r="C21" s="38">
        <v>1</v>
      </c>
      <c r="D21" s="18">
        <f>SUM(D10:D20)</f>
        <v>36412</v>
      </c>
      <c r="E21" s="41">
        <f>+D21/B21</f>
        <v>0.44371328995150011</v>
      </c>
      <c r="F21" s="18">
        <f>SUM(F10:F20)</f>
        <v>1951</v>
      </c>
      <c r="G21" s="38">
        <f>+F21/B21</f>
        <v>2.3774706928907412E-2</v>
      </c>
      <c r="H21" s="18">
        <f>SUM(H10:H20)</f>
        <v>70178.7</v>
      </c>
      <c r="I21" s="478">
        <f t="shared" si="0"/>
        <v>0.85519119689990486</v>
      </c>
      <c r="J21" s="18">
        <f>SUM(J10:J20)</f>
        <v>16880</v>
      </c>
      <c r="K21" s="478">
        <f t="shared" si="1"/>
        <v>0.20569813068167969</v>
      </c>
    </row>
    <row r="22" spans="1:11" ht="15" x14ac:dyDescent="0.2">
      <c r="A22" s="61" t="s">
        <v>179</v>
      </c>
      <c r="B22" s="62"/>
    </row>
  </sheetData>
  <sheetProtection algorithmName="SHA-512" hashValue="srhPr775nV3JmuA6JYh/YzfbkKaWZ53Tjm03nqBkJxsZh2tY4wTtU+Wn8+MehEsLz/zHFFI4o3uqQpL61+ed1A==" saltValue="4XXOhBBxeRhhRBinE+3n2Q==" spinCount="100000" sheet="1" objects="1" scenarios="1" formatCells="0" autoFilter="0"/>
  <autoFilter ref="A9:K22" xr:uid="{C8DC17AE-E23F-450C-BDC7-1A3BE5829D47}"/>
  <mergeCells count="2">
    <mergeCell ref="D8:G8"/>
    <mergeCell ref="H8:K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D9F-64D3-4594-B52E-3FB894AEB327}">
  <dimension ref="A1:AN502"/>
  <sheetViews>
    <sheetView showGridLines="0" topLeftCell="A2" zoomScale="55" zoomScaleNormal="55" workbookViewId="0">
      <selection activeCell="B11" sqref="B11"/>
    </sheetView>
  </sheetViews>
  <sheetFormatPr baseColWidth="10" defaultColWidth="8.42578125" defaultRowHeight="12.75" x14ac:dyDescent="0.2"/>
  <cols>
    <col min="1" max="1" width="70.7109375" style="4" customWidth="1"/>
    <col min="2" max="2" width="100" style="2" customWidth="1"/>
    <col min="3" max="3" width="30.140625" style="2" customWidth="1"/>
    <col min="4" max="4" width="56.85546875" style="2" customWidth="1"/>
    <col min="5" max="5" width="22.5703125" style="3" customWidth="1"/>
    <col min="6" max="6" width="25.7109375" style="3" customWidth="1"/>
    <col min="7" max="7" width="52.85546875" style="2" customWidth="1"/>
    <col min="8" max="8" width="12.85546875" style="2" bestFit="1" customWidth="1"/>
    <col min="9" max="9" width="25.42578125" style="3" customWidth="1"/>
    <col min="10" max="10" width="12.7109375" style="3" customWidth="1"/>
    <col min="11" max="14" width="12.7109375" style="33" customWidth="1"/>
    <col min="15" max="15" width="8.42578125" style="33" customWidth="1"/>
    <col min="16" max="21" width="12.7109375" style="33" customWidth="1"/>
    <col min="22" max="22" width="14.7109375" style="33" customWidth="1"/>
    <col min="23" max="23" width="32.28515625" style="33" hidden="1" customWidth="1"/>
    <col min="24" max="24" width="29.28515625" style="3" customWidth="1"/>
    <col min="25" max="29" width="15.28515625" style="54" customWidth="1"/>
    <col min="30" max="30" width="10.7109375" style="54" bestFit="1" customWidth="1"/>
    <col min="31" max="31" width="15.5703125" style="4" hidden="1" customWidth="1"/>
    <col min="32" max="32" width="18.5703125" style="4" hidden="1" customWidth="1"/>
    <col min="33" max="33" width="23.140625" style="4" hidden="1" customWidth="1"/>
    <col min="34" max="34" width="19.5703125" style="4" hidden="1" customWidth="1"/>
    <col min="35" max="35" width="22.140625" style="4" hidden="1" customWidth="1"/>
    <col min="36" max="36" width="21.140625" style="4" hidden="1" customWidth="1"/>
    <col min="37" max="37" width="19.42578125" style="4" customWidth="1"/>
    <col min="38" max="38" width="24.140625" style="4" customWidth="1"/>
    <col min="39" max="39" width="45.5703125" style="4" hidden="1" customWidth="1"/>
    <col min="40" max="40" width="59.140625" style="4" customWidth="1"/>
    <col min="41" max="237" width="8.42578125" style="4"/>
    <col min="238" max="238" width="14.7109375" style="4" customWidth="1"/>
    <col min="239" max="240" width="36.42578125" style="4" customWidth="1"/>
    <col min="241" max="241" width="42.85546875" style="4" customWidth="1"/>
    <col min="242" max="242" width="62.140625" style="4" customWidth="1"/>
    <col min="243" max="243" width="23" style="4" customWidth="1"/>
    <col min="244" max="244" width="59.5703125" style="4" customWidth="1"/>
    <col min="245" max="245" width="44.140625" style="4" customWidth="1"/>
    <col min="246" max="246" width="38.140625" style="4" customWidth="1"/>
    <col min="247" max="247" width="13.42578125" style="4" customWidth="1"/>
    <col min="248" max="248" width="13.85546875" style="4" customWidth="1"/>
    <col min="249" max="249" width="10.42578125" style="4" customWidth="1"/>
    <col min="250" max="250" width="13.28515625" style="4" customWidth="1"/>
    <col min="251" max="255" width="10.42578125" style="4" customWidth="1"/>
    <col min="256" max="256" width="12" style="4" bestFit="1" customWidth="1"/>
    <col min="257" max="257" width="17.42578125" style="4" customWidth="1"/>
    <col min="258" max="258" width="14.85546875" style="4" customWidth="1"/>
    <col min="259" max="259" width="16.5703125" style="4" customWidth="1"/>
    <col min="260" max="260" width="15.42578125" style="4" customWidth="1"/>
    <col min="261" max="261" width="19.5703125" style="4" customWidth="1"/>
    <col min="262" max="262" width="30.42578125" style="4" customWidth="1"/>
    <col min="263" max="263" width="36.7109375" style="4" customWidth="1"/>
    <col min="264" max="493" width="8.42578125" style="4"/>
    <col min="494" max="494" width="14.7109375" style="4" customWidth="1"/>
    <col min="495" max="496" width="36.42578125" style="4" customWidth="1"/>
    <col min="497" max="497" width="42.85546875" style="4" customWidth="1"/>
    <col min="498" max="498" width="62.140625" style="4" customWidth="1"/>
    <col min="499" max="499" width="23" style="4" customWidth="1"/>
    <col min="500" max="500" width="59.5703125" style="4" customWidth="1"/>
    <col min="501" max="501" width="44.140625" style="4" customWidth="1"/>
    <col min="502" max="502" width="38.140625" style="4" customWidth="1"/>
    <col min="503" max="503" width="13.42578125" style="4" customWidth="1"/>
    <col min="504" max="504" width="13.85546875" style="4" customWidth="1"/>
    <col min="505" max="505" width="10.42578125" style="4" customWidth="1"/>
    <col min="506" max="506" width="13.28515625" style="4" customWidth="1"/>
    <col min="507" max="511" width="10.42578125" style="4" customWidth="1"/>
    <col min="512" max="512" width="12" style="4" bestFit="1" customWidth="1"/>
    <col min="513" max="513" width="17.42578125" style="4" customWidth="1"/>
    <col min="514" max="514" width="14.85546875" style="4" customWidth="1"/>
    <col min="515" max="515" width="16.5703125" style="4" customWidth="1"/>
    <col min="516" max="516" width="15.42578125" style="4" customWidth="1"/>
    <col min="517" max="517" width="19.5703125" style="4" customWidth="1"/>
    <col min="518" max="518" width="30.42578125" style="4" customWidth="1"/>
    <col min="519" max="519" width="36.7109375" style="4" customWidth="1"/>
    <col min="520" max="749" width="8.42578125" style="4"/>
    <col min="750" max="750" width="14.7109375" style="4" customWidth="1"/>
    <col min="751" max="752" width="36.42578125" style="4" customWidth="1"/>
    <col min="753" max="753" width="42.85546875" style="4" customWidth="1"/>
    <col min="754" max="754" width="62.140625" style="4" customWidth="1"/>
    <col min="755" max="755" width="23" style="4" customWidth="1"/>
    <col min="756" max="756" width="59.5703125" style="4" customWidth="1"/>
    <col min="757" max="757" width="44.140625" style="4" customWidth="1"/>
    <col min="758" max="758" width="38.140625" style="4" customWidth="1"/>
    <col min="759" max="759" width="13.42578125" style="4" customWidth="1"/>
    <col min="760" max="760" width="13.85546875" style="4" customWidth="1"/>
    <col min="761" max="761" width="10.42578125" style="4" customWidth="1"/>
    <col min="762" max="762" width="13.28515625" style="4" customWidth="1"/>
    <col min="763" max="767" width="10.42578125" style="4" customWidth="1"/>
    <col min="768" max="768" width="12" style="4" bestFit="1" customWidth="1"/>
    <col min="769" max="769" width="17.42578125" style="4" customWidth="1"/>
    <col min="770" max="770" width="14.85546875" style="4" customWidth="1"/>
    <col min="771" max="771" width="16.5703125" style="4" customWidth="1"/>
    <col min="772" max="772" width="15.42578125" style="4" customWidth="1"/>
    <col min="773" max="773" width="19.5703125" style="4" customWidth="1"/>
    <col min="774" max="774" width="30.42578125" style="4" customWidth="1"/>
    <col min="775" max="775" width="36.7109375" style="4" customWidth="1"/>
    <col min="776" max="1005" width="8.42578125" style="4"/>
    <col min="1006" max="1006" width="14.7109375" style="4" customWidth="1"/>
    <col min="1007" max="1008" width="36.42578125" style="4" customWidth="1"/>
    <col min="1009" max="1009" width="42.85546875" style="4" customWidth="1"/>
    <col min="1010" max="1010" width="62.140625" style="4" customWidth="1"/>
    <col min="1011" max="1011" width="23" style="4" customWidth="1"/>
    <col min="1012" max="1012" width="59.5703125" style="4" customWidth="1"/>
    <col min="1013" max="1013" width="44.140625" style="4" customWidth="1"/>
    <col min="1014" max="1014" width="38.140625" style="4" customWidth="1"/>
    <col min="1015" max="1015" width="13.42578125" style="4" customWidth="1"/>
    <col min="1016" max="1016" width="13.85546875" style="4" customWidth="1"/>
    <col min="1017" max="1017" width="10.42578125" style="4" customWidth="1"/>
    <col min="1018" max="1018" width="13.28515625" style="4" customWidth="1"/>
    <col min="1019" max="1023" width="10.42578125" style="4" customWidth="1"/>
    <col min="1024" max="1024" width="12" style="4" bestFit="1" customWidth="1"/>
    <col min="1025" max="1025" width="17.42578125" style="4" customWidth="1"/>
    <col min="1026" max="1026" width="14.85546875" style="4" customWidth="1"/>
    <col min="1027" max="1027" width="16.5703125" style="4" customWidth="1"/>
    <col min="1028" max="1028" width="15.42578125" style="4" customWidth="1"/>
    <col min="1029" max="1029" width="19.5703125" style="4" customWidth="1"/>
    <col min="1030" max="1030" width="30.42578125" style="4" customWidth="1"/>
    <col min="1031" max="1031" width="36.7109375" style="4" customWidth="1"/>
    <col min="1032" max="1261" width="8.42578125" style="4"/>
    <col min="1262" max="1262" width="14.7109375" style="4" customWidth="1"/>
    <col min="1263" max="1264" width="36.42578125" style="4" customWidth="1"/>
    <col min="1265" max="1265" width="42.85546875" style="4" customWidth="1"/>
    <col min="1266" max="1266" width="62.140625" style="4" customWidth="1"/>
    <col min="1267" max="1267" width="23" style="4" customWidth="1"/>
    <col min="1268" max="1268" width="59.5703125" style="4" customWidth="1"/>
    <col min="1269" max="1269" width="44.140625" style="4" customWidth="1"/>
    <col min="1270" max="1270" width="38.140625" style="4" customWidth="1"/>
    <col min="1271" max="1271" width="13.42578125" style="4" customWidth="1"/>
    <col min="1272" max="1272" width="13.85546875" style="4" customWidth="1"/>
    <col min="1273" max="1273" width="10.42578125" style="4" customWidth="1"/>
    <col min="1274" max="1274" width="13.28515625" style="4" customWidth="1"/>
    <col min="1275" max="1279" width="10.42578125" style="4" customWidth="1"/>
    <col min="1280" max="1280" width="12" style="4" bestFit="1" customWidth="1"/>
    <col min="1281" max="1281" width="17.42578125" style="4" customWidth="1"/>
    <col min="1282" max="1282" width="14.85546875" style="4" customWidth="1"/>
    <col min="1283" max="1283" width="16.5703125" style="4" customWidth="1"/>
    <col min="1284" max="1284" width="15.42578125" style="4" customWidth="1"/>
    <col min="1285" max="1285" width="19.5703125" style="4" customWidth="1"/>
    <col min="1286" max="1286" width="30.42578125" style="4" customWidth="1"/>
    <col min="1287" max="1287" width="36.7109375" style="4" customWidth="1"/>
    <col min="1288" max="1517" width="8.42578125" style="4"/>
    <col min="1518" max="1518" width="14.7109375" style="4" customWidth="1"/>
    <col min="1519" max="1520" width="36.42578125" style="4" customWidth="1"/>
    <col min="1521" max="1521" width="42.85546875" style="4" customWidth="1"/>
    <col min="1522" max="1522" width="62.140625" style="4" customWidth="1"/>
    <col min="1523" max="1523" width="23" style="4" customWidth="1"/>
    <col min="1524" max="1524" width="59.5703125" style="4" customWidth="1"/>
    <col min="1525" max="1525" width="44.140625" style="4" customWidth="1"/>
    <col min="1526" max="1526" width="38.140625" style="4" customWidth="1"/>
    <col min="1527" max="1527" width="13.42578125" style="4" customWidth="1"/>
    <col min="1528" max="1528" width="13.85546875" style="4" customWidth="1"/>
    <col min="1529" max="1529" width="10.42578125" style="4" customWidth="1"/>
    <col min="1530" max="1530" width="13.28515625" style="4" customWidth="1"/>
    <col min="1531" max="1535" width="10.42578125" style="4" customWidth="1"/>
    <col min="1536" max="1536" width="12" style="4" bestFit="1" customWidth="1"/>
    <col min="1537" max="1537" width="17.42578125" style="4" customWidth="1"/>
    <col min="1538" max="1538" width="14.85546875" style="4" customWidth="1"/>
    <col min="1539" max="1539" width="16.5703125" style="4" customWidth="1"/>
    <col min="1540" max="1540" width="15.42578125" style="4" customWidth="1"/>
    <col min="1541" max="1541" width="19.5703125" style="4" customWidth="1"/>
    <col min="1542" max="1542" width="30.42578125" style="4" customWidth="1"/>
    <col min="1543" max="1543" width="36.7109375" style="4" customWidth="1"/>
    <col min="1544" max="1773" width="8.42578125" style="4"/>
    <col min="1774" max="1774" width="14.7109375" style="4" customWidth="1"/>
    <col min="1775" max="1776" width="36.42578125" style="4" customWidth="1"/>
    <col min="1777" max="1777" width="42.85546875" style="4" customWidth="1"/>
    <col min="1778" max="1778" width="62.140625" style="4" customWidth="1"/>
    <col min="1779" max="1779" width="23" style="4" customWidth="1"/>
    <col min="1780" max="1780" width="59.5703125" style="4" customWidth="1"/>
    <col min="1781" max="1781" width="44.140625" style="4" customWidth="1"/>
    <col min="1782" max="1782" width="38.140625" style="4" customWidth="1"/>
    <col min="1783" max="1783" width="13.42578125" style="4" customWidth="1"/>
    <col min="1784" max="1784" width="13.85546875" style="4" customWidth="1"/>
    <col min="1785" max="1785" width="10.42578125" style="4" customWidth="1"/>
    <col min="1786" max="1786" width="13.28515625" style="4" customWidth="1"/>
    <col min="1787" max="1791" width="10.42578125" style="4" customWidth="1"/>
    <col min="1792" max="1792" width="12" style="4" bestFit="1" customWidth="1"/>
    <col min="1793" max="1793" width="17.42578125" style="4" customWidth="1"/>
    <col min="1794" max="1794" width="14.85546875" style="4" customWidth="1"/>
    <col min="1795" max="1795" width="16.5703125" style="4" customWidth="1"/>
    <col min="1796" max="1796" width="15.42578125" style="4" customWidth="1"/>
    <col min="1797" max="1797" width="19.5703125" style="4" customWidth="1"/>
    <col min="1798" max="1798" width="30.42578125" style="4" customWidth="1"/>
    <col min="1799" max="1799" width="36.7109375" style="4" customWidth="1"/>
    <col min="1800" max="2029" width="8.42578125" style="4"/>
    <col min="2030" max="2030" width="14.7109375" style="4" customWidth="1"/>
    <col min="2031" max="2032" width="36.42578125" style="4" customWidth="1"/>
    <col min="2033" max="2033" width="42.85546875" style="4" customWidth="1"/>
    <col min="2034" max="2034" width="62.140625" style="4" customWidth="1"/>
    <col min="2035" max="2035" width="23" style="4" customWidth="1"/>
    <col min="2036" max="2036" width="59.5703125" style="4" customWidth="1"/>
    <col min="2037" max="2037" width="44.140625" style="4" customWidth="1"/>
    <col min="2038" max="2038" width="38.140625" style="4" customWidth="1"/>
    <col min="2039" max="2039" width="13.42578125" style="4" customWidth="1"/>
    <col min="2040" max="2040" width="13.85546875" style="4" customWidth="1"/>
    <col min="2041" max="2041" width="10.42578125" style="4" customWidth="1"/>
    <col min="2042" max="2042" width="13.28515625" style="4" customWidth="1"/>
    <col min="2043" max="2047" width="10.42578125" style="4" customWidth="1"/>
    <col min="2048" max="2048" width="12" style="4" bestFit="1" customWidth="1"/>
    <col min="2049" max="2049" width="17.42578125" style="4" customWidth="1"/>
    <col min="2050" max="2050" width="14.85546875" style="4" customWidth="1"/>
    <col min="2051" max="2051" width="16.5703125" style="4" customWidth="1"/>
    <col min="2052" max="2052" width="15.42578125" style="4" customWidth="1"/>
    <col min="2053" max="2053" width="19.5703125" style="4" customWidth="1"/>
    <col min="2054" max="2054" width="30.42578125" style="4" customWidth="1"/>
    <col min="2055" max="2055" width="36.7109375" style="4" customWidth="1"/>
    <col min="2056" max="2285" width="8.42578125" style="4"/>
    <col min="2286" max="2286" width="14.7109375" style="4" customWidth="1"/>
    <col min="2287" max="2288" width="36.42578125" style="4" customWidth="1"/>
    <col min="2289" max="2289" width="42.85546875" style="4" customWidth="1"/>
    <col min="2290" max="2290" width="62.140625" style="4" customWidth="1"/>
    <col min="2291" max="2291" width="23" style="4" customWidth="1"/>
    <col min="2292" max="2292" width="59.5703125" style="4" customWidth="1"/>
    <col min="2293" max="2293" width="44.140625" style="4" customWidth="1"/>
    <col min="2294" max="2294" width="38.140625" style="4" customWidth="1"/>
    <col min="2295" max="2295" width="13.42578125" style="4" customWidth="1"/>
    <col min="2296" max="2296" width="13.85546875" style="4" customWidth="1"/>
    <col min="2297" max="2297" width="10.42578125" style="4" customWidth="1"/>
    <col min="2298" max="2298" width="13.28515625" style="4" customWidth="1"/>
    <col min="2299" max="2303" width="10.42578125" style="4" customWidth="1"/>
    <col min="2304" max="2304" width="12" style="4" bestFit="1" customWidth="1"/>
    <col min="2305" max="2305" width="17.42578125" style="4" customWidth="1"/>
    <col min="2306" max="2306" width="14.85546875" style="4" customWidth="1"/>
    <col min="2307" max="2307" width="16.5703125" style="4" customWidth="1"/>
    <col min="2308" max="2308" width="15.42578125" style="4" customWidth="1"/>
    <col min="2309" max="2309" width="19.5703125" style="4" customWidth="1"/>
    <col min="2310" max="2310" width="30.42578125" style="4" customWidth="1"/>
    <col min="2311" max="2311" width="36.7109375" style="4" customWidth="1"/>
    <col min="2312" max="2541" width="8.42578125" style="4"/>
    <col min="2542" max="2542" width="14.7109375" style="4" customWidth="1"/>
    <col min="2543" max="2544" width="36.42578125" style="4" customWidth="1"/>
    <col min="2545" max="2545" width="42.85546875" style="4" customWidth="1"/>
    <col min="2546" max="2546" width="62.140625" style="4" customWidth="1"/>
    <col min="2547" max="2547" width="23" style="4" customWidth="1"/>
    <col min="2548" max="2548" width="59.5703125" style="4" customWidth="1"/>
    <col min="2549" max="2549" width="44.140625" style="4" customWidth="1"/>
    <col min="2550" max="2550" width="38.140625" style="4" customWidth="1"/>
    <col min="2551" max="2551" width="13.42578125" style="4" customWidth="1"/>
    <col min="2552" max="2552" width="13.85546875" style="4" customWidth="1"/>
    <col min="2553" max="2553" width="10.42578125" style="4" customWidth="1"/>
    <col min="2554" max="2554" width="13.28515625" style="4" customWidth="1"/>
    <col min="2555" max="2559" width="10.42578125" style="4" customWidth="1"/>
    <col min="2560" max="2560" width="12" style="4" bestFit="1" customWidth="1"/>
    <col min="2561" max="2561" width="17.42578125" style="4" customWidth="1"/>
    <col min="2562" max="2562" width="14.85546875" style="4" customWidth="1"/>
    <col min="2563" max="2563" width="16.5703125" style="4" customWidth="1"/>
    <col min="2564" max="2564" width="15.42578125" style="4" customWidth="1"/>
    <col min="2565" max="2565" width="19.5703125" style="4" customWidth="1"/>
    <col min="2566" max="2566" width="30.42578125" style="4" customWidth="1"/>
    <col min="2567" max="2567" width="36.7109375" style="4" customWidth="1"/>
    <col min="2568" max="2797" width="8.42578125" style="4"/>
    <col min="2798" max="2798" width="14.7109375" style="4" customWidth="1"/>
    <col min="2799" max="2800" width="36.42578125" style="4" customWidth="1"/>
    <col min="2801" max="2801" width="42.85546875" style="4" customWidth="1"/>
    <col min="2802" max="2802" width="62.140625" style="4" customWidth="1"/>
    <col min="2803" max="2803" width="23" style="4" customWidth="1"/>
    <col min="2804" max="2804" width="59.5703125" style="4" customWidth="1"/>
    <col min="2805" max="2805" width="44.140625" style="4" customWidth="1"/>
    <col min="2806" max="2806" width="38.140625" style="4" customWidth="1"/>
    <col min="2807" max="2807" width="13.42578125" style="4" customWidth="1"/>
    <col min="2808" max="2808" width="13.85546875" style="4" customWidth="1"/>
    <col min="2809" max="2809" width="10.42578125" style="4" customWidth="1"/>
    <col min="2810" max="2810" width="13.28515625" style="4" customWidth="1"/>
    <col min="2811" max="2815" width="10.42578125" style="4" customWidth="1"/>
    <col min="2816" max="2816" width="12" style="4" bestFit="1" customWidth="1"/>
    <col min="2817" max="2817" width="17.42578125" style="4" customWidth="1"/>
    <col min="2818" max="2818" width="14.85546875" style="4" customWidth="1"/>
    <col min="2819" max="2819" width="16.5703125" style="4" customWidth="1"/>
    <col min="2820" max="2820" width="15.42578125" style="4" customWidth="1"/>
    <col min="2821" max="2821" width="19.5703125" style="4" customWidth="1"/>
    <col min="2822" max="2822" width="30.42578125" style="4" customWidth="1"/>
    <col min="2823" max="2823" width="36.7109375" style="4" customWidth="1"/>
    <col min="2824" max="3053" width="8.42578125" style="4"/>
    <col min="3054" max="3054" width="14.7109375" style="4" customWidth="1"/>
    <col min="3055" max="3056" width="36.42578125" style="4" customWidth="1"/>
    <col min="3057" max="3057" width="42.85546875" style="4" customWidth="1"/>
    <col min="3058" max="3058" width="62.140625" style="4" customWidth="1"/>
    <col min="3059" max="3059" width="23" style="4" customWidth="1"/>
    <col min="3060" max="3060" width="59.5703125" style="4" customWidth="1"/>
    <col min="3061" max="3061" width="44.140625" style="4" customWidth="1"/>
    <col min="3062" max="3062" width="38.140625" style="4" customWidth="1"/>
    <col min="3063" max="3063" width="13.42578125" style="4" customWidth="1"/>
    <col min="3064" max="3064" width="13.85546875" style="4" customWidth="1"/>
    <col min="3065" max="3065" width="10.42578125" style="4" customWidth="1"/>
    <col min="3066" max="3066" width="13.28515625" style="4" customWidth="1"/>
    <col min="3067" max="3071" width="10.42578125" style="4" customWidth="1"/>
    <col min="3072" max="3072" width="12" style="4" bestFit="1" customWidth="1"/>
    <col min="3073" max="3073" width="17.42578125" style="4" customWidth="1"/>
    <col min="3074" max="3074" width="14.85546875" style="4" customWidth="1"/>
    <col min="3075" max="3075" width="16.5703125" style="4" customWidth="1"/>
    <col min="3076" max="3076" width="15.42578125" style="4" customWidth="1"/>
    <col min="3077" max="3077" width="19.5703125" style="4" customWidth="1"/>
    <col min="3078" max="3078" width="30.42578125" style="4" customWidth="1"/>
    <col min="3079" max="3079" width="36.7109375" style="4" customWidth="1"/>
    <col min="3080" max="3309" width="8.42578125" style="4"/>
    <col min="3310" max="3310" width="14.7109375" style="4" customWidth="1"/>
    <col min="3311" max="3312" width="36.42578125" style="4" customWidth="1"/>
    <col min="3313" max="3313" width="42.85546875" style="4" customWidth="1"/>
    <col min="3314" max="3314" width="62.140625" style="4" customWidth="1"/>
    <col min="3315" max="3315" width="23" style="4" customWidth="1"/>
    <col min="3316" max="3316" width="59.5703125" style="4" customWidth="1"/>
    <col min="3317" max="3317" width="44.140625" style="4" customWidth="1"/>
    <col min="3318" max="3318" width="38.140625" style="4" customWidth="1"/>
    <col min="3319" max="3319" width="13.42578125" style="4" customWidth="1"/>
    <col min="3320" max="3320" width="13.85546875" style="4" customWidth="1"/>
    <col min="3321" max="3321" width="10.42578125" style="4" customWidth="1"/>
    <col min="3322" max="3322" width="13.28515625" style="4" customWidth="1"/>
    <col min="3323" max="3327" width="10.42578125" style="4" customWidth="1"/>
    <col min="3328" max="3328" width="12" style="4" bestFit="1" customWidth="1"/>
    <col min="3329" max="3329" width="17.42578125" style="4" customWidth="1"/>
    <col min="3330" max="3330" width="14.85546875" style="4" customWidth="1"/>
    <col min="3331" max="3331" width="16.5703125" style="4" customWidth="1"/>
    <col min="3332" max="3332" width="15.42578125" style="4" customWidth="1"/>
    <col min="3333" max="3333" width="19.5703125" style="4" customWidth="1"/>
    <col min="3334" max="3334" width="30.42578125" style="4" customWidth="1"/>
    <col min="3335" max="3335" width="36.7109375" style="4" customWidth="1"/>
    <col min="3336" max="3565" width="8.42578125" style="4"/>
    <col min="3566" max="3566" width="14.7109375" style="4" customWidth="1"/>
    <col min="3567" max="3568" width="36.42578125" style="4" customWidth="1"/>
    <col min="3569" max="3569" width="42.85546875" style="4" customWidth="1"/>
    <col min="3570" max="3570" width="62.140625" style="4" customWidth="1"/>
    <col min="3571" max="3571" width="23" style="4" customWidth="1"/>
    <col min="3572" max="3572" width="59.5703125" style="4" customWidth="1"/>
    <col min="3573" max="3573" width="44.140625" style="4" customWidth="1"/>
    <col min="3574" max="3574" width="38.140625" style="4" customWidth="1"/>
    <col min="3575" max="3575" width="13.42578125" style="4" customWidth="1"/>
    <col min="3576" max="3576" width="13.85546875" style="4" customWidth="1"/>
    <col min="3577" max="3577" width="10.42578125" style="4" customWidth="1"/>
    <col min="3578" max="3578" width="13.28515625" style="4" customWidth="1"/>
    <col min="3579" max="3583" width="10.42578125" style="4" customWidth="1"/>
    <col min="3584" max="3584" width="12" style="4" bestFit="1" customWidth="1"/>
    <col min="3585" max="3585" width="17.42578125" style="4" customWidth="1"/>
    <col min="3586" max="3586" width="14.85546875" style="4" customWidth="1"/>
    <col min="3587" max="3587" width="16.5703125" style="4" customWidth="1"/>
    <col min="3588" max="3588" width="15.42578125" style="4" customWidth="1"/>
    <col min="3589" max="3589" width="19.5703125" style="4" customWidth="1"/>
    <col min="3590" max="3590" width="30.42578125" style="4" customWidth="1"/>
    <col min="3591" max="3591" width="36.7109375" style="4" customWidth="1"/>
    <col min="3592" max="3821" width="8.42578125" style="4"/>
    <col min="3822" max="3822" width="14.7109375" style="4" customWidth="1"/>
    <col min="3823" max="3824" width="36.42578125" style="4" customWidth="1"/>
    <col min="3825" max="3825" width="42.85546875" style="4" customWidth="1"/>
    <col min="3826" max="3826" width="62.140625" style="4" customWidth="1"/>
    <col min="3827" max="3827" width="23" style="4" customWidth="1"/>
    <col min="3828" max="3828" width="59.5703125" style="4" customWidth="1"/>
    <col min="3829" max="3829" width="44.140625" style="4" customWidth="1"/>
    <col min="3830" max="3830" width="38.140625" style="4" customWidth="1"/>
    <col min="3831" max="3831" width="13.42578125" style="4" customWidth="1"/>
    <col min="3832" max="3832" width="13.85546875" style="4" customWidth="1"/>
    <col min="3833" max="3833" width="10.42578125" style="4" customWidth="1"/>
    <col min="3834" max="3834" width="13.28515625" style="4" customWidth="1"/>
    <col min="3835" max="3839" width="10.42578125" style="4" customWidth="1"/>
    <col min="3840" max="3840" width="12" style="4" bestFit="1" customWidth="1"/>
    <col min="3841" max="3841" width="17.42578125" style="4" customWidth="1"/>
    <col min="3842" max="3842" width="14.85546875" style="4" customWidth="1"/>
    <col min="3843" max="3843" width="16.5703125" style="4" customWidth="1"/>
    <col min="3844" max="3844" width="15.42578125" style="4" customWidth="1"/>
    <col min="3845" max="3845" width="19.5703125" style="4" customWidth="1"/>
    <col min="3846" max="3846" width="30.42578125" style="4" customWidth="1"/>
    <col min="3847" max="3847" width="36.7109375" style="4" customWidth="1"/>
    <col min="3848" max="4077" width="8.42578125" style="4"/>
    <col min="4078" max="4078" width="14.7109375" style="4" customWidth="1"/>
    <col min="4079" max="4080" width="36.42578125" style="4" customWidth="1"/>
    <col min="4081" max="4081" width="42.85546875" style="4" customWidth="1"/>
    <col min="4082" max="4082" width="62.140625" style="4" customWidth="1"/>
    <col min="4083" max="4083" width="23" style="4" customWidth="1"/>
    <col min="4084" max="4084" width="59.5703125" style="4" customWidth="1"/>
    <col min="4085" max="4085" width="44.140625" style="4" customWidth="1"/>
    <col min="4086" max="4086" width="38.140625" style="4" customWidth="1"/>
    <col min="4087" max="4087" width="13.42578125" style="4" customWidth="1"/>
    <col min="4088" max="4088" width="13.85546875" style="4" customWidth="1"/>
    <col min="4089" max="4089" width="10.42578125" style="4" customWidth="1"/>
    <col min="4090" max="4090" width="13.28515625" style="4" customWidth="1"/>
    <col min="4091" max="4095" width="10.42578125" style="4" customWidth="1"/>
    <col min="4096" max="4096" width="12" style="4" bestFit="1" customWidth="1"/>
    <col min="4097" max="4097" width="17.42578125" style="4" customWidth="1"/>
    <col min="4098" max="4098" width="14.85546875" style="4" customWidth="1"/>
    <col min="4099" max="4099" width="16.5703125" style="4" customWidth="1"/>
    <col min="4100" max="4100" width="15.42578125" style="4" customWidth="1"/>
    <col min="4101" max="4101" width="19.5703125" style="4" customWidth="1"/>
    <col min="4102" max="4102" width="30.42578125" style="4" customWidth="1"/>
    <col min="4103" max="4103" width="36.7109375" style="4" customWidth="1"/>
    <col min="4104" max="4333" width="8.42578125" style="4"/>
    <col min="4334" max="4334" width="14.7109375" style="4" customWidth="1"/>
    <col min="4335" max="4336" width="36.42578125" style="4" customWidth="1"/>
    <col min="4337" max="4337" width="42.85546875" style="4" customWidth="1"/>
    <col min="4338" max="4338" width="62.140625" style="4" customWidth="1"/>
    <col min="4339" max="4339" width="23" style="4" customWidth="1"/>
    <col min="4340" max="4340" width="59.5703125" style="4" customWidth="1"/>
    <col min="4341" max="4341" width="44.140625" style="4" customWidth="1"/>
    <col min="4342" max="4342" width="38.140625" style="4" customWidth="1"/>
    <col min="4343" max="4343" width="13.42578125" style="4" customWidth="1"/>
    <col min="4344" max="4344" width="13.85546875" style="4" customWidth="1"/>
    <col min="4345" max="4345" width="10.42578125" style="4" customWidth="1"/>
    <col min="4346" max="4346" width="13.28515625" style="4" customWidth="1"/>
    <col min="4347" max="4351" width="10.42578125" style="4" customWidth="1"/>
    <col min="4352" max="4352" width="12" style="4" bestFit="1" customWidth="1"/>
    <col min="4353" max="4353" width="17.42578125" style="4" customWidth="1"/>
    <col min="4354" max="4354" width="14.85546875" style="4" customWidth="1"/>
    <col min="4355" max="4355" width="16.5703125" style="4" customWidth="1"/>
    <col min="4356" max="4356" width="15.42578125" style="4" customWidth="1"/>
    <col min="4357" max="4357" width="19.5703125" style="4" customWidth="1"/>
    <col min="4358" max="4358" width="30.42578125" style="4" customWidth="1"/>
    <col min="4359" max="4359" width="36.7109375" style="4" customWidth="1"/>
    <col min="4360" max="4589" width="8.42578125" style="4"/>
    <col min="4590" max="4590" width="14.7109375" style="4" customWidth="1"/>
    <col min="4591" max="4592" width="36.42578125" style="4" customWidth="1"/>
    <col min="4593" max="4593" width="42.85546875" style="4" customWidth="1"/>
    <col min="4594" max="4594" width="62.140625" style="4" customWidth="1"/>
    <col min="4595" max="4595" width="23" style="4" customWidth="1"/>
    <col min="4596" max="4596" width="59.5703125" style="4" customWidth="1"/>
    <col min="4597" max="4597" width="44.140625" style="4" customWidth="1"/>
    <col min="4598" max="4598" width="38.140625" style="4" customWidth="1"/>
    <col min="4599" max="4599" width="13.42578125" style="4" customWidth="1"/>
    <col min="4600" max="4600" width="13.85546875" style="4" customWidth="1"/>
    <col min="4601" max="4601" width="10.42578125" style="4" customWidth="1"/>
    <col min="4602" max="4602" width="13.28515625" style="4" customWidth="1"/>
    <col min="4603" max="4607" width="10.42578125" style="4" customWidth="1"/>
    <col min="4608" max="4608" width="12" style="4" bestFit="1" customWidth="1"/>
    <col min="4609" max="4609" width="17.42578125" style="4" customWidth="1"/>
    <col min="4610" max="4610" width="14.85546875" style="4" customWidth="1"/>
    <col min="4611" max="4611" width="16.5703125" style="4" customWidth="1"/>
    <col min="4612" max="4612" width="15.42578125" style="4" customWidth="1"/>
    <col min="4613" max="4613" width="19.5703125" style="4" customWidth="1"/>
    <col min="4614" max="4614" width="30.42578125" style="4" customWidth="1"/>
    <col min="4615" max="4615" width="36.7109375" style="4" customWidth="1"/>
    <col min="4616" max="4845" width="8.42578125" style="4"/>
    <col min="4846" max="4846" width="14.7109375" style="4" customWidth="1"/>
    <col min="4847" max="4848" width="36.42578125" style="4" customWidth="1"/>
    <col min="4849" max="4849" width="42.85546875" style="4" customWidth="1"/>
    <col min="4850" max="4850" width="62.140625" style="4" customWidth="1"/>
    <col min="4851" max="4851" width="23" style="4" customWidth="1"/>
    <col min="4852" max="4852" width="59.5703125" style="4" customWidth="1"/>
    <col min="4853" max="4853" width="44.140625" style="4" customWidth="1"/>
    <col min="4854" max="4854" width="38.140625" style="4" customWidth="1"/>
    <col min="4855" max="4855" width="13.42578125" style="4" customWidth="1"/>
    <col min="4856" max="4856" width="13.85546875" style="4" customWidth="1"/>
    <col min="4857" max="4857" width="10.42578125" style="4" customWidth="1"/>
    <col min="4858" max="4858" width="13.28515625" style="4" customWidth="1"/>
    <col min="4859" max="4863" width="10.42578125" style="4" customWidth="1"/>
    <col min="4864" max="4864" width="12" style="4" bestFit="1" customWidth="1"/>
    <col min="4865" max="4865" width="17.42578125" style="4" customWidth="1"/>
    <col min="4866" max="4866" width="14.85546875" style="4" customWidth="1"/>
    <col min="4867" max="4867" width="16.5703125" style="4" customWidth="1"/>
    <col min="4868" max="4868" width="15.42578125" style="4" customWidth="1"/>
    <col min="4869" max="4869" width="19.5703125" style="4" customWidth="1"/>
    <col min="4870" max="4870" width="30.42578125" style="4" customWidth="1"/>
    <col min="4871" max="4871" width="36.7109375" style="4" customWidth="1"/>
    <col min="4872" max="5101" width="8.42578125" style="4"/>
    <col min="5102" max="5102" width="14.7109375" style="4" customWidth="1"/>
    <col min="5103" max="5104" width="36.42578125" style="4" customWidth="1"/>
    <col min="5105" max="5105" width="42.85546875" style="4" customWidth="1"/>
    <col min="5106" max="5106" width="62.140625" style="4" customWidth="1"/>
    <col min="5107" max="5107" width="23" style="4" customWidth="1"/>
    <col min="5108" max="5108" width="59.5703125" style="4" customWidth="1"/>
    <col min="5109" max="5109" width="44.140625" style="4" customWidth="1"/>
    <col min="5110" max="5110" width="38.140625" style="4" customWidth="1"/>
    <col min="5111" max="5111" width="13.42578125" style="4" customWidth="1"/>
    <col min="5112" max="5112" width="13.85546875" style="4" customWidth="1"/>
    <col min="5113" max="5113" width="10.42578125" style="4" customWidth="1"/>
    <col min="5114" max="5114" width="13.28515625" style="4" customWidth="1"/>
    <col min="5115" max="5119" width="10.42578125" style="4" customWidth="1"/>
    <col min="5120" max="5120" width="12" style="4" bestFit="1" customWidth="1"/>
    <col min="5121" max="5121" width="17.42578125" style="4" customWidth="1"/>
    <col min="5122" max="5122" width="14.85546875" style="4" customWidth="1"/>
    <col min="5123" max="5123" width="16.5703125" style="4" customWidth="1"/>
    <col min="5124" max="5124" width="15.42578125" style="4" customWidth="1"/>
    <col min="5125" max="5125" width="19.5703125" style="4" customWidth="1"/>
    <col min="5126" max="5126" width="30.42578125" style="4" customWidth="1"/>
    <col min="5127" max="5127" width="36.7109375" style="4" customWidth="1"/>
    <col min="5128" max="5357" width="8.42578125" style="4"/>
    <col min="5358" max="5358" width="14.7109375" style="4" customWidth="1"/>
    <col min="5359" max="5360" width="36.42578125" style="4" customWidth="1"/>
    <col min="5361" max="5361" width="42.85546875" style="4" customWidth="1"/>
    <col min="5362" max="5362" width="62.140625" style="4" customWidth="1"/>
    <col min="5363" max="5363" width="23" style="4" customWidth="1"/>
    <col min="5364" max="5364" width="59.5703125" style="4" customWidth="1"/>
    <col min="5365" max="5365" width="44.140625" style="4" customWidth="1"/>
    <col min="5366" max="5366" width="38.140625" style="4" customWidth="1"/>
    <col min="5367" max="5367" width="13.42578125" style="4" customWidth="1"/>
    <col min="5368" max="5368" width="13.85546875" style="4" customWidth="1"/>
    <col min="5369" max="5369" width="10.42578125" style="4" customWidth="1"/>
    <col min="5370" max="5370" width="13.28515625" style="4" customWidth="1"/>
    <col min="5371" max="5375" width="10.42578125" style="4" customWidth="1"/>
    <col min="5376" max="5376" width="12" style="4" bestFit="1" customWidth="1"/>
    <col min="5377" max="5377" width="17.42578125" style="4" customWidth="1"/>
    <col min="5378" max="5378" width="14.85546875" style="4" customWidth="1"/>
    <col min="5379" max="5379" width="16.5703125" style="4" customWidth="1"/>
    <col min="5380" max="5380" width="15.42578125" style="4" customWidth="1"/>
    <col min="5381" max="5381" width="19.5703125" style="4" customWidth="1"/>
    <col min="5382" max="5382" width="30.42578125" style="4" customWidth="1"/>
    <col min="5383" max="5383" width="36.7109375" style="4" customWidth="1"/>
    <col min="5384" max="5613" width="8.42578125" style="4"/>
    <col min="5614" max="5614" width="14.7109375" style="4" customWidth="1"/>
    <col min="5615" max="5616" width="36.42578125" style="4" customWidth="1"/>
    <col min="5617" max="5617" width="42.85546875" style="4" customWidth="1"/>
    <col min="5618" max="5618" width="62.140625" style="4" customWidth="1"/>
    <col min="5619" max="5619" width="23" style="4" customWidth="1"/>
    <col min="5620" max="5620" width="59.5703125" style="4" customWidth="1"/>
    <col min="5621" max="5621" width="44.140625" style="4" customWidth="1"/>
    <col min="5622" max="5622" width="38.140625" style="4" customWidth="1"/>
    <col min="5623" max="5623" width="13.42578125" style="4" customWidth="1"/>
    <col min="5624" max="5624" width="13.85546875" style="4" customWidth="1"/>
    <col min="5625" max="5625" width="10.42578125" style="4" customWidth="1"/>
    <col min="5626" max="5626" width="13.28515625" style="4" customWidth="1"/>
    <col min="5627" max="5631" width="10.42578125" style="4" customWidth="1"/>
    <col min="5632" max="5632" width="12" style="4" bestFit="1" customWidth="1"/>
    <col min="5633" max="5633" width="17.42578125" style="4" customWidth="1"/>
    <col min="5634" max="5634" width="14.85546875" style="4" customWidth="1"/>
    <col min="5635" max="5635" width="16.5703125" style="4" customWidth="1"/>
    <col min="5636" max="5636" width="15.42578125" style="4" customWidth="1"/>
    <col min="5637" max="5637" width="19.5703125" style="4" customWidth="1"/>
    <col min="5638" max="5638" width="30.42578125" style="4" customWidth="1"/>
    <col min="5639" max="5639" width="36.7109375" style="4" customWidth="1"/>
    <col min="5640" max="5869" width="8.42578125" style="4"/>
    <col min="5870" max="5870" width="14.7109375" style="4" customWidth="1"/>
    <col min="5871" max="5872" width="36.42578125" style="4" customWidth="1"/>
    <col min="5873" max="5873" width="42.85546875" style="4" customWidth="1"/>
    <col min="5874" max="5874" width="62.140625" style="4" customWidth="1"/>
    <col min="5875" max="5875" width="23" style="4" customWidth="1"/>
    <col min="5876" max="5876" width="59.5703125" style="4" customWidth="1"/>
    <col min="5877" max="5877" width="44.140625" style="4" customWidth="1"/>
    <col min="5878" max="5878" width="38.140625" style="4" customWidth="1"/>
    <col min="5879" max="5879" width="13.42578125" style="4" customWidth="1"/>
    <col min="5880" max="5880" width="13.85546875" style="4" customWidth="1"/>
    <col min="5881" max="5881" width="10.42578125" style="4" customWidth="1"/>
    <col min="5882" max="5882" width="13.28515625" style="4" customWidth="1"/>
    <col min="5883" max="5887" width="10.42578125" style="4" customWidth="1"/>
    <col min="5888" max="5888" width="12" style="4" bestFit="1" customWidth="1"/>
    <col min="5889" max="5889" width="17.42578125" style="4" customWidth="1"/>
    <col min="5890" max="5890" width="14.85546875" style="4" customWidth="1"/>
    <col min="5891" max="5891" width="16.5703125" style="4" customWidth="1"/>
    <col min="5892" max="5892" width="15.42578125" style="4" customWidth="1"/>
    <col min="5893" max="5893" width="19.5703125" style="4" customWidth="1"/>
    <col min="5894" max="5894" width="30.42578125" style="4" customWidth="1"/>
    <col min="5895" max="5895" width="36.7109375" style="4" customWidth="1"/>
    <col min="5896" max="6125" width="8.42578125" style="4"/>
    <col min="6126" max="6126" width="14.7109375" style="4" customWidth="1"/>
    <col min="6127" max="6128" width="36.42578125" style="4" customWidth="1"/>
    <col min="6129" max="6129" width="42.85546875" style="4" customWidth="1"/>
    <col min="6130" max="6130" width="62.140625" style="4" customWidth="1"/>
    <col min="6131" max="6131" width="23" style="4" customWidth="1"/>
    <col min="6132" max="6132" width="59.5703125" style="4" customWidth="1"/>
    <col min="6133" max="6133" width="44.140625" style="4" customWidth="1"/>
    <col min="6134" max="6134" width="38.140625" style="4" customWidth="1"/>
    <col min="6135" max="6135" width="13.42578125" style="4" customWidth="1"/>
    <col min="6136" max="6136" width="13.85546875" style="4" customWidth="1"/>
    <col min="6137" max="6137" width="10.42578125" style="4" customWidth="1"/>
    <col min="6138" max="6138" width="13.28515625" style="4" customWidth="1"/>
    <col min="6139" max="6143" width="10.42578125" style="4" customWidth="1"/>
    <col min="6144" max="6144" width="12" style="4" bestFit="1" customWidth="1"/>
    <col min="6145" max="6145" width="17.42578125" style="4" customWidth="1"/>
    <col min="6146" max="6146" width="14.85546875" style="4" customWidth="1"/>
    <col min="6147" max="6147" width="16.5703125" style="4" customWidth="1"/>
    <col min="6148" max="6148" width="15.42578125" style="4" customWidth="1"/>
    <col min="6149" max="6149" width="19.5703125" style="4" customWidth="1"/>
    <col min="6150" max="6150" width="30.42578125" style="4" customWidth="1"/>
    <col min="6151" max="6151" width="36.7109375" style="4" customWidth="1"/>
    <col min="6152" max="6381" width="8.42578125" style="4"/>
    <col min="6382" max="6382" width="14.7109375" style="4" customWidth="1"/>
    <col min="6383" max="6384" width="36.42578125" style="4" customWidth="1"/>
    <col min="6385" max="6385" width="42.85546875" style="4" customWidth="1"/>
    <col min="6386" max="6386" width="62.140625" style="4" customWidth="1"/>
    <col min="6387" max="6387" width="23" style="4" customWidth="1"/>
    <col min="6388" max="6388" width="59.5703125" style="4" customWidth="1"/>
    <col min="6389" max="6389" width="44.140625" style="4" customWidth="1"/>
    <col min="6390" max="6390" width="38.140625" style="4" customWidth="1"/>
    <col min="6391" max="6391" width="13.42578125" style="4" customWidth="1"/>
    <col min="6392" max="6392" width="13.85546875" style="4" customWidth="1"/>
    <col min="6393" max="6393" width="10.42578125" style="4" customWidth="1"/>
    <col min="6394" max="6394" width="13.28515625" style="4" customWidth="1"/>
    <col min="6395" max="6399" width="10.42578125" style="4" customWidth="1"/>
    <col min="6400" max="6400" width="12" style="4" bestFit="1" customWidth="1"/>
    <col min="6401" max="6401" width="17.42578125" style="4" customWidth="1"/>
    <col min="6402" max="6402" width="14.85546875" style="4" customWidth="1"/>
    <col min="6403" max="6403" width="16.5703125" style="4" customWidth="1"/>
    <col min="6404" max="6404" width="15.42578125" style="4" customWidth="1"/>
    <col min="6405" max="6405" width="19.5703125" style="4" customWidth="1"/>
    <col min="6406" max="6406" width="30.42578125" style="4" customWidth="1"/>
    <col min="6407" max="6407" width="36.7109375" style="4" customWidth="1"/>
    <col min="6408" max="6637" width="8.42578125" style="4"/>
    <col min="6638" max="6638" width="14.7109375" style="4" customWidth="1"/>
    <col min="6639" max="6640" width="36.42578125" style="4" customWidth="1"/>
    <col min="6641" max="6641" width="42.85546875" style="4" customWidth="1"/>
    <col min="6642" max="6642" width="62.140625" style="4" customWidth="1"/>
    <col min="6643" max="6643" width="23" style="4" customWidth="1"/>
    <col min="6644" max="6644" width="59.5703125" style="4" customWidth="1"/>
    <col min="6645" max="6645" width="44.140625" style="4" customWidth="1"/>
    <col min="6646" max="6646" width="38.140625" style="4" customWidth="1"/>
    <col min="6647" max="6647" width="13.42578125" style="4" customWidth="1"/>
    <col min="6648" max="6648" width="13.85546875" style="4" customWidth="1"/>
    <col min="6649" max="6649" width="10.42578125" style="4" customWidth="1"/>
    <col min="6650" max="6650" width="13.28515625" style="4" customWidth="1"/>
    <col min="6651" max="6655" width="10.42578125" style="4" customWidth="1"/>
    <col min="6656" max="6656" width="12" style="4" bestFit="1" customWidth="1"/>
    <col min="6657" max="6657" width="17.42578125" style="4" customWidth="1"/>
    <col min="6658" max="6658" width="14.85546875" style="4" customWidth="1"/>
    <col min="6659" max="6659" width="16.5703125" style="4" customWidth="1"/>
    <col min="6660" max="6660" width="15.42578125" style="4" customWidth="1"/>
    <col min="6661" max="6661" width="19.5703125" style="4" customWidth="1"/>
    <col min="6662" max="6662" width="30.42578125" style="4" customWidth="1"/>
    <col min="6663" max="6663" width="36.7109375" style="4" customWidth="1"/>
    <col min="6664" max="6893" width="8.42578125" style="4"/>
    <col min="6894" max="6894" width="14.7109375" style="4" customWidth="1"/>
    <col min="6895" max="6896" width="36.42578125" style="4" customWidth="1"/>
    <col min="6897" max="6897" width="42.85546875" style="4" customWidth="1"/>
    <col min="6898" max="6898" width="62.140625" style="4" customWidth="1"/>
    <col min="6899" max="6899" width="23" style="4" customWidth="1"/>
    <col min="6900" max="6900" width="59.5703125" style="4" customWidth="1"/>
    <col min="6901" max="6901" width="44.140625" style="4" customWidth="1"/>
    <col min="6902" max="6902" width="38.140625" style="4" customWidth="1"/>
    <col min="6903" max="6903" width="13.42578125" style="4" customWidth="1"/>
    <col min="6904" max="6904" width="13.85546875" style="4" customWidth="1"/>
    <col min="6905" max="6905" width="10.42578125" style="4" customWidth="1"/>
    <col min="6906" max="6906" width="13.28515625" style="4" customWidth="1"/>
    <col min="6907" max="6911" width="10.42578125" style="4" customWidth="1"/>
    <col min="6912" max="6912" width="12" style="4" bestFit="1" customWidth="1"/>
    <col min="6913" max="6913" width="17.42578125" style="4" customWidth="1"/>
    <col min="6914" max="6914" width="14.85546875" style="4" customWidth="1"/>
    <col min="6915" max="6915" width="16.5703125" style="4" customWidth="1"/>
    <col min="6916" max="6916" width="15.42578125" style="4" customWidth="1"/>
    <col min="6917" max="6917" width="19.5703125" style="4" customWidth="1"/>
    <col min="6918" max="6918" width="30.42578125" style="4" customWidth="1"/>
    <col min="6919" max="6919" width="36.7109375" style="4" customWidth="1"/>
    <col min="6920" max="7149" width="8.42578125" style="4"/>
    <col min="7150" max="7150" width="14.7109375" style="4" customWidth="1"/>
    <col min="7151" max="7152" width="36.42578125" style="4" customWidth="1"/>
    <col min="7153" max="7153" width="42.85546875" style="4" customWidth="1"/>
    <col min="7154" max="7154" width="62.140625" style="4" customWidth="1"/>
    <col min="7155" max="7155" width="23" style="4" customWidth="1"/>
    <col min="7156" max="7156" width="59.5703125" style="4" customWidth="1"/>
    <col min="7157" max="7157" width="44.140625" style="4" customWidth="1"/>
    <col min="7158" max="7158" width="38.140625" style="4" customWidth="1"/>
    <col min="7159" max="7159" width="13.42578125" style="4" customWidth="1"/>
    <col min="7160" max="7160" width="13.85546875" style="4" customWidth="1"/>
    <col min="7161" max="7161" width="10.42578125" style="4" customWidth="1"/>
    <col min="7162" max="7162" width="13.28515625" style="4" customWidth="1"/>
    <col min="7163" max="7167" width="10.42578125" style="4" customWidth="1"/>
    <col min="7168" max="7168" width="12" style="4" bestFit="1" customWidth="1"/>
    <col min="7169" max="7169" width="17.42578125" style="4" customWidth="1"/>
    <col min="7170" max="7170" width="14.85546875" style="4" customWidth="1"/>
    <col min="7171" max="7171" width="16.5703125" style="4" customWidth="1"/>
    <col min="7172" max="7172" width="15.42578125" style="4" customWidth="1"/>
    <col min="7173" max="7173" width="19.5703125" style="4" customWidth="1"/>
    <col min="7174" max="7174" width="30.42578125" style="4" customWidth="1"/>
    <col min="7175" max="7175" width="36.7109375" style="4" customWidth="1"/>
    <col min="7176" max="7405" width="8.42578125" style="4"/>
    <col min="7406" max="7406" width="14.7109375" style="4" customWidth="1"/>
    <col min="7407" max="7408" width="36.42578125" style="4" customWidth="1"/>
    <col min="7409" max="7409" width="42.85546875" style="4" customWidth="1"/>
    <col min="7410" max="7410" width="62.140625" style="4" customWidth="1"/>
    <col min="7411" max="7411" width="23" style="4" customWidth="1"/>
    <col min="7412" max="7412" width="59.5703125" style="4" customWidth="1"/>
    <col min="7413" max="7413" width="44.140625" style="4" customWidth="1"/>
    <col min="7414" max="7414" width="38.140625" style="4" customWidth="1"/>
    <col min="7415" max="7415" width="13.42578125" style="4" customWidth="1"/>
    <col min="7416" max="7416" width="13.85546875" style="4" customWidth="1"/>
    <col min="7417" max="7417" width="10.42578125" style="4" customWidth="1"/>
    <col min="7418" max="7418" width="13.28515625" style="4" customWidth="1"/>
    <col min="7419" max="7423" width="10.42578125" style="4" customWidth="1"/>
    <col min="7424" max="7424" width="12" style="4" bestFit="1" customWidth="1"/>
    <col min="7425" max="7425" width="17.42578125" style="4" customWidth="1"/>
    <col min="7426" max="7426" width="14.85546875" style="4" customWidth="1"/>
    <col min="7427" max="7427" width="16.5703125" style="4" customWidth="1"/>
    <col min="7428" max="7428" width="15.42578125" style="4" customWidth="1"/>
    <col min="7429" max="7429" width="19.5703125" style="4" customWidth="1"/>
    <col min="7430" max="7430" width="30.42578125" style="4" customWidth="1"/>
    <col min="7431" max="7431" width="36.7109375" style="4" customWidth="1"/>
    <col min="7432" max="7661" width="8.42578125" style="4"/>
    <col min="7662" max="7662" width="14.7109375" style="4" customWidth="1"/>
    <col min="7663" max="7664" width="36.42578125" style="4" customWidth="1"/>
    <col min="7665" max="7665" width="42.85546875" style="4" customWidth="1"/>
    <col min="7666" max="7666" width="62.140625" style="4" customWidth="1"/>
    <col min="7667" max="7667" width="23" style="4" customWidth="1"/>
    <col min="7668" max="7668" width="59.5703125" style="4" customWidth="1"/>
    <col min="7669" max="7669" width="44.140625" style="4" customWidth="1"/>
    <col min="7670" max="7670" width="38.140625" style="4" customWidth="1"/>
    <col min="7671" max="7671" width="13.42578125" style="4" customWidth="1"/>
    <col min="7672" max="7672" width="13.85546875" style="4" customWidth="1"/>
    <col min="7673" max="7673" width="10.42578125" style="4" customWidth="1"/>
    <col min="7674" max="7674" width="13.28515625" style="4" customWidth="1"/>
    <col min="7675" max="7679" width="10.42578125" style="4" customWidth="1"/>
    <col min="7680" max="7680" width="12" style="4" bestFit="1" customWidth="1"/>
    <col min="7681" max="7681" width="17.42578125" style="4" customWidth="1"/>
    <col min="7682" max="7682" width="14.85546875" style="4" customWidth="1"/>
    <col min="7683" max="7683" width="16.5703125" style="4" customWidth="1"/>
    <col min="7684" max="7684" width="15.42578125" style="4" customWidth="1"/>
    <col min="7685" max="7685" width="19.5703125" style="4" customWidth="1"/>
    <col min="7686" max="7686" width="30.42578125" style="4" customWidth="1"/>
    <col min="7687" max="7687" width="36.7109375" style="4" customWidth="1"/>
    <col min="7688" max="7917" width="8.42578125" style="4"/>
    <col min="7918" max="7918" width="14.7109375" style="4" customWidth="1"/>
    <col min="7919" max="7920" width="36.42578125" style="4" customWidth="1"/>
    <col min="7921" max="7921" width="42.85546875" style="4" customWidth="1"/>
    <col min="7922" max="7922" width="62.140625" style="4" customWidth="1"/>
    <col min="7923" max="7923" width="23" style="4" customWidth="1"/>
    <col min="7924" max="7924" width="59.5703125" style="4" customWidth="1"/>
    <col min="7925" max="7925" width="44.140625" style="4" customWidth="1"/>
    <col min="7926" max="7926" width="38.140625" style="4" customWidth="1"/>
    <col min="7927" max="7927" width="13.42578125" style="4" customWidth="1"/>
    <col min="7928" max="7928" width="13.85546875" style="4" customWidth="1"/>
    <col min="7929" max="7929" width="10.42578125" style="4" customWidth="1"/>
    <col min="7930" max="7930" width="13.28515625" style="4" customWidth="1"/>
    <col min="7931" max="7935" width="10.42578125" style="4" customWidth="1"/>
    <col min="7936" max="7936" width="12" style="4" bestFit="1" customWidth="1"/>
    <col min="7937" max="7937" width="17.42578125" style="4" customWidth="1"/>
    <col min="7938" max="7938" width="14.85546875" style="4" customWidth="1"/>
    <col min="7939" max="7939" width="16.5703125" style="4" customWidth="1"/>
    <col min="7940" max="7940" width="15.42578125" style="4" customWidth="1"/>
    <col min="7941" max="7941" width="19.5703125" style="4" customWidth="1"/>
    <col min="7942" max="7942" width="30.42578125" style="4" customWidth="1"/>
    <col min="7943" max="7943" width="36.7109375" style="4" customWidth="1"/>
    <col min="7944" max="8173" width="8.42578125" style="4"/>
    <col min="8174" max="8174" width="14.7109375" style="4" customWidth="1"/>
    <col min="8175" max="8176" width="36.42578125" style="4" customWidth="1"/>
    <col min="8177" max="8177" width="42.85546875" style="4" customWidth="1"/>
    <col min="8178" max="8178" width="62.140625" style="4" customWidth="1"/>
    <col min="8179" max="8179" width="23" style="4" customWidth="1"/>
    <col min="8180" max="8180" width="59.5703125" style="4" customWidth="1"/>
    <col min="8181" max="8181" width="44.140625" style="4" customWidth="1"/>
    <col min="8182" max="8182" width="38.140625" style="4" customWidth="1"/>
    <col min="8183" max="8183" width="13.42578125" style="4" customWidth="1"/>
    <col min="8184" max="8184" width="13.85546875" style="4" customWidth="1"/>
    <col min="8185" max="8185" width="10.42578125" style="4" customWidth="1"/>
    <col min="8186" max="8186" width="13.28515625" style="4" customWidth="1"/>
    <col min="8187" max="8191" width="10.42578125" style="4" customWidth="1"/>
    <col min="8192" max="8192" width="12" style="4" bestFit="1" customWidth="1"/>
    <col min="8193" max="8193" width="17.42578125" style="4" customWidth="1"/>
    <col min="8194" max="8194" width="14.85546875" style="4" customWidth="1"/>
    <col min="8195" max="8195" width="16.5703125" style="4" customWidth="1"/>
    <col min="8196" max="8196" width="15.42578125" style="4" customWidth="1"/>
    <col min="8197" max="8197" width="19.5703125" style="4" customWidth="1"/>
    <col min="8198" max="8198" width="30.42578125" style="4" customWidth="1"/>
    <col min="8199" max="8199" width="36.7109375" style="4" customWidth="1"/>
    <col min="8200" max="8429" width="8.42578125" style="4"/>
    <col min="8430" max="8430" width="14.7109375" style="4" customWidth="1"/>
    <col min="8431" max="8432" width="36.42578125" style="4" customWidth="1"/>
    <col min="8433" max="8433" width="42.85546875" style="4" customWidth="1"/>
    <col min="8434" max="8434" width="62.140625" style="4" customWidth="1"/>
    <col min="8435" max="8435" width="23" style="4" customWidth="1"/>
    <col min="8436" max="8436" width="59.5703125" style="4" customWidth="1"/>
    <col min="8437" max="8437" width="44.140625" style="4" customWidth="1"/>
    <col min="8438" max="8438" width="38.140625" style="4" customWidth="1"/>
    <col min="8439" max="8439" width="13.42578125" style="4" customWidth="1"/>
    <col min="8440" max="8440" width="13.85546875" style="4" customWidth="1"/>
    <col min="8441" max="8441" width="10.42578125" style="4" customWidth="1"/>
    <col min="8442" max="8442" width="13.28515625" style="4" customWidth="1"/>
    <col min="8443" max="8447" width="10.42578125" style="4" customWidth="1"/>
    <col min="8448" max="8448" width="12" style="4" bestFit="1" customWidth="1"/>
    <col min="8449" max="8449" width="17.42578125" style="4" customWidth="1"/>
    <col min="8450" max="8450" width="14.85546875" style="4" customWidth="1"/>
    <col min="8451" max="8451" width="16.5703125" style="4" customWidth="1"/>
    <col min="8452" max="8452" width="15.42578125" style="4" customWidth="1"/>
    <col min="8453" max="8453" width="19.5703125" style="4" customWidth="1"/>
    <col min="8454" max="8454" width="30.42578125" style="4" customWidth="1"/>
    <col min="8455" max="8455" width="36.7109375" style="4" customWidth="1"/>
    <col min="8456" max="8685" width="8.42578125" style="4"/>
    <col min="8686" max="8686" width="14.7109375" style="4" customWidth="1"/>
    <col min="8687" max="8688" width="36.42578125" style="4" customWidth="1"/>
    <col min="8689" max="8689" width="42.85546875" style="4" customWidth="1"/>
    <col min="8690" max="8690" width="62.140625" style="4" customWidth="1"/>
    <col min="8691" max="8691" width="23" style="4" customWidth="1"/>
    <col min="8692" max="8692" width="59.5703125" style="4" customWidth="1"/>
    <col min="8693" max="8693" width="44.140625" style="4" customWidth="1"/>
    <col min="8694" max="8694" width="38.140625" style="4" customWidth="1"/>
    <col min="8695" max="8695" width="13.42578125" style="4" customWidth="1"/>
    <col min="8696" max="8696" width="13.85546875" style="4" customWidth="1"/>
    <col min="8697" max="8697" width="10.42578125" style="4" customWidth="1"/>
    <col min="8698" max="8698" width="13.28515625" style="4" customWidth="1"/>
    <col min="8699" max="8703" width="10.42578125" style="4" customWidth="1"/>
    <col min="8704" max="8704" width="12" style="4" bestFit="1" customWidth="1"/>
    <col min="8705" max="8705" width="17.42578125" style="4" customWidth="1"/>
    <col min="8706" max="8706" width="14.85546875" style="4" customWidth="1"/>
    <col min="8707" max="8707" width="16.5703125" style="4" customWidth="1"/>
    <col min="8708" max="8708" width="15.42578125" style="4" customWidth="1"/>
    <col min="8709" max="8709" width="19.5703125" style="4" customWidth="1"/>
    <col min="8710" max="8710" width="30.42578125" style="4" customWidth="1"/>
    <col min="8711" max="8711" width="36.7109375" style="4" customWidth="1"/>
    <col min="8712" max="8941" width="8.42578125" style="4"/>
    <col min="8942" max="8942" width="14.7109375" style="4" customWidth="1"/>
    <col min="8943" max="8944" width="36.42578125" style="4" customWidth="1"/>
    <col min="8945" max="8945" width="42.85546875" style="4" customWidth="1"/>
    <col min="8946" max="8946" width="62.140625" style="4" customWidth="1"/>
    <col min="8947" max="8947" width="23" style="4" customWidth="1"/>
    <col min="8948" max="8948" width="59.5703125" style="4" customWidth="1"/>
    <col min="8949" max="8949" width="44.140625" style="4" customWidth="1"/>
    <col min="8950" max="8950" width="38.140625" style="4" customWidth="1"/>
    <col min="8951" max="8951" width="13.42578125" style="4" customWidth="1"/>
    <col min="8952" max="8952" width="13.85546875" style="4" customWidth="1"/>
    <col min="8953" max="8953" width="10.42578125" style="4" customWidth="1"/>
    <col min="8954" max="8954" width="13.28515625" style="4" customWidth="1"/>
    <col min="8955" max="8959" width="10.42578125" style="4" customWidth="1"/>
    <col min="8960" max="8960" width="12" style="4" bestFit="1" customWidth="1"/>
    <col min="8961" max="8961" width="17.42578125" style="4" customWidth="1"/>
    <col min="8962" max="8962" width="14.85546875" style="4" customWidth="1"/>
    <col min="8963" max="8963" width="16.5703125" style="4" customWidth="1"/>
    <col min="8964" max="8964" width="15.42578125" style="4" customWidth="1"/>
    <col min="8965" max="8965" width="19.5703125" style="4" customWidth="1"/>
    <col min="8966" max="8966" width="30.42578125" style="4" customWidth="1"/>
    <col min="8967" max="8967" width="36.7109375" style="4" customWidth="1"/>
    <col min="8968" max="9197" width="8.42578125" style="4"/>
    <col min="9198" max="9198" width="14.7109375" style="4" customWidth="1"/>
    <col min="9199" max="9200" width="36.42578125" style="4" customWidth="1"/>
    <col min="9201" max="9201" width="42.85546875" style="4" customWidth="1"/>
    <col min="9202" max="9202" width="62.140625" style="4" customWidth="1"/>
    <col min="9203" max="9203" width="23" style="4" customWidth="1"/>
    <col min="9204" max="9204" width="59.5703125" style="4" customWidth="1"/>
    <col min="9205" max="9205" width="44.140625" style="4" customWidth="1"/>
    <col min="9206" max="9206" width="38.140625" style="4" customWidth="1"/>
    <col min="9207" max="9207" width="13.42578125" style="4" customWidth="1"/>
    <col min="9208" max="9208" width="13.85546875" style="4" customWidth="1"/>
    <col min="9209" max="9209" width="10.42578125" style="4" customWidth="1"/>
    <col min="9210" max="9210" width="13.28515625" style="4" customWidth="1"/>
    <col min="9211" max="9215" width="10.42578125" style="4" customWidth="1"/>
    <col min="9216" max="9216" width="12" style="4" bestFit="1" customWidth="1"/>
    <col min="9217" max="9217" width="17.42578125" style="4" customWidth="1"/>
    <col min="9218" max="9218" width="14.85546875" style="4" customWidth="1"/>
    <col min="9219" max="9219" width="16.5703125" style="4" customWidth="1"/>
    <col min="9220" max="9220" width="15.42578125" style="4" customWidth="1"/>
    <col min="9221" max="9221" width="19.5703125" style="4" customWidth="1"/>
    <col min="9222" max="9222" width="30.42578125" style="4" customWidth="1"/>
    <col min="9223" max="9223" width="36.7109375" style="4" customWidth="1"/>
    <col min="9224" max="9453" width="8.42578125" style="4"/>
    <col min="9454" max="9454" width="14.7109375" style="4" customWidth="1"/>
    <col min="9455" max="9456" width="36.42578125" style="4" customWidth="1"/>
    <col min="9457" max="9457" width="42.85546875" style="4" customWidth="1"/>
    <col min="9458" max="9458" width="62.140625" style="4" customWidth="1"/>
    <col min="9459" max="9459" width="23" style="4" customWidth="1"/>
    <col min="9460" max="9460" width="59.5703125" style="4" customWidth="1"/>
    <col min="9461" max="9461" width="44.140625" style="4" customWidth="1"/>
    <col min="9462" max="9462" width="38.140625" style="4" customWidth="1"/>
    <col min="9463" max="9463" width="13.42578125" style="4" customWidth="1"/>
    <col min="9464" max="9464" width="13.85546875" style="4" customWidth="1"/>
    <col min="9465" max="9465" width="10.42578125" style="4" customWidth="1"/>
    <col min="9466" max="9466" width="13.28515625" style="4" customWidth="1"/>
    <col min="9467" max="9471" width="10.42578125" style="4" customWidth="1"/>
    <col min="9472" max="9472" width="12" style="4" bestFit="1" customWidth="1"/>
    <col min="9473" max="9473" width="17.42578125" style="4" customWidth="1"/>
    <col min="9474" max="9474" width="14.85546875" style="4" customWidth="1"/>
    <col min="9475" max="9475" width="16.5703125" style="4" customWidth="1"/>
    <col min="9476" max="9476" width="15.42578125" style="4" customWidth="1"/>
    <col min="9477" max="9477" width="19.5703125" style="4" customWidth="1"/>
    <col min="9478" max="9478" width="30.42578125" style="4" customWidth="1"/>
    <col min="9479" max="9479" width="36.7109375" style="4" customWidth="1"/>
    <col min="9480" max="9709" width="8.42578125" style="4"/>
    <col min="9710" max="9710" width="14.7109375" style="4" customWidth="1"/>
    <col min="9711" max="9712" width="36.42578125" style="4" customWidth="1"/>
    <col min="9713" max="9713" width="42.85546875" style="4" customWidth="1"/>
    <col min="9714" max="9714" width="62.140625" style="4" customWidth="1"/>
    <col min="9715" max="9715" width="23" style="4" customWidth="1"/>
    <col min="9716" max="9716" width="59.5703125" style="4" customWidth="1"/>
    <col min="9717" max="9717" width="44.140625" style="4" customWidth="1"/>
    <col min="9718" max="9718" width="38.140625" style="4" customWidth="1"/>
    <col min="9719" max="9719" width="13.42578125" style="4" customWidth="1"/>
    <col min="9720" max="9720" width="13.85546875" style="4" customWidth="1"/>
    <col min="9721" max="9721" width="10.42578125" style="4" customWidth="1"/>
    <col min="9722" max="9722" width="13.28515625" style="4" customWidth="1"/>
    <col min="9723" max="9727" width="10.42578125" style="4" customWidth="1"/>
    <col min="9728" max="9728" width="12" style="4" bestFit="1" customWidth="1"/>
    <col min="9729" max="9729" width="17.42578125" style="4" customWidth="1"/>
    <col min="9730" max="9730" width="14.85546875" style="4" customWidth="1"/>
    <col min="9731" max="9731" width="16.5703125" style="4" customWidth="1"/>
    <col min="9732" max="9732" width="15.42578125" style="4" customWidth="1"/>
    <col min="9733" max="9733" width="19.5703125" style="4" customWidth="1"/>
    <col min="9734" max="9734" width="30.42578125" style="4" customWidth="1"/>
    <col min="9735" max="9735" width="36.7109375" style="4" customWidth="1"/>
    <col min="9736" max="9965" width="8.42578125" style="4"/>
    <col min="9966" max="9966" width="14.7109375" style="4" customWidth="1"/>
    <col min="9967" max="9968" width="36.42578125" style="4" customWidth="1"/>
    <col min="9969" max="9969" width="42.85546875" style="4" customWidth="1"/>
    <col min="9970" max="9970" width="62.140625" style="4" customWidth="1"/>
    <col min="9971" max="9971" width="23" style="4" customWidth="1"/>
    <col min="9972" max="9972" width="59.5703125" style="4" customWidth="1"/>
    <col min="9973" max="9973" width="44.140625" style="4" customWidth="1"/>
    <col min="9974" max="9974" width="38.140625" style="4" customWidth="1"/>
    <col min="9975" max="9975" width="13.42578125" style="4" customWidth="1"/>
    <col min="9976" max="9976" width="13.85546875" style="4" customWidth="1"/>
    <col min="9977" max="9977" width="10.42578125" style="4" customWidth="1"/>
    <col min="9978" max="9978" width="13.28515625" style="4" customWidth="1"/>
    <col min="9979" max="9983" width="10.42578125" style="4" customWidth="1"/>
    <col min="9984" max="9984" width="12" style="4" bestFit="1" customWidth="1"/>
    <col min="9985" max="9985" width="17.42578125" style="4" customWidth="1"/>
    <col min="9986" max="9986" width="14.85546875" style="4" customWidth="1"/>
    <col min="9987" max="9987" width="16.5703125" style="4" customWidth="1"/>
    <col min="9988" max="9988" width="15.42578125" style="4" customWidth="1"/>
    <col min="9989" max="9989" width="19.5703125" style="4" customWidth="1"/>
    <col min="9990" max="9990" width="30.42578125" style="4" customWidth="1"/>
    <col min="9991" max="9991" width="36.7109375" style="4" customWidth="1"/>
    <col min="9992" max="10221" width="8.42578125" style="4"/>
    <col min="10222" max="10222" width="14.7109375" style="4" customWidth="1"/>
    <col min="10223" max="10224" width="36.42578125" style="4" customWidth="1"/>
    <col min="10225" max="10225" width="42.85546875" style="4" customWidth="1"/>
    <col min="10226" max="10226" width="62.140625" style="4" customWidth="1"/>
    <col min="10227" max="10227" width="23" style="4" customWidth="1"/>
    <col min="10228" max="10228" width="59.5703125" style="4" customWidth="1"/>
    <col min="10229" max="10229" width="44.140625" style="4" customWidth="1"/>
    <col min="10230" max="10230" width="38.140625" style="4" customWidth="1"/>
    <col min="10231" max="10231" width="13.42578125" style="4" customWidth="1"/>
    <col min="10232" max="10232" width="13.85546875" style="4" customWidth="1"/>
    <col min="10233" max="10233" width="10.42578125" style="4" customWidth="1"/>
    <col min="10234" max="10234" width="13.28515625" style="4" customWidth="1"/>
    <col min="10235" max="10239" width="10.42578125" style="4" customWidth="1"/>
    <col min="10240" max="10240" width="12" style="4" bestFit="1" customWidth="1"/>
    <col min="10241" max="10241" width="17.42578125" style="4" customWidth="1"/>
    <col min="10242" max="10242" width="14.85546875" style="4" customWidth="1"/>
    <col min="10243" max="10243" width="16.5703125" style="4" customWidth="1"/>
    <col min="10244" max="10244" width="15.42578125" style="4" customWidth="1"/>
    <col min="10245" max="10245" width="19.5703125" style="4" customWidth="1"/>
    <col min="10246" max="10246" width="30.42578125" style="4" customWidth="1"/>
    <col min="10247" max="10247" width="36.7109375" style="4" customWidth="1"/>
    <col min="10248" max="10477" width="8.42578125" style="4"/>
    <col min="10478" max="10478" width="14.7109375" style="4" customWidth="1"/>
    <col min="10479" max="10480" width="36.42578125" style="4" customWidth="1"/>
    <col min="10481" max="10481" width="42.85546875" style="4" customWidth="1"/>
    <col min="10482" max="10482" width="62.140625" style="4" customWidth="1"/>
    <col min="10483" max="10483" width="23" style="4" customWidth="1"/>
    <col min="10484" max="10484" width="59.5703125" style="4" customWidth="1"/>
    <col min="10485" max="10485" width="44.140625" style="4" customWidth="1"/>
    <col min="10486" max="10486" width="38.140625" style="4" customWidth="1"/>
    <col min="10487" max="10487" width="13.42578125" style="4" customWidth="1"/>
    <col min="10488" max="10488" width="13.85546875" style="4" customWidth="1"/>
    <col min="10489" max="10489" width="10.42578125" style="4" customWidth="1"/>
    <col min="10490" max="10490" width="13.28515625" style="4" customWidth="1"/>
    <col min="10491" max="10495" width="10.42578125" style="4" customWidth="1"/>
    <col min="10496" max="10496" width="12" style="4" bestFit="1" customWidth="1"/>
    <col min="10497" max="10497" width="17.42578125" style="4" customWidth="1"/>
    <col min="10498" max="10498" width="14.85546875" style="4" customWidth="1"/>
    <col min="10499" max="10499" width="16.5703125" style="4" customWidth="1"/>
    <col min="10500" max="10500" width="15.42578125" style="4" customWidth="1"/>
    <col min="10501" max="10501" width="19.5703125" style="4" customWidth="1"/>
    <col min="10502" max="10502" width="30.42578125" style="4" customWidth="1"/>
    <col min="10503" max="10503" width="36.7109375" style="4" customWidth="1"/>
    <col min="10504" max="10733" width="8.42578125" style="4"/>
    <col min="10734" max="10734" width="14.7109375" style="4" customWidth="1"/>
    <col min="10735" max="10736" width="36.42578125" style="4" customWidth="1"/>
    <col min="10737" max="10737" width="42.85546875" style="4" customWidth="1"/>
    <col min="10738" max="10738" width="62.140625" style="4" customWidth="1"/>
    <col min="10739" max="10739" width="23" style="4" customWidth="1"/>
    <col min="10740" max="10740" width="59.5703125" style="4" customWidth="1"/>
    <col min="10741" max="10741" width="44.140625" style="4" customWidth="1"/>
    <col min="10742" max="10742" width="38.140625" style="4" customWidth="1"/>
    <col min="10743" max="10743" width="13.42578125" style="4" customWidth="1"/>
    <col min="10744" max="10744" width="13.85546875" style="4" customWidth="1"/>
    <col min="10745" max="10745" width="10.42578125" style="4" customWidth="1"/>
    <col min="10746" max="10746" width="13.28515625" style="4" customWidth="1"/>
    <col min="10747" max="10751" width="10.42578125" style="4" customWidth="1"/>
    <col min="10752" max="10752" width="12" style="4" bestFit="1" customWidth="1"/>
    <col min="10753" max="10753" width="17.42578125" style="4" customWidth="1"/>
    <col min="10754" max="10754" width="14.85546875" style="4" customWidth="1"/>
    <col min="10755" max="10755" width="16.5703125" style="4" customWidth="1"/>
    <col min="10756" max="10756" width="15.42578125" style="4" customWidth="1"/>
    <col min="10757" max="10757" width="19.5703125" style="4" customWidth="1"/>
    <col min="10758" max="10758" width="30.42578125" style="4" customWidth="1"/>
    <col min="10759" max="10759" width="36.7109375" style="4" customWidth="1"/>
    <col min="10760" max="10989" width="8.42578125" style="4"/>
    <col min="10990" max="10990" width="14.7109375" style="4" customWidth="1"/>
    <col min="10991" max="10992" width="36.42578125" style="4" customWidth="1"/>
    <col min="10993" max="10993" width="42.85546875" style="4" customWidth="1"/>
    <col min="10994" max="10994" width="62.140625" style="4" customWidth="1"/>
    <col min="10995" max="10995" width="23" style="4" customWidth="1"/>
    <col min="10996" max="10996" width="59.5703125" style="4" customWidth="1"/>
    <col min="10997" max="10997" width="44.140625" style="4" customWidth="1"/>
    <col min="10998" max="10998" width="38.140625" style="4" customWidth="1"/>
    <col min="10999" max="10999" width="13.42578125" style="4" customWidth="1"/>
    <col min="11000" max="11000" width="13.85546875" style="4" customWidth="1"/>
    <col min="11001" max="11001" width="10.42578125" style="4" customWidth="1"/>
    <col min="11002" max="11002" width="13.28515625" style="4" customWidth="1"/>
    <col min="11003" max="11007" width="10.42578125" style="4" customWidth="1"/>
    <col min="11008" max="11008" width="12" style="4" bestFit="1" customWidth="1"/>
    <col min="11009" max="11009" width="17.42578125" style="4" customWidth="1"/>
    <col min="11010" max="11010" width="14.85546875" style="4" customWidth="1"/>
    <col min="11011" max="11011" width="16.5703125" style="4" customWidth="1"/>
    <col min="11012" max="11012" width="15.42578125" style="4" customWidth="1"/>
    <col min="11013" max="11013" width="19.5703125" style="4" customWidth="1"/>
    <col min="11014" max="11014" width="30.42578125" style="4" customWidth="1"/>
    <col min="11015" max="11015" width="36.7109375" style="4" customWidth="1"/>
    <col min="11016" max="11245" width="8.42578125" style="4"/>
    <col min="11246" max="11246" width="14.7109375" style="4" customWidth="1"/>
    <col min="11247" max="11248" width="36.42578125" style="4" customWidth="1"/>
    <col min="11249" max="11249" width="42.85546875" style="4" customWidth="1"/>
    <col min="11250" max="11250" width="62.140625" style="4" customWidth="1"/>
    <col min="11251" max="11251" width="23" style="4" customWidth="1"/>
    <col min="11252" max="11252" width="59.5703125" style="4" customWidth="1"/>
    <col min="11253" max="11253" width="44.140625" style="4" customWidth="1"/>
    <col min="11254" max="11254" width="38.140625" style="4" customWidth="1"/>
    <col min="11255" max="11255" width="13.42578125" style="4" customWidth="1"/>
    <col min="11256" max="11256" width="13.85546875" style="4" customWidth="1"/>
    <col min="11257" max="11257" width="10.42578125" style="4" customWidth="1"/>
    <col min="11258" max="11258" width="13.28515625" style="4" customWidth="1"/>
    <col min="11259" max="11263" width="10.42578125" style="4" customWidth="1"/>
    <col min="11264" max="11264" width="12" style="4" bestFit="1" customWidth="1"/>
    <col min="11265" max="11265" width="17.42578125" style="4" customWidth="1"/>
    <col min="11266" max="11266" width="14.85546875" style="4" customWidth="1"/>
    <col min="11267" max="11267" width="16.5703125" style="4" customWidth="1"/>
    <col min="11268" max="11268" width="15.42578125" style="4" customWidth="1"/>
    <col min="11269" max="11269" width="19.5703125" style="4" customWidth="1"/>
    <col min="11270" max="11270" width="30.42578125" style="4" customWidth="1"/>
    <col min="11271" max="11271" width="36.7109375" style="4" customWidth="1"/>
    <col min="11272" max="11501" width="8.42578125" style="4"/>
    <col min="11502" max="11502" width="14.7109375" style="4" customWidth="1"/>
    <col min="11503" max="11504" width="36.42578125" style="4" customWidth="1"/>
    <col min="11505" max="11505" width="42.85546875" style="4" customWidth="1"/>
    <col min="11506" max="11506" width="62.140625" style="4" customWidth="1"/>
    <col min="11507" max="11507" width="23" style="4" customWidth="1"/>
    <col min="11508" max="11508" width="59.5703125" style="4" customWidth="1"/>
    <col min="11509" max="11509" width="44.140625" style="4" customWidth="1"/>
    <col min="11510" max="11510" width="38.140625" style="4" customWidth="1"/>
    <col min="11511" max="11511" width="13.42578125" style="4" customWidth="1"/>
    <col min="11512" max="11512" width="13.85546875" style="4" customWidth="1"/>
    <col min="11513" max="11513" width="10.42578125" style="4" customWidth="1"/>
    <col min="11514" max="11514" width="13.28515625" style="4" customWidth="1"/>
    <col min="11515" max="11519" width="10.42578125" style="4" customWidth="1"/>
    <col min="11520" max="11520" width="12" style="4" bestFit="1" customWidth="1"/>
    <col min="11521" max="11521" width="17.42578125" style="4" customWidth="1"/>
    <col min="11522" max="11522" width="14.85546875" style="4" customWidth="1"/>
    <col min="11523" max="11523" width="16.5703125" style="4" customWidth="1"/>
    <col min="11524" max="11524" width="15.42578125" style="4" customWidth="1"/>
    <col min="11525" max="11525" width="19.5703125" style="4" customWidth="1"/>
    <col min="11526" max="11526" width="30.42578125" style="4" customWidth="1"/>
    <col min="11527" max="11527" width="36.7109375" style="4" customWidth="1"/>
    <col min="11528" max="11757" width="8.42578125" style="4"/>
    <col min="11758" max="11758" width="14.7109375" style="4" customWidth="1"/>
    <col min="11759" max="11760" width="36.42578125" style="4" customWidth="1"/>
    <col min="11761" max="11761" width="42.85546875" style="4" customWidth="1"/>
    <col min="11762" max="11762" width="62.140625" style="4" customWidth="1"/>
    <col min="11763" max="11763" width="23" style="4" customWidth="1"/>
    <col min="11764" max="11764" width="59.5703125" style="4" customWidth="1"/>
    <col min="11765" max="11765" width="44.140625" style="4" customWidth="1"/>
    <col min="11766" max="11766" width="38.140625" style="4" customWidth="1"/>
    <col min="11767" max="11767" width="13.42578125" style="4" customWidth="1"/>
    <col min="11768" max="11768" width="13.85546875" style="4" customWidth="1"/>
    <col min="11769" max="11769" width="10.42578125" style="4" customWidth="1"/>
    <col min="11770" max="11770" width="13.28515625" style="4" customWidth="1"/>
    <col min="11771" max="11775" width="10.42578125" style="4" customWidth="1"/>
    <col min="11776" max="11776" width="12" style="4" bestFit="1" customWidth="1"/>
    <col min="11777" max="11777" width="17.42578125" style="4" customWidth="1"/>
    <col min="11778" max="11778" width="14.85546875" style="4" customWidth="1"/>
    <col min="11779" max="11779" width="16.5703125" style="4" customWidth="1"/>
    <col min="11780" max="11780" width="15.42578125" style="4" customWidth="1"/>
    <col min="11781" max="11781" width="19.5703125" style="4" customWidth="1"/>
    <col min="11782" max="11782" width="30.42578125" style="4" customWidth="1"/>
    <col min="11783" max="11783" width="36.7109375" style="4" customWidth="1"/>
    <col min="11784" max="12013" width="8.42578125" style="4"/>
    <col min="12014" max="12014" width="14.7109375" style="4" customWidth="1"/>
    <col min="12015" max="12016" width="36.42578125" style="4" customWidth="1"/>
    <col min="12017" max="12017" width="42.85546875" style="4" customWidth="1"/>
    <col min="12018" max="12018" width="62.140625" style="4" customWidth="1"/>
    <col min="12019" max="12019" width="23" style="4" customWidth="1"/>
    <col min="12020" max="12020" width="59.5703125" style="4" customWidth="1"/>
    <col min="12021" max="12021" width="44.140625" style="4" customWidth="1"/>
    <col min="12022" max="12022" width="38.140625" style="4" customWidth="1"/>
    <col min="12023" max="12023" width="13.42578125" style="4" customWidth="1"/>
    <col min="12024" max="12024" width="13.85546875" style="4" customWidth="1"/>
    <col min="12025" max="12025" width="10.42578125" style="4" customWidth="1"/>
    <col min="12026" max="12026" width="13.28515625" style="4" customWidth="1"/>
    <col min="12027" max="12031" width="10.42578125" style="4" customWidth="1"/>
    <col min="12032" max="12032" width="12" style="4" bestFit="1" customWidth="1"/>
    <col min="12033" max="12033" width="17.42578125" style="4" customWidth="1"/>
    <col min="12034" max="12034" width="14.85546875" style="4" customWidth="1"/>
    <col min="12035" max="12035" width="16.5703125" style="4" customWidth="1"/>
    <col min="12036" max="12036" width="15.42578125" style="4" customWidth="1"/>
    <col min="12037" max="12037" width="19.5703125" style="4" customWidth="1"/>
    <col min="12038" max="12038" width="30.42578125" style="4" customWidth="1"/>
    <col min="12039" max="12039" width="36.7109375" style="4" customWidth="1"/>
    <col min="12040" max="12269" width="8.42578125" style="4"/>
    <col min="12270" max="12270" width="14.7109375" style="4" customWidth="1"/>
    <col min="12271" max="12272" width="36.42578125" style="4" customWidth="1"/>
    <col min="12273" max="12273" width="42.85546875" style="4" customWidth="1"/>
    <col min="12274" max="12274" width="62.140625" style="4" customWidth="1"/>
    <col min="12275" max="12275" width="23" style="4" customWidth="1"/>
    <col min="12276" max="12276" width="59.5703125" style="4" customWidth="1"/>
    <col min="12277" max="12277" width="44.140625" style="4" customWidth="1"/>
    <col min="12278" max="12278" width="38.140625" style="4" customWidth="1"/>
    <col min="12279" max="12279" width="13.42578125" style="4" customWidth="1"/>
    <col min="12280" max="12280" width="13.85546875" style="4" customWidth="1"/>
    <col min="12281" max="12281" width="10.42578125" style="4" customWidth="1"/>
    <col min="12282" max="12282" width="13.28515625" style="4" customWidth="1"/>
    <col min="12283" max="12287" width="10.42578125" style="4" customWidth="1"/>
    <col min="12288" max="12288" width="12" style="4" bestFit="1" customWidth="1"/>
    <col min="12289" max="12289" width="17.42578125" style="4" customWidth="1"/>
    <col min="12290" max="12290" width="14.85546875" style="4" customWidth="1"/>
    <col min="12291" max="12291" width="16.5703125" style="4" customWidth="1"/>
    <col min="12292" max="12292" width="15.42578125" style="4" customWidth="1"/>
    <col min="12293" max="12293" width="19.5703125" style="4" customWidth="1"/>
    <col min="12294" max="12294" width="30.42578125" style="4" customWidth="1"/>
    <col min="12295" max="12295" width="36.7109375" style="4" customWidth="1"/>
    <col min="12296" max="12525" width="8.42578125" style="4"/>
    <col min="12526" max="12526" width="14.7109375" style="4" customWidth="1"/>
    <col min="12527" max="12528" width="36.42578125" style="4" customWidth="1"/>
    <col min="12529" max="12529" width="42.85546875" style="4" customWidth="1"/>
    <col min="12530" max="12530" width="62.140625" style="4" customWidth="1"/>
    <col min="12531" max="12531" width="23" style="4" customWidth="1"/>
    <col min="12532" max="12532" width="59.5703125" style="4" customWidth="1"/>
    <col min="12533" max="12533" width="44.140625" style="4" customWidth="1"/>
    <col min="12534" max="12534" width="38.140625" style="4" customWidth="1"/>
    <col min="12535" max="12535" width="13.42578125" style="4" customWidth="1"/>
    <col min="12536" max="12536" width="13.85546875" style="4" customWidth="1"/>
    <col min="12537" max="12537" width="10.42578125" style="4" customWidth="1"/>
    <col min="12538" max="12538" width="13.28515625" style="4" customWidth="1"/>
    <col min="12539" max="12543" width="10.42578125" style="4" customWidth="1"/>
    <col min="12544" max="12544" width="12" style="4" bestFit="1" customWidth="1"/>
    <col min="12545" max="12545" width="17.42578125" style="4" customWidth="1"/>
    <col min="12546" max="12546" width="14.85546875" style="4" customWidth="1"/>
    <col min="12547" max="12547" width="16.5703125" style="4" customWidth="1"/>
    <col min="12548" max="12548" width="15.42578125" style="4" customWidth="1"/>
    <col min="12549" max="12549" width="19.5703125" style="4" customWidth="1"/>
    <col min="12550" max="12550" width="30.42578125" style="4" customWidth="1"/>
    <col min="12551" max="12551" width="36.7109375" style="4" customWidth="1"/>
    <col min="12552" max="12781" width="8.42578125" style="4"/>
    <col min="12782" max="12782" width="14.7109375" style="4" customWidth="1"/>
    <col min="12783" max="12784" width="36.42578125" style="4" customWidth="1"/>
    <col min="12785" max="12785" width="42.85546875" style="4" customWidth="1"/>
    <col min="12786" max="12786" width="62.140625" style="4" customWidth="1"/>
    <col min="12787" max="12787" width="23" style="4" customWidth="1"/>
    <col min="12788" max="12788" width="59.5703125" style="4" customWidth="1"/>
    <col min="12789" max="12789" width="44.140625" style="4" customWidth="1"/>
    <col min="12790" max="12790" width="38.140625" style="4" customWidth="1"/>
    <col min="12791" max="12791" width="13.42578125" style="4" customWidth="1"/>
    <col min="12792" max="12792" width="13.85546875" style="4" customWidth="1"/>
    <col min="12793" max="12793" width="10.42578125" style="4" customWidth="1"/>
    <col min="12794" max="12794" width="13.28515625" style="4" customWidth="1"/>
    <col min="12795" max="12799" width="10.42578125" style="4" customWidth="1"/>
    <col min="12800" max="12800" width="12" style="4" bestFit="1" customWidth="1"/>
    <col min="12801" max="12801" width="17.42578125" style="4" customWidth="1"/>
    <col min="12802" max="12802" width="14.85546875" style="4" customWidth="1"/>
    <col min="12803" max="12803" width="16.5703125" style="4" customWidth="1"/>
    <col min="12804" max="12804" width="15.42578125" style="4" customWidth="1"/>
    <col min="12805" max="12805" width="19.5703125" style="4" customWidth="1"/>
    <col min="12806" max="12806" width="30.42578125" style="4" customWidth="1"/>
    <col min="12807" max="12807" width="36.7109375" style="4" customWidth="1"/>
    <col min="12808" max="13037" width="8.42578125" style="4"/>
    <col min="13038" max="13038" width="14.7109375" style="4" customWidth="1"/>
    <col min="13039" max="13040" width="36.42578125" style="4" customWidth="1"/>
    <col min="13041" max="13041" width="42.85546875" style="4" customWidth="1"/>
    <col min="13042" max="13042" width="62.140625" style="4" customWidth="1"/>
    <col min="13043" max="13043" width="23" style="4" customWidth="1"/>
    <col min="13044" max="13044" width="59.5703125" style="4" customWidth="1"/>
    <col min="13045" max="13045" width="44.140625" style="4" customWidth="1"/>
    <col min="13046" max="13046" width="38.140625" style="4" customWidth="1"/>
    <col min="13047" max="13047" width="13.42578125" style="4" customWidth="1"/>
    <col min="13048" max="13048" width="13.85546875" style="4" customWidth="1"/>
    <col min="13049" max="13049" width="10.42578125" style="4" customWidth="1"/>
    <col min="13050" max="13050" width="13.28515625" style="4" customWidth="1"/>
    <col min="13051" max="13055" width="10.42578125" style="4" customWidth="1"/>
    <col min="13056" max="13056" width="12" style="4" bestFit="1" customWidth="1"/>
    <col min="13057" max="13057" width="17.42578125" style="4" customWidth="1"/>
    <col min="13058" max="13058" width="14.85546875" style="4" customWidth="1"/>
    <col min="13059" max="13059" width="16.5703125" style="4" customWidth="1"/>
    <col min="13060" max="13060" width="15.42578125" style="4" customWidth="1"/>
    <col min="13061" max="13061" width="19.5703125" style="4" customWidth="1"/>
    <col min="13062" max="13062" width="30.42578125" style="4" customWidth="1"/>
    <col min="13063" max="13063" width="36.7109375" style="4" customWidth="1"/>
    <col min="13064" max="13293" width="8.42578125" style="4"/>
    <col min="13294" max="13294" width="14.7109375" style="4" customWidth="1"/>
    <col min="13295" max="13296" width="36.42578125" style="4" customWidth="1"/>
    <col min="13297" max="13297" width="42.85546875" style="4" customWidth="1"/>
    <col min="13298" max="13298" width="62.140625" style="4" customWidth="1"/>
    <col min="13299" max="13299" width="23" style="4" customWidth="1"/>
    <col min="13300" max="13300" width="59.5703125" style="4" customWidth="1"/>
    <col min="13301" max="13301" width="44.140625" style="4" customWidth="1"/>
    <col min="13302" max="13302" width="38.140625" style="4" customWidth="1"/>
    <col min="13303" max="13303" width="13.42578125" style="4" customWidth="1"/>
    <col min="13304" max="13304" width="13.85546875" style="4" customWidth="1"/>
    <col min="13305" max="13305" width="10.42578125" style="4" customWidth="1"/>
    <col min="13306" max="13306" width="13.28515625" style="4" customWidth="1"/>
    <col min="13307" max="13311" width="10.42578125" style="4" customWidth="1"/>
    <col min="13312" max="13312" width="12" style="4" bestFit="1" customWidth="1"/>
    <col min="13313" max="13313" width="17.42578125" style="4" customWidth="1"/>
    <col min="13314" max="13314" width="14.85546875" style="4" customWidth="1"/>
    <col min="13315" max="13315" width="16.5703125" style="4" customWidth="1"/>
    <col min="13316" max="13316" width="15.42578125" style="4" customWidth="1"/>
    <col min="13317" max="13317" width="19.5703125" style="4" customWidth="1"/>
    <col min="13318" max="13318" width="30.42578125" style="4" customWidth="1"/>
    <col min="13319" max="13319" width="36.7109375" style="4" customWidth="1"/>
    <col min="13320" max="13549" width="8.42578125" style="4"/>
    <col min="13550" max="13550" width="14.7109375" style="4" customWidth="1"/>
    <col min="13551" max="13552" width="36.42578125" style="4" customWidth="1"/>
    <col min="13553" max="13553" width="42.85546875" style="4" customWidth="1"/>
    <col min="13554" max="13554" width="62.140625" style="4" customWidth="1"/>
    <col min="13555" max="13555" width="23" style="4" customWidth="1"/>
    <col min="13556" max="13556" width="59.5703125" style="4" customWidth="1"/>
    <col min="13557" max="13557" width="44.140625" style="4" customWidth="1"/>
    <col min="13558" max="13558" width="38.140625" style="4" customWidth="1"/>
    <col min="13559" max="13559" width="13.42578125" style="4" customWidth="1"/>
    <col min="13560" max="13560" width="13.85546875" style="4" customWidth="1"/>
    <col min="13561" max="13561" width="10.42578125" style="4" customWidth="1"/>
    <col min="13562" max="13562" width="13.28515625" style="4" customWidth="1"/>
    <col min="13563" max="13567" width="10.42578125" style="4" customWidth="1"/>
    <col min="13568" max="13568" width="12" style="4" bestFit="1" customWidth="1"/>
    <col min="13569" max="13569" width="17.42578125" style="4" customWidth="1"/>
    <col min="13570" max="13570" width="14.85546875" style="4" customWidth="1"/>
    <col min="13571" max="13571" width="16.5703125" style="4" customWidth="1"/>
    <col min="13572" max="13572" width="15.42578125" style="4" customWidth="1"/>
    <col min="13573" max="13573" width="19.5703125" style="4" customWidth="1"/>
    <col min="13574" max="13574" width="30.42578125" style="4" customWidth="1"/>
    <col min="13575" max="13575" width="36.7109375" style="4" customWidth="1"/>
    <col min="13576" max="13805" width="8.42578125" style="4"/>
    <col min="13806" max="13806" width="14.7109375" style="4" customWidth="1"/>
    <col min="13807" max="13808" width="36.42578125" style="4" customWidth="1"/>
    <col min="13809" max="13809" width="42.85546875" style="4" customWidth="1"/>
    <col min="13810" max="13810" width="62.140625" style="4" customWidth="1"/>
    <col min="13811" max="13811" width="23" style="4" customWidth="1"/>
    <col min="13812" max="13812" width="59.5703125" style="4" customWidth="1"/>
    <col min="13813" max="13813" width="44.140625" style="4" customWidth="1"/>
    <col min="13814" max="13814" width="38.140625" style="4" customWidth="1"/>
    <col min="13815" max="13815" width="13.42578125" style="4" customWidth="1"/>
    <col min="13816" max="13816" width="13.85546875" style="4" customWidth="1"/>
    <col min="13817" max="13817" width="10.42578125" style="4" customWidth="1"/>
    <col min="13818" max="13818" width="13.28515625" style="4" customWidth="1"/>
    <col min="13819" max="13823" width="10.42578125" style="4" customWidth="1"/>
    <col min="13824" max="13824" width="12" style="4" bestFit="1" customWidth="1"/>
    <col min="13825" max="13825" width="17.42578125" style="4" customWidth="1"/>
    <col min="13826" max="13826" width="14.85546875" style="4" customWidth="1"/>
    <col min="13827" max="13827" width="16.5703125" style="4" customWidth="1"/>
    <col min="13828" max="13828" width="15.42578125" style="4" customWidth="1"/>
    <col min="13829" max="13829" width="19.5703125" style="4" customWidth="1"/>
    <col min="13830" max="13830" width="30.42578125" style="4" customWidth="1"/>
    <col min="13831" max="13831" width="36.7109375" style="4" customWidth="1"/>
    <col min="13832" max="14061" width="8.42578125" style="4"/>
    <col min="14062" max="14062" width="14.7109375" style="4" customWidth="1"/>
    <col min="14063" max="14064" width="36.42578125" style="4" customWidth="1"/>
    <col min="14065" max="14065" width="42.85546875" style="4" customWidth="1"/>
    <col min="14066" max="14066" width="62.140625" style="4" customWidth="1"/>
    <col min="14067" max="14067" width="23" style="4" customWidth="1"/>
    <col min="14068" max="14068" width="59.5703125" style="4" customWidth="1"/>
    <col min="14069" max="14069" width="44.140625" style="4" customWidth="1"/>
    <col min="14070" max="14070" width="38.140625" style="4" customWidth="1"/>
    <col min="14071" max="14071" width="13.42578125" style="4" customWidth="1"/>
    <col min="14072" max="14072" width="13.85546875" style="4" customWidth="1"/>
    <col min="14073" max="14073" width="10.42578125" style="4" customWidth="1"/>
    <col min="14074" max="14074" width="13.28515625" style="4" customWidth="1"/>
    <col min="14075" max="14079" width="10.42578125" style="4" customWidth="1"/>
    <col min="14080" max="14080" width="12" style="4" bestFit="1" customWidth="1"/>
    <col min="14081" max="14081" width="17.42578125" style="4" customWidth="1"/>
    <col min="14082" max="14082" width="14.85546875" style="4" customWidth="1"/>
    <col min="14083" max="14083" width="16.5703125" style="4" customWidth="1"/>
    <col min="14084" max="14084" width="15.42578125" style="4" customWidth="1"/>
    <col min="14085" max="14085" width="19.5703125" style="4" customWidth="1"/>
    <col min="14086" max="14086" width="30.42578125" style="4" customWidth="1"/>
    <col min="14087" max="14087" width="36.7109375" style="4" customWidth="1"/>
    <col min="14088" max="14317" width="8.42578125" style="4"/>
    <col min="14318" max="14318" width="14.7109375" style="4" customWidth="1"/>
    <col min="14319" max="14320" width="36.42578125" style="4" customWidth="1"/>
    <col min="14321" max="14321" width="42.85546875" style="4" customWidth="1"/>
    <col min="14322" max="14322" width="62.140625" style="4" customWidth="1"/>
    <col min="14323" max="14323" width="23" style="4" customWidth="1"/>
    <col min="14324" max="14324" width="59.5703125" style="4" customWidth="1"/>
    <col min="14325" max="14325" width="44.140625" style="4" customWidth="1"/>
    <col min="14326" max="14326" width="38.140625" style="4" customWidth="1"/>
    <col min="14327" max="14327" width="13.42578125" style="4" customWidth="1"/>
    <col min="14328" max="14328" width="13.85546875" style="4" customWidth="1"/>
    <col min="14329" max="14329" width="10.42578125" style="4" customWidth="1"/>
    <col min="14330" max="14330" width="13.28515625" style="4" customWidth="1"/>
    <col min="14331" max="14335" width="10.42578125" style="4" customWidth="1"/>
    <col min="14336" max="14336" width="12" style="4" bestFit="1" customWidth="1"/>
    <col min="14337" max="14337" width="17.42578125" style="4" customWidth="1"/>
    <col min="14338" max="14338" width="14.85546875" style="4" customWidth="1"/>
    <col min="14339" max="14339" width="16.5703125" style="4" customWidth="1"/>
    <col min="14340" max="14340" width="15.42578125" style="4" customWidth="1"/>
    <col min="14341" max="14341" width="19.5703125" style="4" customWidth="1"/>
    <col min="14342" max="14342" width="30.42578125" style="4" customWidth="1"/>
    <col min="14343" max="14343" width="36.7109375" style="4" customWidth="1"/>
    <col min="14344" max="14573" width="8.42578125" style="4"/>
    <col min="14574" max="14574" width="14.7109375" style="4" customWidth="1"/>
    <col min="14575" max="14576" width="36.42578125" style="4" customWidth="1"/>
    <col min="14577" max="14577" width="42.85546875" style="4" customWidth="1"/>
    <col min="14578" max="14578" width="62.140625" style="4" customWidth="1"/>
    <col min="14579" max="14579" width="23" style="4" customWidth="1"/>
    <col min="14580" max="14580" width="59.5703125" style="4" customWidth="1"/>
    <col min="14581" max="14581" width="44.140625" style="4" customWidth="1"/>
    <col min="14582" max="14582" width="38.140625" style="4" customWidth="1"/>
    <col min="14583" max="14583" width="13.42578125" style="4" customWidth="1"/>
    <col min="14584" max="14584" width="13.85546875" style="4" customWidth="1"/>
    <col min="14585" max="14585" width="10.42578125" style="4" customWidth="1"/>
    <col min="14586" max="14586" width="13.28515625" style="4" customWidth="1"/>
    <col min="14587" max="14591" width="10.42578125" style="4" customWidth="1"/>
    <col min="14592" max="14592" width="12" style="4" bestFit="1" customWidth="1"/>
    <col min="14593" max="14593" width="17.42578125" style="4" customWidth="1"/>
    <col min="14594" max="14594" width="14.85546875" style="4" customWidth="1"/>
    <col min="14595" max="14595" width="16.5703125" style="4" customWidth="1"/>
    <col min="14596" max="14596" width="15.42578125" style="4" customWidth="1"/>
    <col min="14597" max="14597" width="19.5703125" style="4" customWidth="1"/>
    <col min="14598" max="14598" width="30.42578125" style="4" customWidth="1"/>
    <col min="14599" max="14599" width="36.7109375" style="4" customWidth="1"/>
    <col min="14600" max="14829" width="8.42578125" style="4"/>
    <col min="14830" max="14830" width="14.7109375" style="4" customWidth="1"/>
    <col min="14831" max="14832" width="36.42578125" style="4" customWidth="1"/>
    <col min="14833" max="14833" width="42.85546875" style="4" customWidth="1"/>
    <col min="14834" max="14834" width="62.140625" style="4" customWidth="1"/>
    <col min="14835" max="14835" width="23" style="4" customWidth="1"/>
    <col min="14836" max="14836" width="59.5703125" style="4" customWidth="1"/>
    <col min="14837" max="14837" width="44.140625" style="4" customWidth="1"/>
    <col min="14838" max="14838" width="38.140625" style="4" customWidth="1"/>
    <col min="14839" max="14839" width="13.42578125" style="4" customWidth="1"/>
    <col min="14840" max="14840" width="13.85546875" style="4" customWidth="1"/>
    <col min="14841" max="14841" width="10.42578125" style="4" customWidth="1"/>
    <col min="14842" max="14842" width="13.28515625" style="4" customWidth="1"/>
    <col min="14843" max="14847" width="10.42578125" style="4" customWidth="1"/>
    <col min="14848" max="14848" width="12" style="4" bestFit="1" customWidth="1"/>
    <col min="14849" max="14849" width="17.42578125" style="4" customWidth="1"/>
    <col min="14850" max="14850" width="14.85546875" style="4" customWidth="1"/>
    <col min="14851" max="14851" width="16.5703125" style="4" customWidth="1"/>
    <col min="14852" max="14852" width="15.42578125" style="4" customWidth="1"/>
    <col min="14853" max="14853" width="19.5703125" style="4" customWidth="1"/>
    <col min="14854" max="14854" width="30.42578125" style="4" customWidth="1"/>
    <col min="14855" max="14855" width="36.7109375" style="4" customWidth="1"/>
    <col min="14856" max="15085" width="8.42578125" style="4"/>
    <col min="15086" max="15086" width="14.7109375" style="4" customWidth="1"/>
    <col min="15087" max="15088" width="36.42578125" style="4" customWidth="1"/>
    <col min="15089" max="15089" width="42.85546875" style="4" customWidth="1"/>
    <col min="15090" max="15090" width="62.140625" style="4" customWidth="1"/>
    <col min="15091" max="15091" width="23" style="4" customWidth="1"/>
    <col min="15092" max="15092" width="59.5703125" style="4" customWidth="1"/>
    <col min="15093" max="15093" width="44.140625" style="4" customWidth="1"/>
    <col min="15094" max="15094" width="38.140625" style="4" customWidth="1"/>
    <col min="15095" max="15095" width="13.42578125" style="4" customWidth="1"/>
    <col min="15096" max="15096" width="13.85546875" style="4" customWidth="1"/>
    <col min="15097" max="15097" width="10.42578125" style="4" customWidth="1"/>
    <col min="15098" max="15098" width="13.28515625" style="4" customWidth="1"/>
    <col min="15099" max="15103" width="10.42578125" style="4" customWidth="1"/>
    <col min="15104" max="15104" width="12" style="4" bestFit="1" customWidth="1"/>
    <col min="15105" max="15105" width="17.42578125" style="4" customWidth="1"/>
    <col min="15106" max="15106" width="14.85546875" style="4" customWidth="1"/>
    <col min="15107" max="15107" width="16.5703125" style="4" customWidth="1"/>
    <col min="15108" max="15108" width="15.42578125" style="4" customWidth="1"/>
    <col min="15109" max="15109" width="19.5703125" style="4" customWidth="1"/>
    <col min="15110" max="15110" width="30.42578125" style="4" customWidth="1"/>
    <col min="15111" max="15111" width="36.7109375" style="4" customWidth="1"/>
    <col min="15112" max="15341" width="8.42578125" style="4"/>
    <col min="15342" max="15342" width="14.7109375" style="4" customWidth="1"/>
    <col min="15343" max="15344" width="36.42578125" style="4" customWidth="1"/>
    <col min="15345" max="15345" width="42.85546875" style="4" customWidth="1"/>
    <col min="15346" max="15346" width="62.140625" style="4" customWidth="1"/>
    <col min="15347" max="15347" width="23" style="4" customWidth="1"/>
    <col min="15348" max="15348" width="59.5703125" style="4" customWidth="1"/>
    <col min="15349" max="15349" width="44.140625" style="4" customWidth="1"/>
    <col min="15350" max="15350" width="38.140625" style="4" customWidth="1"/>
    <col min="15351" max="15351" width="13.42578125" style="4" customWidth="1"/>
    <col min="15352" max="15352" width="13.85546875" style="4" customWidth="1"/>
    <col min="15353" max="15353" width="10.42578125" style="4" customWidth="1"/>
    <col min="15354" max="15354" width="13.28515625" style="4" customWidth="1"/>
    <col min="15355" max="15359" width="10.42578125" style="4" customWidth="1"/>
    <col min="15360" max="15360" width="12" style="4" bestFit="1" customWidth="1"/>
    <col min="15361" max="15361" width="17.42578125" style="4" customWidth="1"/>
    <col min="15362" max="15362" width="14.85546875" style="4" customWidth="1"/>
    <col min="15363" max="15363" width="16.5703125" style="4" customWidth="1"/>
    <col min="15364" max="15364" width="15.42578125" style="4" customWidth="1"/>
    <col min="15365" max="15365" width="19.5703125" style="4" customWidth="1"/>
    <col min="15366" max="15366" width="30.42578125" style="4" customWidth="1"/>
    <col min="15367" max="15367" width="36.7109375" style="4" customWidth="1"/>
    <col min="15368" max="15597" width="8.42578125" style="4"/>
    <col min="15598" max="15598" width="14.7109375" style="4" customWidth="1"/>
    <col min="15599" max="15600" width="36.42578125" style="4" customWidth="1"/>
    <col min="15601" max="15601" width="42.85546875" style="4" customWidth="1"/>
    <col min="15602" max="15602" width="62.140625" style="4" customWidth="1"/>
    <col min="15603" max="15603" width="23" style="4" customWidth="1"/>
    <col min="15604" max="15604" width="59.5703125" style="4" customWidth="1"/>
    <col min="15605" max="15605" width="44.140625" style="4" customWidth="1"/>
    <col min="15606" max="15606" width="38.140625" style="4" customWidth="1"/>
    <col min="15607" max="15607" width="13.42578125" style="4" customWidth="1"/>
    <col min="15608" max="15608" width="13.85546875" style="4" customWidth="1"/>
    <col min="15609" max="15609" width="10.42578125" style="4" customWidth="1"/>
    <col min="15610" max="15610" width="13.28515625" style="4" customWidth="1"/>
    <col min="15611" max="15615" width="10.42578125" style="4" customWidth="1"/>
    <col min="15616" max="15616" width="12" style="4" bestFit="1" customWidth="1"/>
    <col min="15617" max="15617" width="17.42578125" style="4" customWidth="1"/>
    <col min="15618" max="15618" width="14.85546875" style="4" customWidth="1"/>
    <col min="15619" max="15619" width="16.5703125" style="4" customWidth="1"/>
    <col min="15620" max="15620" width="15.42578125" style="4" customWidth="1"/>
    <col min="15621" max="15621" width="19.5703125" style="4" customWidth="1"/>
    <col min="15622" max="15622" width="30.42578125" style="4" customWidth="1"/>
    <col min="15623" max="15623" width="36.7109375" style="4" customWidth="1"/>
    <col min="15624" max="15853" width="8.42578125" style="4"/>
    <col min="15854" max="15854" width="14.7109375" style="4" customWidth="1"/>
    <col min="15855" max="15856" width="36.42578125" style="4" customWidth="1"/>
    <col min="15857" max="15857" width="42.85546875" style="4" customWidth="1"/>
    <col min="15858" max="15858" width="62.140625" style="4" customWidth="1"/>
    <col min="15859" max="15859" width="23" style="4" customWidth="1"/>
    <col min="15860" max="15860" width="59.5703125" style="4" customWidth="1"/>
    <col min="15861" max="15861" width="44.140625" style="4" customWidth="1"/>
    <col min="15862" max="15862" width="38.140625" style="4" customWidth="1"/>
    <col min="15863" max="15863" width="13.42578125" style="4" customWidth="1"/>
    <col min="15864" max="15864" width="13.85546875" style="4" customWidth="1"/>
    <col min="15865" max="15865" width="10.42578125" style="4" customWidth="1"/>
    <col min="15866" max="15866" width="13.28515625" style="4" customWidth="1"/>
    <col min="15867" max="15871" width="10.42578125" style="4" customWidth="1"/>
    <col min="15872" max="15872" width="12" style="4" bestFit="1" customWidth="1"/>
    <col min="15873" max="15873" width="17.42578125" style="4" customWidth="1"/>
    <col min="15874" max="15874" width="14.85546875" style="4" customWidth="1"/>
    <col min="15875" max="15875" width="16.5703125" style="4" customWidth="1"/>
    <col min="15876" max="15876" width="15.42578125" style="4" customWidth="1"/>
    <col min="15877" max="15877" width="19.5703125" style="4" customWidth="1"/>
    <col min="15878" max="15878" width="30.42578125" style="4" customWidth="1"/>
    <col min="15879" max="15879" width="36.7109375" style="4" customWidth="1"/>
    <col min="15880" max="16109" width="8.42578125" style="4"/>
    <col min="16110" max="16110" width="14.7109375" style="4" customWidth="1"/>
    <col min="16111" max="16112" width="36.42578125" style="4" customWidth="1"/>
    <col min="16113" max="16113" width="42.85546875" style="4" customWidth="1"/>
    <col min="16114" max="16114" width="62.140625" style="4" customWidth="1"/>
    <col min="16115" max="16115" width="23" style="4" customWidth="1"/>
    <col min="16116" max="16116" width="59.5703125" style="4" customWidth="1"/>
    <col min="16117" max="16117" width="44.140625" style="4" customWidth="1"/>
    <col min="16118" max="16118" width="38.140625" style="4" customWidth="1"/>
    <col min="16119" max="16119" width="13.42578125" style="4" customWidth="1"/>
    <col min="16120" max="16120" width="13.85546875" style="4" customWidth="1"/>
    <col min="16121" max="16121" width="10.42578125" style="4" customWidth="1"/>
    <col min="16122" max="16122" width="13.28515625" style="4" customWidth="1"/>
    <col min="16123" max="16127" width="10.42578125" style="4" customWidth="1"/>
    <col min="16128" max="16128" width="12" style="4" bestFit="1" customWidth="1"/>
    <col min="16129" max="16129" width="17.42578125" style="4" customWidth="1"/>
    <col min="16130" max="16130" width="14.85546875" style="4" customWidth="1"/>
    <col min="16131" max="16131" width="16.5703125" style="4" customWidth="1"/>
    <col min="16132" max="16132" width="15.42578125" style="4" customWidth="1"/>
    <col min="16133" max="16133" width="19.5703125" style="4" customWidth="1"/>
    <col min="16134" max="16134" width="30.42578125" style="4" customWidth="1"/>
    <col min="16135" max="16135" width="36.7109375" style="4" customWidth="1"/>
    <col min="16136" max="16384" width="8.42578125" style="4"/>
  </cols>
  <sheetData>
    <row r="1" spans="1:40" x14ac:dyDescent="0.2">
      <c r="B1" s="4"/>
      <c r="C1" s="4"/>
      <c r="D1" s="4"/>
      <c r="E1" s="4"/>
      <c r="F1" s="4"/>
    </row>
    <row r="2" spans="1:40" ht="26.25" x14ac:dyDescent="0.2">
      <c r="B2" s="21" t="s">
        <v>0</v>
      </c>
      <c r="E2" s="4"/>
      <c r="F2" s="4"/>
    </row>
    <row r="3" spans="1:40" ht="26.25" x14ac:dyDescent="0.2">
      <c r="B3" s="22" t="str">
        <f>+'Metas PDD_ proyectos inversión'!F3</f>
        <v>Plan de Acción Institucional (PAI) 2025</v>
      </c>
      <c r="D3" s="20"/>
      <c r="E3" s="4"/>
      <c r="F3" s="4"/>
    </row>
    <row r="4" spans="1:40" ht="26.25" x14ac:dyDescent="0.2">
      <c r="B4" s="23" t="s">
        <v>180</v>
      </c>
    </row>
    <row r="5" spans="1:40" ht="18" x14ac:dyDescent="0.2">
      <c r="B5" s="36" t="str">
        <f>+'Metas PDD_ proyectos inversión'!F6</f>
        <v>Versión 3 del mes de julio de 2025</v>
      </c>
    </row>
    <row r="6" spans="1:40" ht="18" x14ac:dyDescent="0.2">
      <c r="B6" s="36"/>
    </row>
    <row r="7" spans="1:40" ht="15.75" x14ac:dyDescent="0.2">
      <c r="A7" s="69"/>
      <c r="B7" s="69"/>
      <c r="C7" s="69"/>
      <c r="D7" s="69"/>
      <c r="E7" s="69"/>
      <c r="F7" s="69"/>
      <c r="G7" s="69"/>
      <c r="H7" s="64"/>
      <c r="I7" s="64"/>
      <c r="J7" s="242" t="s">
        <v>181</v>
      </c>
      <c r="K7" s="242"/>
      <c r="L7" s="242"/>
      <c r="M7" s="242"/>
      <c r="N7" s="242"/>
      <c r="O7" s="242"/>
      <c r="P7" s="242"/>
      <c r="Q7" s="242"/>
      <c r="R7" s="242"/>
      <c r="S7" s="242"/>
      <c r="T7" s="242"/>
      <c r="U7" s="242"/>
      <c r="V7" s="242"/>
      <c r="W7" s="64"/>
      <c r="X7" s="64"/>
      <c r="Y7" s="243" t="s">
        <v>182</v>
      </c>
      <c r="Z7" s="243"/>
      <c r="AA7" s="243"/>
      <c r="AB7" s="243"/>
      <c r="AC7" s="243"/>
      <c r="AD7" s="243"/>
      <c r="AE7" s="243"/>
      <c r="AF7" s="243"/>
      <c r="AG7" s="243"/>
      <c r="AH7" s="243"/>
      <c r="AI7" s="243"/>
      <c r="AJ7" s="243"/>
      <c r="AK7" s="243"/>
      <c r="AL7" s="243"/>
      <c r="AM7" s="243"/>
      <c r="AN7" s="243"/>
    </row>
    <row r="8" spans="1:40" ht="47.25" x14ac:dyDescent="0.2">
      <c r="A8" s="71" t="s">
        <v>183</v>
      </c>
      <c r="B8" s="71" t="s">
        <v>184</v>
      </c>
      <c r="C8" s="71" t="s">
        <v>185</v>
      </c>
      <c r="D8" s="71" t="s">
        <v>186</v>
      </c>
      <c r="E8" s="71" t="s">
        <v>187</v>
      </c>
      <c r="F8" s="71" t="s">
        <v>188</v>
      </c>
      <c r="G8" s="71" t="s">
        <v>189</v>
      </c>
      <c r="H8" s="71" t="s">
        <v>190</v>
      </c>
      <c r="I8" s="71" t="s">
        <v>191</v>
      </c>
      <c r="J8" s="70" t="s">
        <v>192</v>
      </c>
      <c r="K8" s="72" t="s">
        <v>193</v>
      </c>
      <c r="L8" s="72" t="s">
        <v>194</v>
      </c>
      <c r="M8" s="72" t="s">
        <v>195</v>
      </c>
      <c r="N8" s="72" t="s">
        <v>196</v>
      </c>
      <c r="O8" s="72" t="s">
        <v>197</v>
      </c>
      <c r="P8" s="72" t="s">
        <v>198</v>
      </c>
      <c r="Q8" s="72" t="s">
        <v>199</v>
      </c>
      <c r="R8" s="72" t="s">
        <v>200</v>
      </c>
      <c r="S8" s="72" t="s">
        <v>201</v>
      </c>
      <c r="T8" s="72" t="s">
        <v>202</v>
      </c>
      <c r="U8" s="72" t="s">
        <v>203</v>
      </c>
      <c r="V8" s="72" t="s">
        <v>204</v>
      </c>
      <c r="W8" s="87" t="s">
        <v>205</v>
      </c>
      <c r="X8" s="71" t="s">
        <v>206</v>
      </c>
      <c r="Y8" s="88" t="s">
        <v>192</v>
      </c>
      <c r="Z8" s="89" t="s">
        <v>193</v>
      </c>
      <c r="AA8" s="89" t="s">
        <v>194</v>
      </c>
      <c r="AB8" s="89" t="s">
        <v>195</v>
      </c>
      <c r="AC8" s="89" t="s">
        <v>196</v>
      </c>
      <c r="AD8" s="89" t="s">
        <v>197</v>
      </c>
      <c r="AE8" s="89" t="s">
        <v>198</v>
      </c>
      <c r="AF8" s="89" t="s">
        <v>199</v>
      </c>
      <c r="AG8" s="89" t="s">
        <v>200</v>
      </c>
      <c r="AH8" s="89" t="s">
        <v>201</v>
      </c>
      <c r="AI8" s="89" t="s">
        <v>202</v>
      </c>
      <c r="AJ8" s="89" t="s">
        <v>203</v>
      </c>
      <c r="AK8" s="89" t="s">
        <v>207</v>
      </c>
      <c r="AL8" s="89" t="s">
        <v>208</v>
      </c>
      <c r="AM8" s="89" t="s">
        <v>209</v>
      </c>
      <c r="AN8" s="439" t="s">
        <v>2511</v>
      </c>
    </row>
    <row r="9" spans="1:40" ht="75" x14ac:dyDescent="0.2">
      <c r="A9" s="323" t="s">
        <v>64</v>
      </c>
      <c r="B9" s="323" t="s">
        <v>210</v>
      </c>
      <c r="C9" s="322" t="s">
        <v>211</v>
      </c>
      <c r="D9" s="323" t="s">
        <v>212</v>
      </c>
      <c r="E9" s="322" t="s">
        <v>213</v>
      </c>
      <c r="F9" s="322" t="s">
        <v>214</v>
      </c>
      <c r="G9" s="323" t="s">
        <v>215</v>
      </c>
      <c r="H9" s="407">
        <v>45691</v>
      </c>
      <c r="I9" s="407">
        <v>46022</v>
      </c>
      <c r="J9" s="74"/>
      <c r="K9" s="74">
        <v>0.09</v>
      </c>
      <c r="L9" s="74">
        <v>0.09</v>
      </c>
      <c r="M9" s="74">
        <v>0.09</v>
      </c>
      <c r="N9" s="74">
        <v>0.09</v>
      </c>
      <c r="O9" s="74">
        <v>0.09</v>
      </c>
      <c r="P9" s="75">
        <v>0.09</v>
      </c>
      <c r="Q9" s="75">
        <v>0.09</v>
      </c>
      <c r="R9" s="75">
        <v>0.09</v>
      </c>
      <c r="S9" s="75">
        <v>0.09</v>
      </c>
      <c r="T9" s="75">
        <v>0.09</v>
      </c>
      <c r="U9" s="75">
        <v>0.1</v>
      </c>
      <c r="V9" s="75">
        <f>SUM(J9:U9)</f>
        <v>0.99999999999999978</v>
      </c>
      <c r="W9" s="91" t="s">
        <v>216</v>
      </c>
      <c r="X9" s="322" t="s">
        <v>217</v>
      </c>
      <c r="Y9" s="77"/>
      <c r="Z9" s="77">
        <v>0.09</v>
      </c>
      <c r="AA9" s="77">
        <v>0.09</v>
      </c>
      <c r="AB9" s="267">
        <v>0.09</v>
      </c>
      <c r="AC9" s="267">
        <v>0.09</v>
      </c>
      <c r="AD9" s="267">
        <v>0.09</v>
      </c>
      <c r="AE9" s="76"/>
      <c r="AF9" s="76"/>
      <c r="AG9" s="76"/>
      <c r="AH9" s="76"/>
      <c r="AI9" s="76"/>
      <c r="AJ9" s="76"/>
      <c r="AK9" s="77">
        <f>SUM(Y9:AJ9)</f>
        <v>0.44999999999999996</v>
      </c>
      <c r="AL9" s="77">
        <f>IFERROR(AK9/SUM(J9:O9),"No aplica")</f>
        <v>1</v>
      </c>
      <c r="AM9" s="40"/>
      <c r="AN9" s="281"/>
    </row>
    <row r="10" spans="1:40" ht="75" x14ac:dyDescent="0.2">
      <c r="A10" s="323" t="s">
        <v>64</v>
      </c>
      <c r="B10" s="324" t="s">
        <v>210</v>
      </c>
      <c r="C10" s="322" t="s">
        <v>211</v>
      </c>
      <c r="D10" s="323" t="s">
        <v>212</v>
      </c>
      <c r="E10" s="322" t="s">
        <v>213</v>
      </c>
      <c r="F10" s="322" t="s">
        <v>218</v>
      </c>
      <c r="G10" s="325" t="s">
        <v>219</v>
      </c>
      <c r="H10" s="407">
        <v>45691</v>
      </c>
      <c r="I10" s="407">
        <v>46022</v>
      </c>
      <c r="J10" s="74"/>
      <c r="K10" s="74">
        <v>0.09</v>
      </c>
      <c r="L10" s="74">
        <v>0.09</v>
      </c>
      <c r="M10" s="74">
        <v>0.09</v>
      </c>
      <c r="N10" s="74">
        <v>0.09</v>
      </c>
      <c r="O10" s="74">
        <v>0.09</v>
      </c>
      <c r="P10" s="75">
        <v>0.09</v>
      </c>
      <c r="Q10" s="75">
        <v>0.09</v>
      </c>
      <c r="R10" s="75">
        <v>0.09</v>
      </c>
      <c r="S10" s="75">
        <v>0.09</v>
      </c>
      <c r="T10" s="75">
        <v>0.09</v>
      </c>
      <c r="U10" s="75">
        <v>0.1</v>
      </c>
      <c r="V10" s="75">
        <f t="shared" ref="V10:V73" si="0">SUM(J10:U10)</f>
        <v>0.99999999999999978</v>
      </c>
      <c r="W10" s="91" t="s">
        <v>220</v>
      </c>
      <c r="X10" s="322" t="s">
        <v>217</v>
      </c>
      <c r="Y10" s="116"/>
      <c r="Z10" s="117">
        <v>0.09</v>
      </c>
      <c r="AA10" s="117">
        <v>0.09</v>
      </c>
      <c r="AB10" s="267">
        <v>0.09</v>
      </c>
      <c r="AC10" s="267">
        <v>0.09</v>
      </c>
      <c r="AD10" s="267">
        <v>0.09</v>
      </c>
      <c r="AE10" s="73"/>
      <c r="AF10" s="73"/>
      <c r="AG10" s="73"/>
      <c r="AH10" s="73"/>
      <c r="AI10" s="73"/>
      <c r="AJ10" s="73"/>
      <c r="AK10" s="77">
        <f t="shared" ref="AK10:AK73" si="1">SUM(Y10:AJ10)</f>
        <v>0.44999999999999996</v>
      </c>
      <c r="AL10" s="77">
        <f t="shared" ref="AL10:AL73" si="2">IFERROR(AK10/SUM(J10:O10),"No aplica")</f>
        <v>1</v>
      </c>
      <c r="AM10" s="40"/>
      <c r="AN10" s="281"/>
    </row>
    <row r="11" spans="1:40" ht="75" x14ac:dyDescent="0.2">
      <c r="A11" s="323" t="s">
        <v>64</v>
      </c>
      <c r="B11" s="324" t="s">
        <v>210</v>
      </c>
      <c r="C11" s="322" t="s">
        <v>211</v>
      </c>
      <c r="D11" s="323" t="s">
        <v>212</v>
      </c>
      <c r="E11" s="322" t="s">
        <v>213</v>
      </c>
      <c r="F11" s="322" t="s">
        <v>221</v>
      </c>
      <c r="G11" s="325" t="s">
        <v>222</v>
      </c>
      <c r="H11" s="407">
        <v>45691</v>
      </c>
      <c r="I11" s="407">
        <v>46022</v>
      </c>
      <c r="J11" s="74"/>
      <c r="K11" s="74">
        <v>0.09</v>
      </c>
      <c r="L11" s="74">
        <v>0.09</v>
      </c>
      <c r="M11" s="74">
        <v>0.09</v>
      </c>
      <c r="N11" s="74">
        <v>0.09</v>
      </c>
      <c r="O11" s="74">
        <v>0.09</v>
      </c>
      <c r="P11" s="75">
        <v>0.09</v>
      </c>
      <c r="Q11" s="75">
        <v>0.09</v>
      </c>
      <c r="R11" s="75">
        <v>0.09</v>
      </c>
      <c r="S11" s="75">
        <v>0.09</v>
      </c>
      <c r="T11" s="75">
        <v>0.09</v>
      </c>
      <c r="U11" s="75">
        <v>0.1</v>
      </c>
      <c r="V11" s="75">
        <f t="shared" si="0"/>
        <v>0.99999999999999978</v>
      </c>
      <c r="W11" s="91" t="s">
        <v>223</v>
      </c>
      <c r="X11" s="322" t="s">
        <v>217</v>
      </c>
      <c r="Y11" s="116"/>
      <c r="Z11" s="117">
        <v>0.09</v>
      </c>
      <c r="AA11" s="117">
        <v>0.09</v>
      </c>
      <c r="AB11" s="267">
        <v>0.09</v>
      </c>
      <c r="AC11" s="267">
        <v>0.09</v>
      </c>
      <c r="AD11" s="267">
        <v>0.09</v>
      </c>
      <c r="AE11" s="73"/>
      <c r="AF11" s="73"/>
      <c r="AG11" s="73"/>
      <c r="AH11" s="73"/>
      <c r="AI11" s="73"/>
      <c r="AJ11" s="73"/>
      <c r="AK11" s="77">
        <f t="shared" si="1"/>
        <v>0.44999999999999996</v>
      </c>
      <c r="AL11" s="77" t="s">
        <v>2512</v>
      </c>
      <c r="AM11" s="40"/>
      <c r="AN11" s="281"/>
    </row>
    <row r="12" spans="1:40" ht="75" x14ac:dyDescent="0.2">
      <c r="A12" s="323" t="s">
        <v>64</v>
      </c>
      <c r="B12" s="324" t="s">
        <v>210</v>
      </c>
      <c r="C12" s="322" t="s">
        <v>211</v>
      </c>
      <c r="D12" s="323" t="s">
        <v>212</v>
      </c>
      <c r="E12" s="322" t="s">
        <v>213</v>
      </c>
      <c r="F12" s="322" t="s">
        <v>224</v>
      </c>
      <c r="G12" s="325" t="s">
        <v>225</v>
      </c>
      <c r="H12" s="407">
        <v>45691</v>
      </c>
      <c r="I12" s="407">
        <v>46022</v>
      </c>
      <c r="J12" s="74"/>
      <c r="K12" s="74">
        <v>0.09</v>
      </c>
      <c r="L12" s="74">
        <v>0.09</v>
      </c>
      <c r="M12" s="74">
        <v>0.09</v>
      </c>
      <c r="N12" s="74">
        <v>0.09</v>
      </c>
      <c r="O12" s="74">
        <v>0.09</v>
      </c>
      <c r="P12" s="75">
        <v>0.09</v>
      </c>
      <c r="Q12" s="75">
        <v>0.09</v>
      </c>
      <c r="R12" s="75">
        <v>0.09</v>
      </c>
      <c r="S12" s="75">
        <v>0.09</v>
      </c>
      <c r="T12" s="75">
        <v>0.09</v>
      </c>
      <c r="U12" s="75">
        <v>0.1</v>
      </c>
      <c r="V12" s="75">
        <f t="shared" si="0"/>
        <v>0.99999999999999978</v>
      </c>
      <c r="W12" s="91" t="s">
        <v>226</v>
      </c>
      <c r="X12" s="322" t="s">
        <v>217</v>
      </c>
      <c r="Y12" s="116"/>
      <c r="Z12" s="117">
        <v>0.09</v>
      </c>
      <c r="AA12" s="117">
        <v>0.09</v>
      </c>
      <c r="AB12" s="267">
        <v>0.09</v>
      </c>
      <c r="AC12" s="267">
        <v>0.09</v>
      </c>
      <c r="AD12" s="267">
        <v>0.09</v>
      </c>
      <c r="AE12" s="73"/>
      <c r="AF12" s="73"/>
      <c r="AG12" s="73"/>
      <c r="AH12" s="73"/>
      <c r="AI12" s="73"/>
      <c r="AJ12" s="73"/>
      <c r="AK12" s="77">
        <f t="shared" si="1"/>
        <v>0.44999999999999996</v>
      </c>
      <c r="AL12" s="77">
        <f t="shared" si="2"/>
        <v>1</v>
      </c>
      <c r="AM12" s="40"/>
      <c r="AN12" s="281"/>
    </row>
    <row r="13" spans="1:40" ht="75" x14ac:dyDescent="0.2">
      <c r="A13" s="323" t="s">
        <v>64</v>
      </c>
      <c r="B13" s="324" t="s">
        <v>210</v>
      </c>
      <c r="C13" s="322" t="s">
        <v>211</v>
      </c>
      <c r="D13" s="323" t="s">
        <v>212</v>
      </c>
      <c r="E13" s="322" t="s">
        <v>213</v>
      </c>
      <c r="F13" s="322" t="s">
        <v>227</v>
      </c>
      <c r="G13" s="325" t="s">
        <v>228</v>
      </c>
      <c r="H13" s="407">
        <v>45691</v>
      </c>
      <c r="I13" s="407">
        <v>46022</v>
      </c>
      <c r="J13" s="74"/>
      <c r="K13" s="74">
        <v>0.09</v>
      </c>
      <c r="L13" s="74">
        <v>0.09</v>
      </c>
      <c r="M13" s="74">
        <v>0.09</v>
      </c>
      <c r="N13" s="74">
        <v>0.09</v>
      </c>
      <c r="O13" s="74">
        <v>0.09</v>
      </c>
      <c r="P13" s="75">
        <v>0.09</v>
      </c>
      <c r="Q13" s="75">
        <v>0.09</v>
      </c>
      <c r="R13" s="75">
        <v>0.09</v>
      </c>
      <c r="S13" s="75">
        <v>0.09</v>
      </c>
      <c r="T13" s="75">
        <v>0.09</v>
      </c>
      <c r="U13" s="75">
        <v>0.1</v>
      </c>
      <c r="V13" s="75">
        <f t="shared" si="0"/>
        <v>0.99999999999999978</v>
      </c>
      <c r="W13" s="91" t="s">
        <v>229</v>
      </c>
      <c r="X13" s="322" t="s">
        <v>217</v>
      </c>
      <c r="Y13" s="116"/>
      <c r="Z13" s="117">
        <v>0.09</v>
      </c>
      <c r="AA13" s="117">
        <v>0.09</v>
      </c>
      <c r="AB13" s="267">
        <v>0.09</v>
      </c>
      <c r="AC13" s="267">
        <v>0.09</v>
      </c>
      <c r="AD13" s="267">
        <v>0.09</v>
      </c>
      <c r="AE13" s="73"/>
      <c r="AF13" s="73"/>
      <c r="AG13" s="73"/>
      <c r="AH13" s="73"/>
      <c r="AI13" s="73"/>
      <c r="AJ13" s="73"/>
      <c r="AK13" s="77">
        <f t="shared" si="1"/>
        <v>0.44999999999999996</v>
      </c>
      <c r="AL13" s="77">
        <f t="shared" si="2"/>
        <v>1</v>
      </c>
      <c r="AM13" s="40"/>
      <c r="AN13" s="281"/>
    </row>
    <row r="14" spans="1:40" ht="90" x14ac:dyDescent="0.2">
      <c r="A14" s="323" t="s">
        <v>64</v>
      </c>
      <c r="B14" s="324" t="s">
        <v>210</v>
      </c>
      <c r="C14" s="322" t="s">
        <v>211</v>
      </c>
      <c r="D14" s="323" t="s">
        <v>230</v>
      </c>
      <c r="E14" s="322" t="s">
        <v>213</v>
      </c>
      <c r="F14" s="322" t="s">
        <v>231</v>
      </c>
      <c r="G14" s="325" t="s">
        <v>232</v>
      </c>
      <c r="H14" s="407">
        <v>45691</v>
      </c>
      <c r="I14" s="407">
        <v>46022</v>
      </c>
      <c r="J14" s="74"/>
      <c r="K14" s="74">
        <v>0.09</v>
      </c>
      <c r="L14" s="74">
        <v>0.09</v>
      </c>
      <c r="M14" s="74">
        <v>0.09</v>
      </c>
      <c r="N14" s="74">
        <v>0.09</v>
      </c>
      <c r="O14" s="74">
        <v>0.09</v>
      </c>
      <c r="P14" s="75">
        <v>0.09</v>
      </c>
      <c r="Q14" s="75">
        <v>0.09</v>
      </c>
      <c r="R14" s="75">
        <v>0.09</v>
      </c>
      <c r="S14" s="75">
        <v>0.09</v>
      </c>
      <c r="T14" s="75">
        <v>0.09</v>
      </c>
      <c r="U14" s="75">
        <v>0.1</v>
      </c>
      <c r="V14" s="75">
        <f t="shared" si="0"/>
        <v>0.99999999999999978</v>
      </c>
      <c r="W14" s="91" t="s">
        <v>233</v>
      </c>
      <c r="X14" s="322" t="s">
        <v>217</v>
      </c>
      <c r="Y14" s="116"/>
      <c r="Z14" s="117">
        <v>0.09</v>
      </c>
      <c r="AA14" s="117">
        <v>0.09</v>
      </c>
      <c r="AB14" s="267">
        <v>0.09</v>
      </c>
      <c r="AC14" s="267">
        <v>0.09</v>
      </c>
      <c r="AD14" s="267">
        <v>0.09</v>
      </c>
      <c r="AE14" s="73"/>
      <c r="AF14" s="73"/>
      <c r="AG14" s="73"/>
      <c r="AH14" s="73"/>
      <c r="AI14" s="73"/>
      <c r="AJ14" s="73"/>
      <c r="AK14" s="77">
        <f t="shared" si="1"/>
        <v>0.44999999999999996</v>
      </c>
      <c r="AL14" s="77">
        <f t="shared" si="2"/>
        <v>1</v>
      </c>
      <c r="AM14" s="40"/>
      <c r="AN14" s="281"/>
    </row>
    <row r="15" spans="1:40" ht="75" x14ac:dyDescent="0.2">
      <c r="A15" s="323" t="s">
        <v>64</v>
      </c>
      <c r="B15" s="324" t="s">
        <v>210</v>
      </c>
      <c r="C15" s="322" t="s">
        <v>211</v>
      </c>
      <c r="D15" s="323" t="s">
        <v>230</v>
      </c>
      <c r="E15" s="322" t="s">
        <v>213</v>
      </c>
      <c r="F15" s="322" t="s">
        <v>234</v>
      </c>
      <c r="G15" s="325" t="s">
        <v>235</v>
      </c>
      <c r="H15" s="407">
        <v>45691</v>
      </c>
      <c r="I15" s="407">
        <v>46022</v>
      </c>
      <c r="J15" s="74"/>
      <c r="K15" s="74">
        <v>0.09</v>
      </c>
      <c r="L15" s="74">
        <v>0.09</v>
      </c>
      <c r="M15" s="74">
        <v>0.09</v>
      </c>
      <c r="N15" s="74">
        <v>0.09</v>
      </c>
      <c r="O15" s="74">
        <v>0.09</v>
      </c>
      <c r="P15" s="75">
        <v>0.09</v>
      </c>
      <c r="Q15" s="75">
        <v>0.09</v>
      </c>
      <c r="R15" s="75">
        <v>0.09</v>
      </c>
      <c r="S15" s="75">
        <v>0.09</v>
      </c>
      <c r="T15" s="75">
        <v>0.09</v>
      </c>
      <c r="U15" s="75">
        <v>0.1</v>
      </c>
      <c r="V15" s="75">
        <f t="shared" si="0"/>
        <v>0.99999999999999978</v>
      </c>
      <c r="W15" s="91" t="s">
        <v>236</v>
      </c>
      <c r="X15" s="322" t="s">
        <v>217</v>
      </c>
      <c r="Y15" s="116"/>
      <c r="Z15" s="117">
        <v>0.09</v>
      </c>
      <c r="AA15" s="117">
        <v>0.09</v>
      </c>
      <c r="AB15" s="267">
        <v>0.09</v>
      </c>
      <c r="AC15" s="267">
        <v>0.09</v>
      </c>
      <c r="AD15" s="267">
        <v>0.09</v>
      </c>
      <c r="AE15" s="73"/>
      <c r="AF15" s="73"/>
      <c r="AG15" s="73"/>
      <c r="AH15" s="73"/>
      <c r="AI15" s="73"/>
      <c r="AJ15" s="73"/>
      <c r="AK15" s="77">
        <f t="shared" si="1"/>
        <v>0.44999999999999996</v>
      </c>
      <c r="AL15" s="77">
        <f t="shared" si="2"/>
        <v>1</v>
      </c>
      <c r="AM15" s="40"/>
      <c r="AN15" s="281"/>
    </row>
    <row r="16" spans="1:40" ht="90" x14ac:dyDescent="0.2">
      <c r="A16" s="323" t="s">
        <v>64</v>
      </c>
      <c r="B16" s="324" t="s">
        <v>210</v>
      </c>
      <c r="C16" s="322" t="s">
        <v>211</v>
      </c>
      <c r="D16" s="323" t="s">
        <v>230</v>
      </c>
      <c r="E16" s="322" t="s">
        <v>213</v>
      </c>
      <c r="F16" s="322" t="s">
        <v>237</v>
      </c>
      <c r="G16" s="325" t="s">
        <v>238</v>
      </c>
      <c r="H16" s="407">
        <v>45691</v>
      </c>
      <c r="I16" s="407">
        <v>46022</v>
      </c>
      <c r="J16" s="74"/>
      <c r="K16" s="74">
        <v>0.09</v>
      </c>
      <c r="L16" s="74">
        <v>0.09</v>
      </c>
      <c r="M16" s="74">
        <v>0.09</v>
      </c>
      <c r="N16" s="74">
        <v>0.09</v>
      </c>
      <c r="O16" s="74">
        <v>0.09</v>
      </c>
      <c r="P16" s="75">
        <v>0.09</v>
      </c>
      <c r="Q16" s="75">
        <v>0.09</v>
      </c>
      <c r="R16" s="75">
        <v>0.09</v>
      </c>
      <c r="S16" s="75">
        <v>0.09</v>
      </c>
      <c r="T16" s="75">
        <v>0.09</v>
      </c>
      <c r="U16" s="75">
        <v>0.1</v>
      </c>
      <c r="V16" s="75">
        <f t="shared" si="0"/>
        <v>0.99999999999999978</v>
      </c>
      <c r="W16" s="91" t="s">
        <v>239</v>
      </c>
      <c r="X16" s="322" t="s">
        <v>217</v>
      </c>
      <c r="Y16" s="116"/>
      <c r="Z16" s="117">
        <v>0.09</v>
      </c>
      <c r="AA16" s="117">
        <v>0.09</v>
      </c>
      <c r="AB16" s="267">
        <v>0.09</v>
      </c>
      <c r="AC16" s="267">
        <v>0.09</v>
      </c>
      <c r="AD16" s="267">
        <v>0.09</v>
      </c>
      <c r="AE16" s="73"/>
      <c r="AF16" s="73"/>
      <c r="AG16" s="73"/>
      <c r="AH16" s="73"/>
      <c r="AI16" s="73"/>
      <c r="AJ16" s="73"/>
      <c r="AK16" s="77">
        <f t="shared" si="1"/>
        <v>0.44999999999999996</v>
      </c>
      <c r="AL16" s="77">
        <f t="shared" si="2"/>
        <v>1</v>
      </c>
      <c r="AM16" s="40"/>
      <c r="AN16" s="281"/>
    </row>
    <row r="17" spans="1:40" ht="90" x14ac:dyDescent="0.2">
      <c r="A17" s="323" t="s">
        <v>64</v>
      </c>
      <c r="B17" s="324" t="s">
        <v>210</v>
      </c>
      <c r="C17" s="322" t="s">
        <v>211</v>
      </c>
      <c r="D17" s="323" t="s">
        <v>240</v>
      </c>
      <c r="E17" s="322" t="s">
        <v>213</v>
      </c>
      <c r="F17" s="322" t="s">
        <v>241</v>
      </c>
      <c r="G17" s="325" t="s">
        <v>242</v>
      </c>
      <c r="H17" s="407">
        <v>45691</v>
      </c>
      <c r="I17" s="407">
        <v>46022</v>
      </c>
      <c r="J17" s="74"/>
      <c r="K17" s="74">
        <v>0.09</v>
      </c>
      <c r="L17" s="74">
        <v>0.09</v>
      </c>
      <c r="M17" s="74">
        <v>0.09</v>
      </c>
      <c r="N17" s="74">
        <v>0.09</v>
      </c>
      <c r="O17" s="74">
        <v>0.09</v>
      </c>
      <c r="P17" s="75">
        <v>0.09</v>
      </c>
      <c r="Q17" s="75">
        <v>0.09</v>
      </c>
      <c r="R17" s="75">
        <v>0.09</v>
      </c>
      <c r="S17" s="75">
        <v>0.09</v>
      </c>
      <c r="T17" s="75">
        <v>0.09</v>
      </c>
      <c r="U17" s="75">
        <v>0.1</v>
      </c>
      <c r="V17" s="75">
        <f t="shared" si="0"/>
        <v>0.99999999999999978</v>
      </c>
      <c r="W17" s="91" t="s">
        <v>239</v>
      </c>
      <c r="X17" s="322" t="s">
        <v>217</v>
      </c>
      <c r="Y17" s="116"/>
      <c r="Z17" s="117">
        <v>0.09</v>
      </c>
      <c r="AA17" s="117">
        <v>0.09</v>
      </c>
      <c r="AB17" s="267">
        <v>0.09</v>
      </c>
      <c r="AC17" s="267">
        <v>0.09</v>
      </c>
      <c r="AD17" s="267">
        <v>0.09</v>
      </c>
      <c r="AE17" s="73"/>
      <c r="AF17" s="73"/>
      <c r="AG17" s="73"/>
      <c r="AH17" s="73"/>
      <c r="AI17" s="73"/>
      <c r="AJ17" s="73"/>
      <c r="AK17" s="77">
        <f t="shared" si="1"/>
        <v>0.44999999999999996</v>
      </c>
      <c r="AL17" s="77">
        <f t="shared" si="2"/>
        <v>1</v>
      </c>
      <c r="AM17" s="40"/>
      <c r="AN17" s="281"/>
    </row>
    <row r="18" spans="1:40" ht="75" x14ac:dyDescent="0.2">
      <c r="A18" s="323" t="s">
        <v>64</v>
      </c>
      <c r="B18" s="324" t="s">
        <v>210</v>
      </c>
      <c r="C18" s="322" t="s">
        <v>211</v>
      </c>
      <c r="D18" s="323" t="s">
        <v>240</v>
      </c>
      <c r="E18" s="322" t="s">
        <v>213</v>
      </c>
      <c r="F18" s="322" t="s">
        <v>243</v>
      </c>
      <c r="G18" s="325" t="s">
        <v>244</v>
      </c>
      <c r="H18" s="407">
        <v>45691</v>
      </c>
      <c r="I18" s="407">
        <v>46022</v>
      </c>
      <c r="J18" s="74"/>
      <c r="K18" s="74">
        <v>0.09</v>
      </c>
      <c r="L18" s="74">
        <v>0.09</v>
      </c>
      <c r="M18" s="74">
        <v>0.09</v>
      </c>
      <c r="N18" s="74">
        <v>0.09</v>
      </c>
      <c r="O18" s="74">
        <v>0.09</v>
      </c>
      <c r="P18" s="75">
        <v>0.09</v>
      </c>
      <c r="Q18" s="75">
        <v>0.09</v>
      </c>
      <c r="R18" s="75">
        <v>0.09</v>
      </c>
      <c r="S18" s="75">
        <v>0.09</v>
      </c>
      <c r="T18" s="75">
        <v>0.09</v>
      </c>
      <c r="U18" s="75">
        <v>0.1</v>
      </c>
      <c r="V18" s="75">
        <f t="shared" si="0"/>
        <v>0.99999999999999978</v>
      </c>
      <c r="W18" s="91" t="s">
        <v>245</v>
      </c>
      <c r="X18" s="322" t="s">
        <v>217</v>
      </c>
      <c r="Y18" s="116"/>
      <c r="Z18" s="117">
        <v>0.09</v>
      </c>
      <c r="AA18" s="117">
        <v>0.09</v>
      </c>
      <c r="AB18" s="267">
        <v>0.09</v>
      </c>
      <c r="AC18" s="267">
        <v>0.09</v>
      </c>
      <c r="AD18" s="267">
        <v>0.09</v>
      </c>
      <c r="AE18" s="73"/>
      <c r="AF18" s="73"/>
      <c r="AG18" s="73"/>
      <c r="AH18" s="73"/>
      <c r="AI18" s="73"/>
      <c r="AJ18" s="73"/>
      <c r="AK18" s="77">
        <f t="shared" si="1"/>
        <v>0.44999999999999996</v>
      </c>
      <c r="AL18" s="77">
        <f t="shared" si="2"/>
        <v>1</v>
      </c>
      <c r="AM18" s="40"/>
      <c r="AN18" s="281"/>
    </row>
    <row r="19" spans="1:40" ht="75" x14ac:dyDescent="0.2">
      <c r="A19" s="323" t="s">
        <v>64</v>
      </c>
      <c r="B19" s="324" t="s">
        <v>210</v>
      </c>
      <c r="C19" s="322" t="s">
        <v>211</v>
      </c>
      <c r="D19" s="323" t="s">
        <v>240</v>
      </c>
      <c r="E19" s="322" t="s">
        <v>213</v>
      </c>
      <c r="F19" s="322" t="s">
        <v>246</v>
      </c>
      <c r="G19" s="325" t="s">
        <v>247</v>
      </c>
      <c r="H19" s="407">
        <v>45691</v>
      </c>
      <c r="I19" s="407">
        <v>46022</v>
      </c>
      <c r="J19" s="74"/>
      <c r="K19" s="74">
        <v>0.09</v>
      </c>
      <c r="L19" s="74">
        <v>0.09</v>
      </c>
      <c r="M19" s="74">
        <v>0.09</v>
      </c>
      <c r="N19" s="74">
        <v>0.09</v>
      </c>
      <c r="O19" s="74">
        <v>0.09</v>
      </c>
      <c r="P19" s="75">
        <v>0.09</v>
      </c>
      <c r="Q19" s="75">
        <v>0.09</v>
      </c>
      <c r="R19" s="75">
        <v>0.09</v>
      </c>
      <c r="S19" s="75">
        <v>0.09</v>
      </c>
      <c r="T19" s="75">
        <v>0.09</v>
      </c>
      <c r="U19" s="75">
        <v>0.1</v>
      </c>
      <c r="V19" s="75">
        <f t="shared" si="0"/>
        <v>0.99999999999999978</v>
      </c>
      <c r="W19" s="91" t="s">
        <v>248</v>
      </c>
      <c r="X19" s="322" t="s">
        <v>217</v>
      </c>
      <c r="Y19" s="116"/>
      <c r="Z19" s="117">
        <v>0.09</v>
      </c>
      <c r="AA19" s="117">
        <v>0.09</v>
      </c>
      <c r="AB19" s="267">
        <v>0.09</v>
      </c>
      <c r="AC19" s="267">
        <v>0.09</v>
      </c>
      <c r="AD19" s="267">
        <v>0.09</v>
      </c>
      <c r="AE19" s="73"/>
      <c r="AF19" s="73"/>
      <c r="AG19" s="73"/>
      <c r="AH19" s="73"/>
      <c r="AI19" s="73"/>
      <c r="AJ19" s="73"/>
      <c r="AK19" s="77">
        <f t="shared" si="1"/>
        <v>0.44999999999999996</v>
      </c>
      <c r="AL19" s="77">
        <f t="shared" si="2"/>
        <v>1</v>
      </c>
      <c r="AM19" s="40"/>
      <c r="AN19" s="281"/>
    </row>
    <row r="20" spans="1:40" ht="90" x14ac:dyDescent="0.2">
      <c r="A20" s="323" t="s">
        <v>64</v>
      </c>
      <c r="B20" s="324" t="s">
        <v>210</v>
      </c>
      <c r="C20" s="322" t="s">
        <v>211</v>
      </c>
      <c r="D20" s="323" t="s">
        <v>249</v>
      </c>
      <c r="E20" s="322" t="s">
        <v>213</v>
      </c>
      <c r="F20" s="322" t="s">
        <v>250</v>
      </c>
      <c r="G20" s="325" t="s">
        <v>251</v>
      </c>
      <c r="H20" s="407">
        <v>45691</v>
      </c>
      <c r="I20" s="407">
        <v>46022</v>
      </c>
      <c r="J20" s="74"/>
      <c r="K20" s="74">
        <v>0.09</v>
      </c>
      <c r="L20" s="74">
        <v>0.09</v>
      </c>
      <c r="M20" s="74">
        <v>0.09</v>
      </c>
      <c r="N20" s="74">
        <v>0.09</v>
      </c>
      <c r="O20" s="74">
        <v>0.09</v>
      </c>
      <c r="P20" s="75">
        <v>0.09</v>
      </c>
      <c r="Q20" s="75">
        <v>0.09</v>
      </c>
      <c r="R20" s="75">
        <v>0.09</v>
      </c>
      <c r="S20" s="75">
        <v>0.09</v>
      </c>
      <c r="T20" s="75">
        <v>0.09</v>
      </c>
      <c r="U20" s="75">
        <v>0.1</v>
      </c>
      <c r="V20" s="75">
        <f t="shared" si="0"/>
        <v>0.99999999999999978</v>
      </c>
      <c r="W20" s="91" t="s">
        <v>252</v>
      </c>
      <c r="X20" s="322" t="s">
        <v>217</v>
      </c>
      <c r="Y20" s="116"/>
      <c r="Z20" s="117">
        <v>0.09</v>
      </c>
      <c r="AA20" s="117">
        <v>0.09</v>
      </c>
      <c r="AB20" s="267">
        <v>0.09</v>
      </c>
      <c r="AC20" s="267">
        <v>0.09</v>
      </c>
      <c r="AD20" s="267">
        <v>0.09</v>
      </c>
      <c r="AE20" s="73"/>
      <c r="AF20" s="73"/>
      <c r="AG20" s="73"/>
      <c r="AH20" s="73"/>
      <c r="AI20" s="73"/>
      <c r="AJ20" s="73"/>
      <c r="AK20" s="77">
        <f t="shared" si="1"/>
        <v>0.44999999999999996</v>
      </c>
      <c r="AL20" s="77">
        <f t="shared" si="2"/>
        <v>1</v>
      </c>
      <c r="AM20" s="40"/>
      <c r="AN20" s="281"/>
    </row>
    <row r="21" spans="1:40" ht="90" x14ac:dyDescent="0.2">
      <c r="A21" s="323" t="s">
        <v>64</v>
      </c>
      <c r="B21" s="324" t="s">
        <v>210</v>
      </c>
      <c r="C21" s="322" t="s">
        <v>211</v>
      </c>
      <c r="D21" s="323" t="s">
        <v>249</v>
      </c>
      <c r="E21" s="322" t="s">
        <v>213</v>
      </c>
      <c r="F21" s="322" t="s">
        <v>253</v>
      </c>
      <c r="G21" s="325" t="s">
        <v>254</v>
      </c>
      <c r="H21" s="407">
        <v>45691</v>
      </c>
      <c r="I21" s="407">
        <v>46022</v>
      </c>
      <c r="J21" s="74"/>
      <c r="K21" s="74">
        <v>0.09</v>
      </c>
      <c r="L21" s="74">
        <v>0.09</v>
      </c>
      <c r="M21" s="74">
        <v>0.09</v>
      </c>
      <c r="N21" s="74">
        <v>0.09</v>
      </c>
      <c r="O21" s="74">
        <v>0.09</v>
      </c>
      <c r="P21" s="75">
        <v>0.09</v>
      </c>
      <c r="Q21" s="75">
        <v>0.09</v>
      </c>
      <c r="R21" s="75">
        <v>0.09</v>
      </c>
      <c r="S21" s="75">
        <v>0.09</v>
      </c>
      <c r="T21" s="75">
        <v>0.09</v>
      </c>
      <c r="U21" s="75">
        <v>0.1</v>
      </c>
      <c r="V21" s="75">
        <f t="shared" si="0"/>
        <v>0.99999999999999978</v>
      </c>
      <c r="W21" s="91" t="s">
        <v>255</v>
      </c>
      <c r="X21" s="322" t="s">
        <v>217</v>
      </c>
      <c r="Y21" s="116"/>
      <c r="Z21" s="117">
        <v>0.09</v>
      </c>
      <c r="AA21" s="117">
        <v>0.09</v>
      </c>
      <c r="AB21" s="267">
        <v>0.09</v>
      </c>
      <c r="AC21" s="267">
        <v>0.09</v>
      </c>
      <c r="AD21" s="267">
        <v>0.09</v>
      </c>
      <c r="AE21" s="73"/>
      <c r="AF21" s="73"/>
      <c r="AG21" s="73"/>
      <c r="AH21" s="73"/>
      <c r="AI21" s="73"/>
      <c r="AJ21" s="73"/>
      <c r="AK21" s="77">
        <f t="shared" si="1"/>
        <v>0.44999999999999996</v>
      </c>
      <c r="AL21" s="77">
        <f t="shared" si="2"/>
        <v>1</v>
      </c>
      <c r="AM21" s="40"/>
      <c r="AN21" s="281"/>
    </row>
    <row r="22" spans="1:40" ht="120" x14ac:dyDescent="0.2">
      <c r="A22" s="323" t="s">
        <v>64</v>
      </c>
      <c r="B22" s="324" t="s">
        <v>210</v>
      </c>
      <c r="C22" s="322" t="s">
        <v>211</v>
      </c>
      <c r="D22" s="323" t="s">
        <v>249</v>
      </c>
      <c r="E22" s="322" t="s">
        <v>213</v>
      </c>
      <c r="F22" s="322" t="s">
        <v>256</v>
      </c>
      <c r="G22" s="325" t="s">
        <v>257</v>
      </c>
      <c r="H22" s="407">
        <v>45691</v>
      </c>
      <c r="I22" s="407">
        <v>46022</v>
      </c>
      <c r="J22" s="74"/>
      <c r="K22" s="74">
        <v>0.09</v>
      </c>
      <c r="L22" s="74">
        <v>0.09</v>
      </c>
      <c r="M22" s="74">
        <v>0.09</v>
      </c>
      <c r="N22" s="74">
        <v>0.09</v>
      </c>
      <c r="O22" s="74">
        <v>0.09</v>
      </c>
      <c r="P22" s="75">
        <v>0.09</v>
      </c>
      <c r="Q22" s="75">
        <v>0.09</v>
      </c>
      <c r="R22" s="75">
        <v>0.09</v>
      </c>
      <c r="S22" s="75">
        <v>0.09</v>
      </c>
      <c r="T22" s="75">
        <v>0.09</v>
      </c>
      <c r="U22" s="75">
        <v>0.1</v>
      </c>
      <c r="V22" s="75">
        <f t="shared" si="0"/>
        <v>0.99999999999999978</v>
      </c>
      <c r="W22" s="91" t="s">
        <v>258</v>
      </c>
      <c r="X22" s="322" t="s">
        <v>217</v>
      </c>
      <c r="Y22" s="116"/>
      <c r="Z22" s="117">
        <v>0.09</v>
      </c>
      <c r="AA22" s="117">
        <v>0.09</v>
      </c>
      <c r="AB22" s="267">
        <v>0.09</v>
      </c>
      <c r="AC22" s="267">
        <v>0.09</v>
      </c>
      <c r="AD22" s="267">
        <v>0.09</v>
      </c>
      <c r="AE22" s="73"/>
      <c r="AF22" s="73"/>
      <c r="AG22" s="73"/>
      <c r="AH22" s="73"/>
      <c r="AI22" s="73"/>
      <c r="AJ22" s="73"/>
      <c r="AK22" s="77">
        <f t="shared" si="1"/>
        <v>0.44999999999999996</v>
      </c>
      <c r="AL22" s="77">
        <f t="shared" si="2"/>
        <v>1</v>
      </c>
      <c r="AM22" s="40"/>
      <c r="AN22" s="281"/>
    </row>
    <row r="23" spans="1:40" ht="75" x14ac:dyDescent="0.2">
      <c r="A23" s="323" t="s">
        <v>64</v>
      </c>
      <c r="B23" s="324" t="s">
        <v>259</v>
      </c>
      <c r="C23" s="322" t="s">
        <v>211</v>
      </c>
      <c r="D23" s="323" t="s">
        <v>260</v>
      </c>
      <c r="E23" s="322" t="s">
        <v>213</v>
      </c>
      <c r="F23" s="322" t="s">
        <v>261</v>
      </c>
      <c r="G23" s="324" t="s">
        <v>262</v>
      </c>
      <c r="H23" s="407">
        <v>45658</v>
      </c>
      <c r="I23" s="407">
        <v>45747</v>
      </c>
      <c r="J23" s="74">
        <v>0.2</v>
      </c>
      <c r="K23" s="74">
        <v>0.3</v>
      </c>
      <c r="L23" s="74">
        <v>0.5</v>
      </c>
      <c r="M23" s="74"/>
      <c r="N23" s="74"/>
      <c r="O23" s="74"/>
      <c r="P23" s="75"/>
      <c r="Q23" s="75"/>
      <c r="R23" s="75"/>
      <c r="S23" s="75"/>
      <c r="T23" s="75"/>
      <c r="U23" s="75"/>
      <c r="V23" s="75">
        <f t="shared" si="0"/>
        <v>1</v>
      </c>
      <c r="W23" s="91" t="s">
        <v>263</v>
      </c>
      <c r="X23" s="322" t="s">
        <v>264</v>
      </c>
      <c r="Y23" s="117">
        <v>0.2</v>
      </c>
      <c r="Z23" s="117">
        <v>0.3</v>
      </c>
      <c r="AA23" s="117">
        <v>0.5</v>
      </c>
      <c r="AB23" s="267"/>
      <c r="AC23" s="267"/>
      <c r="AD23" s="267"/>
      <c r="AE23" s="73"/>
      <c r="AF23" s="73"/>
      <c r="AG23" s="73"/>
      <c r="AH23" s="73"/>
      <c r="AI23" s="73"/>
      <c r="AJ23" s="73"/>
      <c r="AK23" s="77">
        <f t="shared" si="1"/>
        <v>1</v>
      </c>
      <c r="AL23" s="77">
        <f t="shared" si="2"/>
        <v>1</v>
      </c>
      <c r="AM23" s="40"/>
      <c r="AN23" s="281"/>
    </row>
    <row r="24" spans="1:40" ht="75" x14ac:dyDescent="0.2">
      <c r="A24" s="323" t="s">
        <v>64</v>
      </c>
      <c r="B24" s="324" t="s">
        <v>259</v>
      </c>
      <c r="C24" s="322" t="s">
        <v>211</v>
      </c>
      <c r="D24" s="323" t="s">
        <v>260</v>
      </c>
      <c r="E24" s="322" t="s">
        <v>213</v>
      </c>
      <c r="F24" s="322" t="s">
        <v>265</v>
      </c>
      <c r="G24" s="324" t="s">
        <v>266</v>
      </c>
      <c r="H24" s="407">
        <v>45748</v>
      </c>
      <c r="I24" s="407">
        <v>46022</v>
      </c>
      <c r="J24" s="74"/>
      <c r="K24" s="74"/>
      <c r="L24" s="74"/>
      <c r="M24" s="74">
        <v>0.05</v>
      </c>
      <c r="N24" s="74">
        <v>0.1</v>
      </c>
      <c r="O24" s="74">
        <v>0.1</v>
      </c>
      <c r="P24" s="75">
        <v>0.1</v>
      </c>
      <c r="Q24" s="75">
        <v>0.1</v>
      </c>
      <c r="R24" s="75">
        <v>0.1</v>
      </c>
      <c r="S24" s="75">
        <v>0.1</v>
      </c>
      <c r="T24" s="75">
        <v>0.15</v>
      </c>
      <c r="U24" s="75">
        <v>0.2</v>
      </c>
      <c r="V24" s="75">
        <f t="shared" si="0"/>
        <v>1</v>
      </c>
      <c r="W24" s="91" t="s">
        <v>267</v>
      </c>
      <c r="X24" s="322" t="s">
        <v>264</v>
      </c>
      <c r="Y24" s="117"/>
      <c r="Z24" s="117"/>
      <c r="AA24" s="117"/>
      <c r="AB24" s="267">
        <v>0.05</v>
      </c>
      <c r="AC24" s="267">
        <v>0.1</v>
      </c>
      <c r="AD24" s="267">
        <v>0.1</v>
      </c>
      <c r="AE24" s="73"/>
      <c r="AF24" s="73"/>
      <c r="AG24" s="73"/>
      <c r="AH24" s="73"/>
      <c r="AI24" s="73"/>
      <c r="AJ24" s="73"/>
      <c r="AK24" s="77">
        <f t="shared" si="1"/>
        <v>0.25</v>
      </c>
      <c r="AL24" s="77">
        <f t="shared" si="2"/>
        <v>1</v>
      </c>
      <c r="AM24" s="40" t="s">
        <v>268</v>
      </c>
      <c r="AN24" s="281"/>
    </row>
    <row r="25" spans="1:40" ht="75" x14ac:dyDescent="0.2">
      <c r="A25" s="323" t="s">
        <v>64</v>
      </c>
      <c r="B25" s="324" t="s">
        <v>259</v>
      </c>
      <c r="C25" s="322" t="s">
        <v>211</v>
      </c>
      <c r="D25" s="323" t="s">
        <v>260</v>
      </c>
      <c r="E25" s="322" t="s">
        <v>213</v>
      </c>
      <c r="F25" s="322" t="s">
        <v>269</v>
      </c>
      <c r="G25" s="324" t="s">
        <v>270</v>
      </c>
      <c r="H25" s="407">
        <v>45658</v>
      </c>
      <c r="I25" s="407">
        <v>46022</v>
      </c>
      <c r="J25" s="74">
        <v>0.05</v>
      </c>
      <c r="K25" s="74">
        <v>0.05</v>
      </c>
      <c r="L25" s="74">
        <v>0.05</v>
      </c>
      <c r="M25" s="74">
        <v>0.05</v>
      </c>
      <c r="N25" s="74">
        <v>0.1</v>
      </c>
      <c r="O25" s="74">
        <v>0.1</v>
      </c>
      <c r="P25" s="75">
        <v>0.1</v>
      </c>
      <c r="Q25" s="75">
        <v>0.1</v>
      </c>
      <c r="R25" s="75">
        <v>0.1</v>
      </c>
      <c r="S25" s="75">
        <v>0.1</v>
      </c>
      <c r="T25" s="75">
        <v>0.1</v>
      </c>
      <c r="U25" s="75">
        <v>0.1</v>
      </c>
      <c r="V25" s="75">
        <f t="shared" si="0"/>
        <v>0.99999999999999989</v>
      </c>
      <c r="W25" s="91" t="s">
        <v>271</v>
      </c>
      <c r="X25" s="322" t="s">
        <v>264</v>
      </c>
      <c r="Y25" s="117">
        <v>0.05</v>
      </c>
      <c r="Z25" s="117">
        <v>0.05</v>
      </c>
      <c r="AA25" s="117">
        <v>0.05</v>
      </c>
      <c r="AB25" s="267">
        <v>0.05</v>
      </c>
      <c r="AC25" s="267">
        <v>0.1</v>
      </c>
      <c r="AD25" s="267">
        <v>0.1</v>
      </c>
      <c r="AE25" s="73"/>
      <c r="AF25" s="73"/>
      <c r="AG25" s="73"/>
      <c r="AH25" s="73"/>
      <c r="AI25" s="73"/>
      <c r="AJ25" s="73"/>
      <c r="AK25" s="77">
        <f t="shared" si="1"/>
        <v>0.4</v>
      </c>
      <c r="AL25" s="77">
        <f t="shared" si="2"/>
        <v>1</v>
      </c>
      <c r="AM25" s="40"/>
      <c r="AN25" s="281"/>
    </row>
    <row r="26" spans="1:40" ht="75" x14ac:dyDescent="0.2">
      <c r="A26" s="323" t="s">
        <v>64</v>
      </c>
      <c r="B26" s="324" t="s">
        <v>259</v>
      </c>
      <c r="C26" s="322" t="s">
        <v>211</v>
      </c>
      <c r="D26" s="323" t="s">
        <v>80</v>
      </c>
      <c r="E26" s="322" t="s">
        <v>213</v>
      </c>
      <c r="F26" s="322" t="s">
        <v>272</v>
      </c>
      <c r="G26" s="325" t="s">
        <v>273</v>
      </c>
      <c r="H26" s="407">
        <v>45691</v>
      </c>
      <c r="I26" s="407">
        <v>46022</v>
      </c>
      <c r="J26" s="74"/>
      <c r="K26" s="74">
        <v>0.09</v>
      </c>
      <c r="L26" s="74">
        <v>0.09</v>
      </c>
      <c r="M26" s="74">
        <v>0.09</v>
      </c>
      <c r="N26" s="74">
        <v>0.09</v>
      </c>
      <c r="O26" s="74">
        <v>0.09</v>
      </c>
      <c r="P26" s="75">
        <v>0.09</v>
      </c>
      <c r="Q26" s="75">
        <v>0.09</v>
      </c>
      <c r="R26" s="75">
        <v>0.09</v>
      </c>
      <c r="S26" s="75">
        <v>0.09</v>
      </c>
      <c r="T26" s="75">
        <v>0.09</v>
      </c>
      <c r="U26" s="75">
        <v>0.1</v>
      </c>
      <c r="V26" s="75">
        <f t="shared" si="0"/>
        <v>0.99999999999999978</v>
      </c>
      <c r="W26" s="91" t="s">
        <v>274</v>
      </c>
      <c r="X26" s="322" t="s">
        <v>217</v>
      </c>
      <c r="Y26" s="116"/>
      <c r="Z26" s="117">
        <v>0.09</v>
      </c>
      <c r="AA26" s="117">
        <v>0.09</v>
      </c>
      <c r="AB26" s="267">
        <v>0.09</v>
      </c>
      <c r="AC26" s="267">
        <v>0.09</v>
      </c>
      <c r="AD26" s="267">
        <v>0.09</v>
      </c>
      <c r="AE26" s="73"/>
      <c r="AF26" s="73"/>
      <c r="AG26" s="73"/>
      <c r="AH26" s="73"/>
      <c r="AI26" s="73"/>
      <c r="AJ26" s="73"/>
      <c r="AK26" s="77">
        <f t="shared" si="1"/>
        <v>0.44999999999999996</v>
      </c>
      <c r="AL26" s="77">
        <f t="shared" si="2"/>
        <v>1</v>
      </c>
      <c r="AM26" s="40"/>
      <c r="AN26" s="281"/>
    </row>
    <row r="27" spans="1:40" ht="75" x14ac:dyDescent="0.2">
      <c r="A27" s="323" t="s">
        <v>64</v>
      </c>
      <c r="B27" s="324" t="s">
        <v>259</v>
      </c>
      <c r="C27" s="322" t="s">
        <v>211</v>
      </c>
      <c r="D27" s="323" t="s">
        <v>80</v>
      </c>
      <c r="E27" s="322" t="s">
        <v>213</v>
      </c>
      <c r="F27" s="322" t="s">
        <v>275</v>
      </c>
      <c r="G27" s="325" t="s">
        <v>276</v>
      </c>
      <c r="H27" s="407">
        <v>45691</v>
      </c>
      <c r="I27" s="407">
        <v>46022</v>
      </c>
      <c r="J27" s="74"/>
      <c r="K27" s="74">
        <v>0.09</v>
      </c>
      <c r="L27" s="74">
        <v>0.09</v>
      </c>
      <c r="M27" s="74">
        <v>0.09</v>
      </c>
      <c r="N27" s="74">
        <v>0.09</v>
      </c>
      <c r="O27" s="74">
        <v>0.09</v>
      </c>
      <c r="P27" s="75">
        <v>0.09</v>
      </c>
      <c r="Q27" s="75">
        <v>0.09</v>
      </c>
      <c r="R27" s="75">
        <v>0.09</v>
      </c>
      <c r="S27" s="75">
        <v>0.09</v>
      </c>
      <c r="T27" s="75">
        <v>0.09</v>
      </c>
      <c r="U27" s="75">
        <v>0.1</v>
      </c>
      <c r="V27" s="75">
        <f t="shared" si="0"/>
        <v>0.99999999999999978</v>
      </c>
      <c r="W27" s="91" t="s">
        <v>277</v>
      </c>
      <c r="X27" s="322" t="s">
        <v>217</v>
      </c>
      <c r="Y27" s="116"/>
      <c r="Z27" s="117">
        <v>0.09</v>
      </c>
      <c r="AA27" s="117">
        <v>0.09</v>
      </c>
      <c r="AB27" s="267">
        <v>0.09</v>
      </c>
      <c r="AC27" s="267">
        <v>0.09</v>
      </c>
      <c r="AD27" s="267">
        <v>0.09</v>
      </c>
      <c r="AE27" s="73"/>
      <c r="AF27" s="73"/>
      <c r="AG27" s="73"/>
      <c r="AH27" s="73"/>
      <c r="AI27" s="73"/>
      <c r="AJ27" s="73"/>
      <c r="AK27" s="77">
        <f t="shared" si="1"/>
        <v>0.44999999999999996</v>
      </c>
      <c r="AL27" s="77">
        <f t="shared" si="2"/>
        <v>1</v>
      </c>
      <c r="AM27" s="40"/>
      <c r="AN27" s="281"/>
    </row>
    <row r="28" spans="1:40" ht="75" x14ac:dyDescent="0.2">
      <c r="A28" s="323" t="s">
        <v>64</v>
      </c>
      <c r="B28" s="324" t="s">
        <v>259</v>
      </c>
      <c r="C28" s="322" t="s">
        <v>211</v>
      </c>
      <c r="D28" s="323" t="s">
        <v>80</v>
      </c>
      <c r="E28" s="322" t="s">
        <v>213</v>
      </c>
      <c r="F28" s="322" t="s">
        <v>278</v>
      </c>
      <c r="G28" s="325" t="s">
        <v>279</v>
      </c>
      <c r="H28" s="407">
        <v>45691</v>
      </c>
      <c r="I28" s="407">
        <v>46022</v>
      </c>
      <c r="J28" s="74"/>
      <c r="K28" s="74">
        <v>0.09</v>
      </c>
      <c r="L28" s="74">
        <v>0.09</v>
      </c>
      <c r="M28" s="74">
        <v>0.09</v>
      </c>
      <c r="N28" s="74">
        <v>0.09</v>
      </c>
      <c r="O28" s="74">
        <v>0.09</v>
      </c>
      <c r="P28" s="75">
        <v>0.09</v>
      </c>
      <c r="Q28" s="75">
        <v>0.09</v>
      </c>
      <c r="R28" s="75">
        <v>0.09</v>
      </c>
      <c r="S28" s="75">
        <v>0.09</v>
      </c>
      <c r="T28" s="75">
        <v>0.09</v>
      </c>
      <c r="U28" s="75">
        <v>0.1</v>
      </c>
      <c r="V28" s="75">
        <f t="shared" si="0"/>
        <v>0.99999999999999978</v>
      </c>
      <c r="W28" s="91" t="s">
        <v>280</v>
      </c>
      <c r="X28" s="322" t="s">
        <v>217</v>
      </c>
      <c r="Y28" s="116"/>
      <c r="Z28" s="117">
        <v>0.09</v>
      </c>
      <c r="AA28" s="117">
        <v>0.09</v>
      </c>
      <c r="AB28" s="267">
        <v>0.09</v>
      </c>
      <c r="AC28" s="267">
        <v>0.09</v>
      </c>
      <c r="AD28" s="267">
        <v>0.09</v>
      </c>
      <c r="AE28" s="73"/>
      <c r="AF28" s="73"/>
      <c r="AG28" s="73"/>
      <c r="AH28" s="73"/>
      <c r="AI28" s="73"/>
      <c r="AJ28" s="73"/>
      <c r="AK28" s="77">
        <f t="shared" si="1"/>
        <v>0.44999999999999996</v>
      </c>
      <c r="AL28" s="77">
        <f t="shared" si="2"/>
        <v>1</v>
      </c>
      <c r="AM28" s="40"/>
      <c r="AN28" s="281"/>
    </row>
    <row r="29" spans="1:40" ht="75" x14ac:dyDescent="0.2">
      <c r="A29" s="323" t="s">
        <v>64</v>
      </c>
      <c r="B29" s="324" t="s">
        <v>259</v>
      </c>
      <c r="C29" s="322" t="s">
        <v>211</v>
      </c>
      <c r="D29" s="323" t="s">
        <v>80</v>
      </c>
      <c r="E29" s="322" t="s">
        <v>213</v>
      </c>
      <c r="F29" s="322" t="s">
        <v>281</v>
      </c>
      <c r="G29" s="325" t="s">
        <v>282</v>
      </c>
      <c r="H29" s="407">
        <v>45691</v>
      </c>
      <c r="I29" s="407">
        <v>46022</v>
      </c>
      <c r="J29" s="74"/>
      <c r="K29" s="74">
        <v>0.09</v>
      </c>
      <c r="L29" s="74">
        <v>0.09</v>
      </c>
      <c r="M29" s="74">
        <v>0.09</v>
      </c>
      <c r="N29" s="74">
        <v>0.09</v>
      </c>
      <c r="O29" s="74">
        <v>0.09</v>
      </c>
      <c r="P29" s="75">
        <v>0.09</v>
      </c>
      <c r="Q29" s="75">
        <v>0.09</v>
      </c>
      <c r="R29" s="75">
        <v>0.09</v>
      </c>
      <c r="S29" s="75">
        <v>0.09</v>
      </c>
      <c r="T29" s="75">
        <v>0.09</v>
      </c>
      <c r="U29" s="75">
        <v>0.1</v>
      </c>
      <c r="V29" s="75">
        <f t="shared" si="0"/>
        <v>0.99999999999999978</v>
      </c>
      <c r="W29" s="91" t="s">
        <v>283</v>
      </c>
      <c r="X29" s="322" t="s">
        <v>217</v>
      </c>
      <c r="Y29" s="116"/>
      <c r="Z29" s="117">
        <v>0.09</v>
      </c>
      <c r="AA29" s="117">
        <v>0.09</v>
      </c>
      <c r="AB29" s="267">
        <v>0.09</v>
      </c>
      <c r="AC29" s="267">
        <v>0.09</v>
      </c>
      <c r="AD29" s="267">
        <v>0.09</v>
      </c>
      <c r="AE29" s="73"/>
      <c r="AF29" s="73"/>
      <c r="AG29" s="73"/>
      <c r="AH29" s="73"/>
      <c r="AI29" s="73"/>
      <c r="AJ29" s="73"/>
      <c r="AK29" s="77">
        <f t="shared" si="1"/>
        <v>0.44999999999999996</v>
      </c>
      <c r="AL29" s="77">
        <f t="shared" si="2"/>
        <v>1</v>
      </c>
      <c r="AM29" s="40"/>
      <c r="AN29" s="281"/>
    </row>
    <row r="30" spans="1:40" ht="75" x14ac:dyDescent="0.2">
      <c r="A30" s="323" t="s">
        <v>64</v>
      </c>
      <c r="B30" s="324" t="s">
        <v>259</v>
      </c>
      <c r="C30" s="322" t="s">
        <v>211</v>
      </c>
      <c r="D30" s="323" t="s">
        <v>81</v>
      </c>
      <c r="E30" s="322" t="s">
        <v>213</v>
      </c>
      <c r="F30" s="322" t="s">
        <v>284</v>
      </c>
      <c r="G30" s="324" t="s">
        <v>285</v>
      </c>
      <c r="H30" s="407">
        <v>45689</v>
      </c>
      <c r="I30" s="407">
        <v>45777</v>
      </c>
      <c r="J30" s="74"/>
      <c r="K30" s="74">
        <v>0.3</v>
      </c>
      <c r="L30" s="74">
        <v>0.3</v>
      </c>
      <c r="M30" s="74">
        <v>0.4</v>
      </c>
      <c r="N30" s="74"/>
      <c r="O30" s="74"/>
      <c r="P30" s="75"/>
      <c r="Q30" s="75"/>
      <c r="R30" s="75"/>
      <c r="S30" s="75"/>
      <c r="T30" s="75"/>
      <c r="U30" s="75"/>
      <c r="V30" s="75">
        <f t="shared" si="0"/>
        <v>1</v>
      </c>
      <c r="W30" s="91" t="s">
        <v>286</v>
      </c>
      <c r="X30" s="322" t="s">
        <v>264</v>
      </c>
      <c r="Y30" s="116"/>
      <c r="Z30" s="117">
        <v>0.3</v>
      </c>
      <c r="AA30" s="117">
        <v>0.3</v>
      </c>
      <c r="AB30" s="267">
        <v>0.4</v>
      </c>
      <c r="AC30" s="267"/>
      <c r="AD30" s="267"/>
      <c r="AE30" s="73"/>
      <c r="AF30" s="73"/>
      <c r="AG30" s="73"/>
      <c r="AH30" s="73"/>
      <c r="AI30" s="73"/>
      <c r="AJ30" s="73"/>
      <c r="AK30" s="77">
        <f t="shared" si="1"/>
        <v>1</v>
      </c>
      <c r="AL30" s="77">
        <f t="shared" si="2"/>
        <v>1</v>
      </c>
      <c r="AM30" s="40"/>
      <c r="AN30" s="281"/>
    </row>
    <row r="31" spans="1:40" ht="75" x14ac:dyDescent="0.2">
      <c r="A31" s="323" t="s">
        <v>64</v>
      </c>
      <c r="B31" s="324" t="s">
        <v>259</v>
      </c>
      <c r="C31" s="322" t="s">
        <v>211</v>
      </c>
      <c r="D31" s="323" t="s">
        <v>81</v>
      </c>
      <c r="E31" s="322" t="s">
        <v>213</v>
      </c>
      <c r="F31" s="322" t="s">
        <v>287</v>
      </c>
      <c r="G31" s="324" t="s">
        <v>288</v>
      </c>
      <c r="H31" s="407">
        <v>45748</v>
      </c>
      <c r="I31" s="407">
        <v>46022</v>
      </c>
      <c r="J31" s="74"/>
      <c r="K31" s="74"/>
      <c r="L31" s="74"/>
      <c r="M31" s="74">
        <v>0.05</v>
      </c>
      <c r="N31" s="74">
        <v>0.05</v>
      </c>
      <c r="O31" s="74">
        <v>0.05</v>
      </c>
      <c r="P31" s="75">
        <v>0.05</v>
      </c>
      <c r="Q31" s="75">
        <v>0.1</v>
      </c>
      <c r="R31" s="75">
        <v>0.1</v>
      </c>
      <c r="S31" s="75">
        <v>0.1</v>
      </c>
      <c r="T31" s="75">
        <v>0.2</v>
      </c>
      <c r="U31" s="75">
        <v>0.3</v>
      </c>
      <c r="V31" s="75">
        <f t="shared" si="0"/>
        <v>1</v>
      </c>
      <c r="W31" s="91" t="s">
        <v>289</v>
      </c>
      <c r="X31" s="322" t="s">
        <v>264</v>
      </c>
      <c r="Y31" s="116"/>
      <c r="Z31" s="116"/>
      <c r="AA31" s="116"/>
      <c r="AB31" s="267">
        <v>0.05</v>
      </c>
      <c r="AC31" s="267">
        <v>0.05</v>
      </c>
      <c r="AD31" s="267">
        <v>0.05</v>
      </c>
      <c r="AE31" s="73"/>
      <c r="AF31" s="73"/>
      <c r="AG31" s="73"/>
      <c r="AH31" s="73"/>
      <c r="AI31" s="73"/>
      <c r="AJ31" s="73"/>
      <c r="AK31" s="77">
        <f t="shared" si="1"/>
        <v>0.15000000000000002</v>
      </c>
      <c r="AL31" s="77">
        <f t="shared" si="2"/>
        <v>1</v>
      </c>
      <c r="AM31" s="40" t="s">
        <v>268</v>
      </c>
      <c r="AN31" s="281"/>
    </row>
    <row r="32" spans="1:40" ht="75" x14ac:dyDescent="0.2">
      <c r="A32" s="323" t="s">
        <v>64</v>
      </c>
      <c r="B32" s="324" t="s">
        <v>259</v>
      </c>
      <c r="C32" s="322" t="s">
        <v>211</v>
      </c>
      <c r="D32" s="323" t="s">
        <v>81</v>
      </c>
      <c r="E32" s="322" t="s">
        <v>213</v>
      </c>
      <c r="F32" s="322" t="s">
        <v>290</v>
      </c>
      <c r="G32" s="324" t="s">
        <v>291</v>
      </c>
      <c r="H32" s="407">
        <v>45778</v>
      </c>
      <c r="I32" s="407">
        <v>46022</v>
      </c>
      <c r="J32" s="74"/>
      <c r="K32" s="74"/>
      <c r="L32" s="74"/>
      <c r="M32" s="74"/>
      <c r="N32" s="74">
        <v>0.05</v>
      </c>
      <c r="O32" s="74">
        <v>0.05</v>
      </c>
      <c r="P32" s="75">
        <v>0.1</v>
      </c>
      <c r="Q32" s="75">
        <v>0.1</v>
      </c>
      <c r="R32" s="75">
        <v>0.1</v>
      </c>
      <c r="S32" s="75">
        <v>0.1</v>
      </c>
      <c r="T32" s="75">
        <v>0.2</v>
      </c>
      <c r="U32" s="75">
        <v>0.3</v>
      </c>
      <c r="V32" s="75">
        <f t="shared" si="0"/>
        <v>1</v>
      </c>
      <c r="W32" s="91" t="s">
        <v>292</v>
      </c>
      <c r="X32" s="322" t="s">
        <v>264</v>
      </c>
      <c r="Y32" s="116"/>
      <c r="Z32" s="116"/>
      <c r="AA32" s="116"/>
      <c r="AB32" s="267"/>
      <c r="AC32" s="267">
        <v>0.05</v>
      </c>
      <c r="AD32" s="267">
        <v>0.05</v>
      </c>
      <c r="AE32" s="73"/>
      <c r="AF32" s="73"/>
      <c r="AG32" s="73"/>
      <c r="AH32" s="73"/>
      <c r="AI32" s="73"/>
      <c r="AJ32" s="73"/>
      <c r="AK32" s="77">
        <f t="shared" si="1"/>
        <v>0.1</v>
      </c>
      <c r="AL32" s="77">
        <f t="shared" si="2"/>
        <v>1</v>
      </c>
      <c r="AM32" s="40" t="s">
        <v>268</v>
      </c>
      <c r="AN32" s="281"/>
    </row>
    <row r="33" spans="1:40" ht="75" x14ac:dyDescent="0.2">
      <c r="A33" s="323" t="s">
        <v>64</v>
      </c>
      <c r="B33" s="324" t="s">
        <v>259</v>
      </c>
      <c r="C33" s="322" t="s">
        <v>211</v>
      </c>
      <c r="D33" s="323" t="s">
        <v>81</v>
      </c>
      <c r="E33" s="322" t="s">
        <v>213</v>
      </c>
      <c r="F33" s="322" t="s">
        <v>293</v>
      </c>
      <c r="G33" s="324" t="s">
        <v>294</v>
      </c>
      <c r="H33" s="407">
        <v>45717</v>
      </c>
      <c r="I33" s="407">
        <v>46022</v>
      </c>
      <c r="J33" s="74"/>
      <c r="K33" s="74"/>
      <c r="L33" s="74">
        <v>0.1</v>
      </c>
      <c r="M33" s="74">
        <v>0.1</v>
      </c>
      <c r="N33" s="74">
        <v>0.1</v>
      </c>
      <c r="O33" s="74">
        <v>0.1</v>
      </c>
      <c r="P33" s="75">
        <v>0.1</v>
      </c>
      <c r="Q33" s="75">
        <v>0.1</v>
      </c>
      <c r="R33" s="75">
        <v>0.1</v>
      </c>
      <c r="S33" s="75">
        <v>0.1</v>
      </c>
      <c r="T33" s="75">
        <v>0.1</v>
      </c>
      <c r="U33" s="75">
        <v>0.1</v>
      </c>
      <c r="V33" s="75">
        <f t="shared" si="0"/>
        <v>0.99999999999999989</v>
      </c>
      <c r="W33" s="91" t="s">
        <v>295</v>
      </c>
      <c r="X33" s="322" t="s">
        <v>296</v>
      </c>
      <c r="Y33" s="116"/>
      <c r="Z33" s="116"/>
      <c r="AA33" s="117">
        <v>0.1</v>
      </c>
      <c r="AB33" s="267">
        <v>0.1</v>
      </c>
      <c r="AC33" s="267">
        <v>0.1</v>
      </c>
      <c r="AD33" s="267">
        <v>0.1</v>
      </c>
      <c r="AE33" s="73"/>
      <c r="AF33" s="73"/>
      <c r="AG33" s="73"/>
      <c r="AH33" s="73"/>
      <c r="AI33" s="73"/>
      <c r="AJ33" s="73"/>
      <c r="AK33" s="77">
        <f t="shared" si="1"/>
        <v>0.4</v>
      </c>
      <c r="AL33" s="77">
        <f t="shared" si="2"/>
        <v>1</v>
      </c>
      <c r="AM33" s="40"/>
      <c r="AN33" s="281"/>
    </row>
    <row r="34" spans="1:40" ht="90" x14ac:dyDescent="0.2">
      <c r="A34" s="323" t="s">
        <v>64</v>
      </c>
      <c r="B34" s="324" t="s">
        <v>259</v>
      </c>
      <c r="C34" s="322" t="s">
        <v>211</v>
      </c>
      <c r="D34" s="323" t="s">
        <v>81</v>
      </c>
      <c r="E34" s="322" t="s">
        <v>213</v>
      </c>
      <c r="F34" s="322" t="s">
        <v>297</v>
      </c>
      <c r="G34" s="324" t="s">
        <v>298</v>
      </c>
      <c r="H34" s="407">
        <v>45717</v>
      </c>
      <c r="I34" s="407">
        <v>46022</v>
      </c>
      <c r="J34" s="74"/>
      <c r="K34" s="74"/>
      <c r="L34" s="74">
        <v>0.1</v>
      </c>
      <c r="M34" s="74">
        <v>0.1</v>
      </c>
      <c r="N34" s="74">
        <v>0.1</v>
      </c>
      <c r="O34" s="74">
        <v>0.1</v>
      </c>
      <c r="P34" s="75">
        <v>0.1</v>
      </c>
      <c r="Q34" s="75">
        <v>0.1</v>
      </c>
      <c r="R34" s="75">
        <v>0.1</v>
      </c>
      <c r="S34" s="75">
        <v>0.1</v>
      </c>
      <c r="T34" s="75">
        <v>0.1</v>
      </c>
      <c r="U34" s="75">
        <v>0.1</v>
      </c>
      <c r="V34" s="75">
        <f t="shared" si="0"/>
        <v>0.99999999999999989</v>
      </c>
      <c r="W34" s="91" t="s">
        <v>299</v>
      </c>
      <c r="X34" s="322" t="s">
        <v>296</v>
      </c>
      <c r="Y34" s="116"/>
      <c r="Z34" s="116"/>
      <c r="AA34" s="117">
        <v>0.1</v>
      </c>
      <c r="AB34" s="267">
        <v>0.1</v>
      </c>
      <c r="AC34" s="267">
        <v>0.1</v>
      </c>
      <c r="AD34" s="267">
        <v>0.1</v>
      </c>
      <c r="AE34" s="73"/>
      <c r="AF34" s="73"/>
      <c r="AG34" s="73"/>
      <c r="AH34" s="73"/>
      <c r="AI34" s="73"/>
      <c r="AJ34" s="73"/>
      <c r="AK34" s="77">
        <f t="shared" si="1"/>
        <v>0.4</v>
      </c>
      <c r="AL34" s="77">
        <f t="shared" si="2"/>
        <v>1</v>
      </c>
      <c r="AM34" s="40"/>
      <c r="AN34" s="281"/>
    </row>
    <row r="35" spans="1:40" ht="120" x14ac:dyDescent="0.2">
      <c r="A35" s="323" t="s">
        <v>64</v>
      </c>
      <c r="B35" s="324" t="s">
        <v>259</v>
      </c>
      <c r="C35" s="322" t="s">
        <v>211</v>
      </c>
      <c r="D35" s="323" t="s">
        <v>81</v>
      </c>
      <c r="E35" s="322" t="s">
        <v>213</v>
      </c>
      <c r="F35" s="322" t="s">
        <v>300</v>
      </c>
      <c r="G35" s="324" t="s">
        <v>301</v>
      </c>
      <c r="H35" s="407">
        <v>45717</v>
      </c>
      <c r="I35" s="407">
        <v>45838</v>
      </c>
      <c r="J35" s="74"/>
      <c r="K35" s="74"/>
      <c r="L35" s="74">
        <v>0.25</v>
      </c>
      <c r="M35" s="74">
        <v>0.25</v>
      </c>
      <c r="N35" s="74">
        <v>0.25</v>
      </c>
      <c r="O35" s="74">
        <v>0.25</v>
      </c>
      <c r="P35" s="75"/>
      <c r="Q35" s="75"/>
      <c r="R35" s="75"/>
      <c r="S35" s="75"/>
      <c r="T35" s="75"/>
      <c r="U35" s="75"/>
      <c r="V35" s="75">
        <f t="shared" si="0"/>
        <v>1</v>
      </c>
      <c r="W35" s="91" t="s">
        <v>302</v>
      </c>
      <c r="X35" s="322" t="s">
        <v>296</v>
      </c>
      <c r="Y35" s="116"/>
      <c r="Z35" s="116"/>
      <c r="AA35" s="118">
        <v>0.25</v>
      </c>
      <c r="AB35" s="267">
        <v>0.25</v>
      </c>
      <c r="AC35" s="267">
        <v>0.25</v>
      </c>
      <c r="AD35" s="267">
        <v>0.25</v>
      </c>
      <c r="AE35" s="73"/>
      <c r="AF35" s="73"/>
      <c r="AG35" s="73"/>
      <c r="AH35" s="73"/>
      <c r="AI35" s="73"/>
      <c r="AJ35" s="73"/>
      <c r="AK35" s="77">
        <f t="shared" si="1"/>
        <v>1</v>
      </c>
      <c r="AL35" s="77">
        <f t="shared" si="2"/>
        <v>1</v>
      </c>
      <c r="AM35" s="40"/>
      <c r="AN35" s="281"/>
    </row>
    <row r="36" spans="1:40" ht="75" x14ac:dyDescent="0.2">
      <c r="A36" s="323" t="s">
        <v>64</v>
      </c>
      <c r="B36" s="324" t="s">
        <v>259</v>
      </c>
      <c r="C36" s="322" t="s">
        <v>211</v>
      </c>
      <c r="D36" s="323" t="s">
        <v>83</v>
      </c>
      <c r="E36" s="322" t="s">
        <v>213</v>
      </c>
      <c r="F36" s="322" t="s">
        <v>303</v>
      </c>
      <c r="G36" s="323" t="s">
        <v>304</v>
      </c>
      <c r="H36" s="407">
        <v>45689</v>
      </c>
      <c r="I36" s="407">
        <v>45838</v>
      </c>
      <c r="J36" s="74"/>
      <c r="K36" s="74">
        <v>0.3</v>
      </c>
      <c r="L36" s="74">
        <v>0.3</v>
      </c>
      <c r="M36" s="74">
        <v>0.4</v>
      </c>
      <c r="N36" s="74"/>
      <c r="O36" s="74"/>
      <c r="P36" s="75"/>
      <c r="Q36" s="75"/>
      <c r="R36" s="75"/>
      <c r="S36" s="75"/>
      <c r="T36" s="75"/>
      <c r="U36" s="75"/>
      <c r="V36" s="75">
        <f t="shared" si="0"/>
        <v>1</v>
      </c>
      <c r="W36" s="91" t="s">
        <v>305</v>
      </c>
      <c r="X36" s="322" t="s">
        <v>264</v>
      </c>
      <c r="Y36" s="116"/>
      <c r="Z36" s="117">
        <v>0.3</v>
      </c>
      <c r="AA36" s="117">
        <v>0.3</v>
      </c>
      <c r="AB36" s="267">
        <v>0.4</v>
      </c>
      <c r="AC36" s="267"/>
      <c r="AD36" s="267"/>
      <c r="AE36" s="73"/>
      <c r="AF36" s="73"/>
      <c r="AG36" s="73"/>
      <c r="AH36" s="73"/>
      <c r="AI36" s="73"/>
      <c r="AJ36" s="73"/>
      <c r="AK36" s="77">
        <f t="shared" si="1"/>
        <v>1</v>
      </c>
      <c r="AL36" s="77">
        <f t="shared" si="2"/>
        <v>1</v>
      </c>
      <c r="AM36" s="40"/>
      <c r="AN36" s="281"/>
    </row>
    <row r="37" spans="1:40" ht="75" x14ac:dyDescent="0.2">
      <c r="A37" s="323" t="s">
        <v>64</v>
      </c>
      <c r="B37" s="324" t="s">
        <v>259</v>
      </c>
      <c r="C37" s="322" t="s">
        <v>211</v>
      </c>
      <c r="D37" s="323" t="s">
        <v>83</v>
      </c>
      <c r="E37" s="322" t="s">
        <v>213</v>
      </c>
      <c r="F37" s="322" t="s">
        <v>306</v>
      </c>
      <c r="G37" s="323" t="s">
        <v>307</v>
      </c>
      <c r="H37" s="407">
        <v>45689</v>
      </c>
      <c r="I37" s="407">
        <v>46022</v>
      </c>
      <c r="J37" s="74"/>
      <c r="K37" s="74">
        <v>0.05</v>
      </c>
      <c r="L37" s="74">
        <v>0.05</v>
      </c>
      <c r="M37" s="74">
        <v>0.05</v>
      </c>
      <c r="N37" s="74">
        <v>0.05</v>
      </c>
      <c r="O37" s="74">
        <v>0.05</v>
      </c>
      <c r="P37" s="75">
        <v>0.05</v>
      </c>
      <c r="Q37" s="75">
        <v>0.1</v>
      </c>
      <c r="R37" s="75">
        <v>0.1</v>
      </c>
      <c r="S37" s="75">
        <v>0.1</v>
      </c>
      <c r="T37" s="75">
        <v>0.2</v>
      </c>
      <c r="U37" s="75">
        <v>0.2</v>
      </c>
      <c r="V37" s="75">
        <f t="shared" si="0"/>
        <v>1</v>
      </c>
      <c r="W37" s="91" t="s">
        <v>308</v>
      </c>
      <c r="X37" s="322" t="s">
        <v>264</v>
      </c>
      <c r="Y37" s="116"/>
      <c r="Z37" s="117">
        <v>0.05</v>
      </c>
      <c r="AA37" s="117">
        <v>0.05</v>
      </c>
      <c r="AB37" s="267">
        <v>0.05</v>
      </c>
      <c r="AC37" s="267">
        <v>0.05</v>
      </c>
      <c r="AD37" s="267">
        <v>0.05</v>
      </c>
      <c r="AE37" s="73"/>
      <c r="AF37" s="73"/>
      <c r="AG37" s="73"/>
      <c r="AH37" s="73"/>
      <c r="AI37" s="73"/>
      <c r="AJ37" s="73"/>
      <c r="AK37" s="77">
        <f t="shared" si="1"/>
        <v>0.25</v>
      </c>
      <c r="AL37" s="77">
        <f t="shared" si="2"/>
        <v>1</v>
      </c>
      <c r="AM37" s="40"/>
      <c r="AN37" s="281"/>
    </row>
    <row r="38" spans="1:40" ht="75" x14ac:dyDescent="0.2">
      <c r="A38" s="323" t="s">
        <v>64</v>
      </c>
      <c r="B38" s="324" t="s">
        <v>259</v>
      </c>
      <c r="C38" s="322" t="s">
        <v>211</v>
      </c>
      <c r="D38" s="323" t="s">
        <v>83</v>
      </c>
      <c r="E38" s="322" t="s">
        <v>213</v>
      </c>
      <c r="F38" s="322" t="s">
        <v>309</v>
      </c>
      <c r="G38" s="323" t="s">
        <v>310</v>
      </c>
      <c r="H38" s="407">
        <v>45931</v>
      </c>
      <c r="I38" s="407">
        <v>46022</v>
      </c>
      <c r="J38" s="74"/>
      <c r="K38" s="74"/>
      <c r="L38" s="74"/>
      <c r="M38" s="74"/>
      <c r="N38" s="74"/>
      <c r="O38" s="74"/>
      <c r="P38" s="74"/>
      <c r="Q38" s="74"/>
      <c r="R38" s="74"/>
      <c r="S38" s="74">
        <v>0.2</v>
      </c>
      <c r="T38" s="75">
        <v>0.2</v>
      </c>
      <c r="U38" s="75">
        <v>0.6</v>
      </c>
      <c r="V38" s="75">
        <f t="shared" si="0"/>
        <v>1</v>
      </c>
      <c r="W38" s="91" t="s">
        <v>311</v>
      </c>
      <c r="X38" s="322" t="s">
        <v>264</v>
      </c>
      <c r="Y38" s="116"/>
      <c r="Z38" s="116"/>
      <c r="AA38" s="116"/>
      <c r="AB38" s="267"/>
      <c r="AC38" s="267"/>
      <c r="AD38" s="267"/>
      <c r="AE38" s="73"/>
      <c r="AF38" s="73"/>
      <c r="AG38" s="73"/>
      <c r="AH38" s="73"/>
      <c r="AI38" s="73"/>
      <c r="AJ38" s="73"/>
      <c r="AK38" s="77">
        <f t="shared" si="1"/>
        <v>0</v>
      </c>
      <c r="AL38" s="77" t="str">
        <f>IFERROR(AK38/SUM(J38:O38),"No programado para el periodo")</f>
        <v>No programado para el periodo</v>
      </c>
      <c r="AM38" s="40" t="s">
        <v>268</v>
      </c>
      <c r="AN38" s="401" t="s">
        <v>268</v>
      </c>
    </row>
    <row r="39" spans="1:40" ht="75" x14ac:dyDescent="0.2">
      <c r="A39" s="323" t="s">
        <v>64</v>
      </c>
      <c r="B39" s="324" t="s">
        <v>259</v>
      </c>
      <c r="C39" s="322" t="s">
        <v>211</v>
      </c>
      <c r="D39" s="323" t="s">
        <v>82</v>
      </c>
      <c r="E39" s="322" t="s">
        <v>213</v>
      </c>
      <c r="F39" s="322" t="s">
        <v>312</v>
      </c>
      <c r="G39" s="325" t="s">
        <v>313</v>
      </c>
      <c r="H39" s="407">
        <v>45691</v>
      </c>
      <c r="I39" s="407">
        <v>46022</v>
      </c>
      <c r="J39" s="74"/>
      <c r="K39" s="74">
        <v>0.09</v>
      </c>
      <c r="L39" s="74">
        <v>0.09</v>
      </c>
      <c r="M39" s="74">
        <v>0.09</v>
      </c>
      <c r="N39" s="74">
        <v>0.09</v>
      </c>
      <c r="O39" s="74">
        <v>0.09</v>
      </c>
      <c r="P39" s="75">
        <v>0.09</v>
      </c>
      <c r="Q39" s="75">
        <v>0.09</v>
      </c>
      <c r="R39" s="75">
        <v>0.09</v>
      </c>
      <c r="S39" s="75">
        <v>0.09</v>
      </c>
      <c r="T39" s="75">
        <v>0.09</v>
      </c>
      <c r="U39" s="75">
        <v>0.1</v>
      </c>
      <c r="V39" s="75">
        <f t="shared" si="0"/>
        <v>0.99999999999999978</v>
      </c>
      <c r="W39" s="91" t="s">
        <v>314</v>
      </c>
      <c r="X39" s="322" t="s">
        <v>217</v>
      </c>
      <c r="Y39" s="116"/>
      <c r="Z39" s="117">
        <v>0.09</v>
      </c>
      <c r="AA39" s="117">
        <v>0.09</v>
      </c>
      <c r="AB39" s="267">
        <v>0.09</v>
      </c>
      <c r="AC39" s="267">
        <v>0.09</v>
      </c>
      <c r="AD39" s="267">
        <v>0.09</v>
      </c>
      <c r="AE39" s="73"/>
      <c r="AF39" s="73"/>
      <c r="AG39" s="73"/>
      <c r="AH39" s="73"/>
      <c r="AI39" s="73"/>
      <c r="AJ39" s="73"/>
      <c r="AK39" s="77">
        <f t="shared" si="1"/>
        <v>0.44999999999999996</v>
      </c>
      <c r="AL39" s="77">
        <f t="shared" si="2"/>
        <v>1</v>
      </c>
      <c r="AM39" s="40"/>
      <c r="AN39" s="281"/>
    </row>
    <row r="40" spans="1:40" ht="75" x14ac:dyDescent="0.2">
      <c r="A40" s="323" t="s">
        <v>64</v>
      </c>
      <c r="B40" s="324" t="s">
        <v>259</v>
      </c>
      <c r="C40" s="322" t="s">
        <v>211</v>
      </c>
      <c r="D40" s="323" t="s">
        <v>82</v>
      </c>
      <c r="E40" s="322" t="s">
        <v>213</v>
      </c>
      <c r="F40" s="322" t="s">
        <v>315</v>
      </c>
      <c r="G40" s="325" t="s">
        <v>316</v>
      </c>
      <c r="H40" s="407">
        <v>45691</v>
      </c>
      <c r="I40" s="407">
        <v>46022</v>
      </c>
      <c r="J40" s="74"/>
      <c r="K40" s="74">
        <v>0.09</v>
      </c>
      <c r="L40" s="74">
        <v>0.09</v>
      </c>
      <c r="M40" s="74">
        <v>0.09</v>
      </c>
      <c r="N40" s="74">
        <v>0.09</v>
      </c>
      <c r="O40" s="74">
        <v>0.09</v>
      </c>
      <c r="P40" s="75">
        <v>0.09</v>
      </c>
      <c r="Q40" s="75">
        <v>0.09</v>
      </c>
      <c r="R40" s="75">
        <v>0.09</v>
      </c>
      <c r="S40" s="75">
        <v>0.09</v>
      </c>
      <c r="T40" s="75">
        <v>0.09</v>
      </c>
      <c r="U40" s="75">
        <v>0.1</v>
      </c>
      <c r="V40" s="75">
        <f t="shared" si="0"/>
        <v>0.99999999999999978</v>
      </c>
      <c r="W40" s="91" t="s">
        <v>317</v>
      </c>
      <c r="X40" s="322" t="s">
        <v>217</v>
      </c>
      <c r="Y40" s="116"/>
      <c r="Z40" s="117">
        <v>0.09</v>
      </c>
      <c r="AA40" s="117">
        <v>0.09</v>
      </c>
      <c r="AB40" s="267">
        <v>0.09</v>
      </c>
      <c r="AC40" s="267">
        <v>0.09</v>
      </c>
      <c r="AD40" s="267">
        <v>0.09</v>
      </c>
      <c r="AE40" s="73"/>
      <c r="AF40" s="73"/>
      <c r="AG40" s="73"/>
      <c r="AH40" s="73"/>
      <c r="AI40" s="73"/>
      <c r="AJ40" s="73"/>
      <c r="AK40" s="77">
        <f t="shared" si="1"/>
        <v>0.44999999999999996</v>
      </c>
      <c r="AL40" s="77">
        <f t="shared" si="2"/>
        <v>1</v>
      </c>
      <c r="AM40" s="40"/>
      <c r="AN40" s="281"/>
    </row>
    <row r="41" spans="1:40" ht="90" x14ac:dyDescent="0.2">
      <c r="A41" s="323" t="s">
        <v>64</v>
      </c>
      <c r="B41" s="324" t="s">
        <v>259</v>
      </c>
      <c r="C41" s="322" t="s">
        <v>211</v>
      </c>
      <c r="D41" s="323" t="s">
        <v>82</v>
      </c>
      <c r="E41" s="322" t="s">
        <v>213</v>
      </c>
      <c r="F41" s="322" t="s">
        <v>318</v>
      </c>
      <c r="G41" s="325" t="s">
        <v>319</v>
      </c>
      <c r="H41" s="407">
        <v>45691</v>
      </c>
      <c r="I41" s="407">
        <v>46022</v>
      </c>
      <c r="J41" s="74"/>
      <c r="K41" s="74">
        <v>0.09</v>
      </c>
      <c r="L41" s="74">
        <v>0.09</v>
      </c>
      <c r="M41" s="74">
        <v>0.09</v>
      </c>
      <c r="N41" s="74">
        <v>0.09</v>
      </c>
      <c r="O41" s="74">
        <v>0.09</v>
      </c>
      <c r="P41" s="75">
        <v>0.09</v>
      </c>
      <c r="Q41" s="75">
        <v>0.09</v>
      </c>
      <c r="R41" s="75">
        <v>0.09</v>
      </c>
      <c r="S41" s="75">
        <v>0.09</v>
      </c>
      <c r="T41" s="75">
        <v>0.09</v>
      </c>
      <c r="U41" s="75">
        <v>0.1</v>
      </c>
      <c r="V41" s="75">
        <f t="shared" si="0"/>
        <v>0.99999999999999978</v>
      </c>
      <c r="W41" s="91" t="s">
        <v>320</v>
      </c>
      <c r="X41" s="322" t="s">
        <v>217</v>
      </c>
      <c r="Y41" s="116"/>
      <c r="Z41" s="117">
        <v>0.09</v>
      </c>
      <c r="AA41" s="117">
        <v>0.09</v>
      </c>
      <c r="AB41" s="267">
        <v>0.09</v>
      </c>
      <c r="AC41" s="267">
        <v>0.09</v>
      </c>
      <c r="AD41" s="267">
        <v>0.09</v>
      </c>
      <c r="AE41" s="73"/>
      <c r="AF41" s="73"/>
      <c r="AG41" s="73"/>
      <c r="AH41" s="73"/>
      <c r="AI41" s="73"/>
      <c r="AJ41" s="73"/>
      <c r="AK41" s="77">
        <f t="shared" si="1"/>
        <v>0.44999999999999996</v>
      </c>
      <c r="AL41" s="77">
        <f t="shared" si="2"/>
        <v>1</v>
      </c>
      <c r="AM41" s="40"/>
      <c r="AN41" s="281"/>
    </row>
    <row r="42" spans="1:40" ht="75" x14ac:dyDescent="0.2">
      <c r="A42" s="323" t="s">
        <v>64</v>
      </c>
      <c r="B42" s="324" t="s">
        <v>259</v>
      </c>
      <c r="C42" s="322" t="s">
        <v>211</v>
      </c>
      <c r="D42" s="323" t="s">
        <v>82</v>
      </c>
      <c r="E42" s="322" t="s">
        <v>213</v>
      </c>
      <c r="F42" s="322" t="s">
        <v>321</v>
      </c>
      <c r="G42" s="325" t="s">
        <v>322</v>
      </c>
      <c r="H42" s="407">
        <v>45691</v>
      </c>
      <c r="I42" s="407">
        <v>46022</v>
      </c>
      <c r="J42" s="74"/>
      <c r="K42" s="74">
        <v>0.09</v>
      </c>
      <c r="L42" s="74">
        <v>0.09</v>
      </c>
      <c r="M42" s="74">
        <v>0.09</v>
      </c>
      <c r="N42" s="74">
        <v>0.09</v>
      </c>
      <c r="O42" s="74">
        <v>0.09</v>
      </c>
      <c r="P42" s="75">
        <v>0.09</v>
      </c>
      <c r="Q42" s="75">
        <v>0.09</v>
      </c>
      <c r="R42" s="75">
        <v>0.09</v>
      </c>
      <c r="S42" s="75">
        <v>0.09</v>
      </c>
      <c r="T42" s="75">
        <v>0.09</v>
      </c>
      <c r="U42" s="75">
        <v>0.1</v>
      </c>
      <c r="V42" s="75">
        <f t="shared" si="0"/>
        <v>0.99999999999999978</v>
      </c>
      <c r="W42" s="91" t="s">
        <v>323</v>
      </c>
      <c r="X42" s="322" t="s">
        <v>217</v>
      </c>
      <c r="Y42" s="116"/>
      <c r="Z42" s="117">
        <v>0.09</v>
      </c>
      <c r="AA42" s="117">
        <v>0.09</v>
      </c>
      <c r="AB42" s="267">
        <v>0.09</v>
      </c>
      <c r="AC42" s="267">
        <v>0.09</v>
      </c>
      <c r="AD42" s="267">
        <v>0.09</v>
      </c>
      <c r="AE42" s="73"/>
      <c r="AF42" s="73"/>
      <c r="AG42" s="73"/>
      <c r="AH42" s="73"/>
      <c r="AI42" s="73"/>
      <c r="AJ42" s="73"/>
      <c r="AK42" s="77">
        <f t="shared" si="1"/>
        <v>0.44999999999999996</v>
      </c>
      <c r="AL42" s="77">
        <f t="shared" si="2"/>
        <v>1</v>
      </c>
      <c r="AM42" s="40"/>
      <c r="AN42" s="281"/>
    </row>
    <row r="43" spans="1:40" ht="105" x14ac:dyDescent="0.2">
      <c r="A43" s="323" t="s">
        <v>64</v>
      </c>
      <c r="B43" s="324" t="s">
        <v>259</v>
      </c>
      <c r="C43" s="322" t="s">
        <v>211</v>
      </c>
      <c r="D43" s="323" t="s">
        <v>324</v>
      </c>
      <c r="E43" s="322" t="s">
        <v>213</v>
      </c>
      <c r="F43" s="322" t="s">
        <v>325</v>
      </c>
      <c r="G43" s="325" t="s">
        <v>326</v>
      </c>
      <c r="H43" s="407">
        <v>45691</v>
      </c>
      <c r="I43" s="407">
        <v>46022</v>
      </c>
      <c r="J43" s="74"/>
      <c r="K43" s="74">
        <v>0.09</v>
      </c>
      <c r="L43" s="74">
        <v>0.09</v>
      </c>
      <c r="M43" s="74">
        <v>0.09</v>
      </c>
      <c r="N43" s="74">
        <v>0.09</v>
      </c>
      <c r="O43" s="74">
        <v>0.09</v>
      </c>
      <c r="P43" s="75">
        <v>0.09</v>
      </c>
      <c r="Q43" s="75">
        <v>0.09</v>
      </c>
      <c r="R43" s="75">
        <v>0.09</v>
      </c>
      <c r="S43" s="75">
        <v>0.09</v>
      </c>
      <c r="T43" s="75">
        <v>0.09</v>
      </c>
      <c r="U43" s="75">
        <v>0.1</v>
      </c>
      <c r="V43" s="75">
        <f t="shared" si="0"/>
        <v>0.99999999999999978</v>
      </c>
      <c r="W43" s="91" t="s">
        <v>327</v>
      </c>
      <c r="X43" s="322" t="s">
        <v>217</v>
      </c>
      <c r="Y43" s="116"/>
      <c r="Z43" s="117">
        <v>0.09</v>
      </c>
      <c r="AA43" s="117">
        <v>0.09</v>
      </c>
      <c r="AB43" s="267">
        <v>0.09</v>
      </c>
      <c r="AC43" s="267">
        <v>0.09</v>
      </c>
      <c r="AD43" s="267">
        <v>0.09</v>
      </c>
      <c r="AE43" s="73"/>
      <c r="AF43" s="73"/>
      <c r="AG43" s="73"/>
      <c r="AH43" s="73"/>
      <c r="AI43" s="73"/>
      <c r="AJ43" s="73"/>
      <c r="AK43" s="77">
        <f t="shared" si="1"/>
        <v>0.44999999999999996</v>
      </c>
      <c r="AL43" s="77">
        <f t="shared" si="2"/>
        <v>1</v>
      </c>
      <c r="AM43" s="40"/>
      <c r="AN43" s="281"/>
    </row>
    <row r="44" spans="1:40" ht="75" x14ac:dyDescent="0.2">
      <c r="A44" s="323" t="s">
        <v>64</v>
      </c>
      <c r="B44" s="324" t="s">
        <v>259</v>
      </c>
      <c r="C44" s="322" t="s">
        <v>211</v>
      </c>
      <c r="D44" s="323" t="s">
        <v>324</v>
      </c>
      <c r="E44" s="322" t="s">
        <v>213</v>
      </c>
      <c r="F44" s="322" t="s">
        <v>328</v>
      </c>
      <c r="G44" s="325" t="s">
        <v>329</v>
      </c>
      <c r="H44" s="407">
        <v>45691</v>
      </c>
      <c r="I44" s="407">
        <v>46022</v>
      </c>
      <c r="J44" s="74"/>
      <c r="K44" s="74">
        <v>0.09</v>
      </c>
      <c r="L44" s="74">
        <v>0.09</v>
      </c>
      <c r="M44" s="74">
        <v>0.09</v>
      </c>
      <c r="N44" s="74">
        <v>0.09</v>
      </c>
      <c r="O44" s="74">
        <v>0.09</v>
      </c>
      <c r="P44" s="75">
        <v>0.09</v>
      </c>
      <c r="Q44" s="75">
        <v>0.09</v>
      </c>
      <c r="R44" s="75">
        <v>0.09</v>
      </c>
      <c r="S44" s="75">
        <v>0.09</v>
      </c>
      <c r="T44" s="75">
        <v>0.09</v>
      </c>
      <c r="U44" s="75">
        <v>0.1</v>
      </c>
      <c r="V44" s="75">
        <f t="shared" si="0"/>
        <v>0.99999999999999978</v>
      </c>
      <c r="W44" s="91" t="s">
        <v>330</v>
      </c>
      <c r="X44" s="322" t="s">
        <v>217</v>
      </c>
      <c r="Y44" s="116"/>
      <c r="Z44" s="117">
        <v>0.09</v>
      </c>
      <c r="AA44" s="117">
        <v>0.09</v>
      </c>
      <c r="AB44" s="267">
        <v>0.09</v>
      </c>
      <c r="AC44" s="267">
        <v>0.09</v>
      </c>
      <c r="AD44" s="267">
        <v>0.09</v>
      </c>
      <c r="AE44" s="73"/>
      <c r="AF44" s="73"/>
      <c r="AG44" s="73"/>
      <c r="AH44" s="73"/>
      <c r="AI44" s="73"/>
      <c r="AJ44" s="73"/>
      <c r="AK44" s="77">
        <f t="shared" si="1"/>
        <v>0.44999999999999996</v>
      </c>
      <c r="AL44" s="77">
        <f t="shared" si="2"/>
        <v>1</v>
      </c>
      <c r="AM44" s="40"/>
      <c r="AN44" s="281"/>
    </row>
    <row r="45" spans="1:40" ht="75" x14ac:dyDescent="0.2">
      <c r="A45" s="323" t="s">
        <v>64</v>
      </c>
      <c r="B45" s="324" t="s">
        <v>259</v>
      </c>
      <c r="C45" s="322" t="s">
        <v>211</v>
      </c>
      <c r="D45" s="323" t="s">
        <v>324</v>
      </c>
      <c r="E45" s="322" t="s">
        <v>213</v>
      </c>
      <c r="F45" s="322" t="s">
        <v>331</v>
      </c>
      <c r="G45" s="325" t="s">
        <v>332</v>
      </c>
      <c r="H45" s="407">
        <v>45691</v>
      </c>
      <c r="I45" s="407">
        <v>46022</v>
      </c>
      <c r="J45" s="74"/>
      <c r="K45" s="74">
        <v>0.09</v>
      </c>
      <c r="L45" s="74">
        <v>0.09</v>
      </c>
      <c r="M45" s="74">
        <v>0.09</v>
      </c>
      <c r="N45" s="74">
        <v>0.09</v>
      </c>
      <c r="O45" s="74">
        <v>0.09</v>
      </c>
      <c r="P45" s="75">
        <v>0.09</v>
      </c>
      <c r="Q45" s="75">
        <v>0.09</v>
      </c>
      <c r="R45" s="75">
        <v>0.09</v>
      </c>
      <c r="S45" s="75">
        <v>0.09</v>
      </c>
      <c r="T45" s="75">
        <v>0.09</v>
      </c>
      <c r="U45" s="75">
        <v>0.1</v>
      </c>
      <c r="V45" s="75">
        <f t="shared" si="0"/>
        <v>0.99999999999999978</v>
      </c>
      <c r="W45" s="91" t="s">
        <v>333</v>
      </c>
      <c r="X45" s="322" t="s">
        <v>217</v>
      </c>
      <c r="Y45" s="116"/>
      <c r="Z45" s="117">
        <v>0.09</v>
      </c>
      <c r="AA45" s="117">
        <v>0.09</v>
      </c>
      <c r="AB45" s="267">
        <v>0.09</v>
      </c>
      <c r="AC45" s="267">
        <v>0.09</v>
      </c>
      <c r="AD45" s="267">
        <v>0.09</v>
      </c>
      <c r="AE45" s="73"/>
      <c r="AF45" s="73"/>
      <c r="AG45" s="73"/>
      <c r="AH45" s="73"/>
      <c r="AI45" s="73"/>
      <c r="AJ45" s="73"/>
      <c r="AK45" s="77">
        <f t="shared" si="1"/>
        <v>0.44999999999999996</v>
      </c>
      <c r="AL45" s="77">
        <f t="shared" si="2"/>
        <v>1</v>
      </c>
      <c r="AM45" s="40"/>
      <c r="AN45" s="281"/>
    </row>
    <row r="46" spans="1:40" ht="90" x14ac:dyDescent="0.2">
      <c r="A46" s="323" t="s">
        <v>64</v>
      </c>
      <c r="B46" s="324" t="s">
        <v>259</v>
      </c>
      <c r="C46" s="322" t="s">
        <v>211</v>
      </c>
      <c r="D46" s="323" t="s">
        <v>324</v>
      </c>
      <c r="E46" s="322" t="s">
        <v>213</v>
      </c>
      <c r="F46" s="322" t="s">
        <v>334</v>
      </c>
      <c r="G46" s="325" t="s">
        <v>335</v>
      </c>
      <c r="H46" s="407">
        <v>45691</v>
      </c>
      <c r="I46" s="407">
        <v>46022</v>
      </c>
      <c r="J46" s="74"/>
      <c r="K46" s="74">
        <v>0.09</v>
      </c>
      <c r="L46" s="74">
        <v>0.09</v>
      </c>
      <c r="M46" s="74">
        <v>0.09</v>
      </c>
      <c r="N46" s="74">
        <v>0.09</v>
      </c>
      <c r="O46" s="74">
        <v>0.09</v>
      </c>
      <c r="P46" s="75">
        <v>0.09</v>
      </c>
      <c r="Q46" s="75">
        <v>0.09</v>
      </c>
      <c r="R46" s="75">
        <v>0.09</v>
      </c>
      <c r="S46" s="75">
        <v>0.09</v>
      </c>
      <c r="T46" s="75">
        <v>0.09</v>
      </c>
      <c r="U46" s="75">
        <v>0.1</v>
      </c>
      <c r="V46" s="75">
        <f t="shared" si="0"/>
        <v>0.99999999999999978</v>
      </c>
      <c r="W46" s="91" t="s">
        <v>336</v>
      </c>
      <c r="X46" s="322" t="s">
        <v>217</v>
      </c>
      <c r="Y46" s="116"/>
      <c r="Z46" s="117">
        <v>0.09</v>
      </c>
      <c r="AA46" s="117">
        <v>0.09</v>
      </c>
      <c r="AB46" s="267">
        <v>0.09</v>
      </c>
      <c r="AC46" s="267">
        <v>0.09</v>
      </c>
      <c r="AD46" s="267">
        <v>0.09</v>
      </c>
      <c r="AE46" s="73"/>
      <c r="AF46" s="73"/>
      <c r="AG46" s="73"/>
      <c r="AH46" s="73"/>
      <c r="AI46" s="73"/>
      <c r="AJ46" s="73"/>
      <c r="AK46" s="77">
        <f t="shared" si="1"/>
        <v>0.44999999999999996</v>
      </c>
      <c r="AL46" s="77">
        <f t="shared" si="2"/>
        <v>1</v>
      </c>
      <c r="AM46" s="40"/>
      <c r="AN46" s="281"/>
    </row>
    <row r="47" spans="1:40" ht="105" x14ac:dyDescent="0.2">
      <c r="A47" s="323" t="s">
        <v>64</v>
      </c>
      <c r="B47" s="324" t="s">
        <v>259</v>
      </c>
      <c r="C47" s="322" t="s">
        <v>211</v>
      </c>
      <c r="D47" s="323" t="s">
        <v>324</v>
      </c>
      <c r="E47" s="322" t="s">
        <v>213</v>
      </c>
      <c r="F47" s="322" t="s">
        <v>337</v>
      </c>
      <c r="G47" s="325" t="s">
        <v>338</v>
      </c>
      <c r="H47" s="407">
        <v>45691</v>
      </c>
      <c r="I47" s="407">
        <v>46022</v>
      </c>
      <c r="J47" s="74"/>
      <c r="K47" s="74">
        <v>0.09</v>
      </c>
      <c r="L47" s="74">
        <v>0.09</v>
      </c>
      <c r="M47" s="74">
        <v>0.09</v>
      </c>
      <c r="N47" s="74">
        <v>0.09</v>
      </c>
      <c r="O47" s="74">
        <v>0.09</v>
      </c>
      <c r="P47" s="75">
        <v>0.09</v>
      </c>
      <c r="Q47" s="75">
        <v>0.09</v>
      </c>
      <c r="R47" s="75">
        <v>0.09</v>
      </c>
      <c r="S47" s="75">
        <v>0.09</v>
      </c>
      <c r="T47" s="75">
        <v>0.09</v>
      </c>
      <c r="U47" s="75">
        <v>0.1</v>
      </c>
      <c r="V47" s="75">
        <f t="shared" si="0"/>
        <v>0.99999999999999978</v>
      </c>
      <c r="W47" s="91" t="s">
        <v>339</v>
      </c>
      <c r="X47" s="322" t="s">
        <v>217</v>
      </c>
      <c r="Y47" s="116"/>
      <c r="Z47" s="117">
        <v>0.09</v>
      </c>
      <c r="AA47" s="117">
        <v>0.09</v>
      </c>
      <c r="AB47" s="267">
        <v>0.09</v>
      </c>
      <c r="AC47" s="267">
        <v>0.09</v>
      </c>
      <c r="AD47" s="267">
        <v>0.09</v>
      </c>
      <c r="AE47" s="73"/>
      <c r="AF47" s="73"/>
      <c r="AG47" s="73"/>
      <c r="AH47" s="73"/>
      <c r="AI47" s="73"/>
      <c r="AJ47" s="73"/>
      <c r="AK47" s="77">
        <f t="shared" si="1"/>
        <v>0.44999999999999996</v>
      </c>
      <c r="AL47" s="77">
        <f t="shared" si="2"/>
        <v>1</v>
      </c>
      <c r="AM47" s="40"/>
      <c r="AN47" s="281"/>
    </row>
    <row r="48" spans="1:40" ht="75" x14ac:dyDescent="0.2">
      <c r="A48" s="323" t="s">
        <v>64</v>
      </c>
      <c r="B48" s="324" t="s">
        <v>340</v>
      </c>
      <c r="C48" s="322" t="s">
        <v>211</v>
      </c>
      <c r="D48" s="323" t="s">
        <v>341</v>
      </c>
      <c r="E48" s="322" t="s">
        <v>213</v>
      </c>
      <c r="F48" s="322" t="s">
        <v>342</v>
      </c>
      <c r="G48" s="324" t="s">
        <v>343</v>
      </c>
      <c r="H48" s="407">
        <v>45658</v>
      </c>
      <c r="I48" s="407">
        <v>46022</v>
      </c>
      <c r="J48" s="326">
        <v>0.05</v>
      </c>
      <c r="K48" s="326">
        <v>0.05</v>
      </c>
      <c r="L48" s="326">
        <v>0.05</v>
      </c>
      <c r="M48" s="326">
        <v>0.05</v>
      </c>
      <c r="N48" s="326">
        <v>0.1</v>
      </c>
      <c r="O48" s="326">
        <v>0.1</v>
      </c>
      <c r="P48" s="326">
        <v>0.1</v>
      </c>
      <c r="Q48" s="326">
        <v>0.1</v>
      </c>
      <c r="R48" s="326">
        <v>0.1</v>
      </c>
      <c r="S48" s="326">
        <v>0.1</v>
      </c>
      <c r="T48" s="326">
        <v>0.1</v>
      </c>
      <c r="U48" s="326">
        <v>0.1</v>
      </c>
      <c r="V48" s="75">
        <f t="shared" si="0"/>
        <v>0.99999999999999989</v>
      </c>
      <c r="W48" s="91" t="s">
        <v>344</v>
      </c>
      <c r="X48" s="322" t="s">
        <v>345</v>
      </c>
      <c r="Y48" s="117">
        <v>0.05</v>
      </c>
      <c r="Z48" s="117">
        <v>0.05</v>
      </c>
      <c r="AA48" s="117">
        <v>0.05</v>
      </c>
      <c r="AB48" s="267">
        <v>0.05</v>
      </c>
      <c r="AC48" s="267">
        <v>0.1</v>
      </c>
      <c r="AD48" s="267">
        <v>0.1</v>
      </c>
      <c r="AE48" s="73"/>
      <c r="AF48" s="73"/>
      <c r="AG48" s="73"/>
      <c r="AH48" s="73"/>
      <c r="AI48" s="73"/>
      <c r="AJ48" s="73"/>
      <c r="AK48" s="77">
        <f t="shared" si="1"/>
        <v>0.4</v>
      </c>
      <c r="AL48" s="77">
        <f t="shared" si="2"/>
        <v>1</v>
      </c>
      <c r="AM48" s="40"/>
      <c r="AN48" s="281"/>
    </row>
    <row r="49" spans="1:40" ht="75" x14ac:dyDescent="0.2">
      <c r="A49" s="323" t="s">
        <v>64</v>
      </c>
      <c r="B49" s="324" t="s">
        <v>340</v>
      </c>
      <c r="C49" s="322" t="s">
        <v>211</v>
      </c>
      <c r="D49" s="323" t="s">
        <v>341</v>
      </c>
      <c r="E49" s="322" t="s">
        <v>213</v>
      </c>
      <c r="F49" s="322" t="s">
        <v>346</v>
      </c>
      <c r="G49" s="324" t="s">
        <v>347</v>
      </c>
      <c r="H49" s="407">
        <v>45658</v>
      </c>
      <c r="I49" s="407">
        <v>46022</v>
      </c>
      <c r="J49" s="326">
        <v>0.05</v>
      </c>
      <c r="K49" s="326">
        <v>0.05</v>
      </c>
      <c r="L49" s="326">
        <v>0.05</v>
      </c>
      <c r="M49" s="326">
        <v>0.05</v>
      </c>
      <c r="N49" s="326">
        <v>0.1</v>
      </c>
      <c r="O49" s="326">
        <v>0.1</v>
      </c>
      <c r="P49" s="326">
        <v>0.1</v>
      </c>
      <c r="Q49" s="326">
        <v>0.1</v>
      </c>
      <c r="R49" s="326">
        <v>0.1</v>
      </c>
      <c r="S49" s="326">
        <v>0.1</v>
      </c>
      <c r="T49" s="326">
        <v>0.1</v>
      </c>
      <c r="U49" s="326">
        <v>0.1</v>
      </c>
      <c r="V49" s="75">
        <f t="shared" si="0"/>
        <v>0.99999999999999989</v>
      </c>
      <c r="W49" s="91" t="s">
        <v>344</v>
      </c>
      <c r="X49" s="322" t="s">
        <v>345</v>
      </c>
      <c r="Y49" s="117">
        <v>0.05</v>
      </c>
      <c r="Z49" s="117">
        <v>0.05</v>
      </c>
      <c r="AA49" s="117">
        <v>0.05</v>
      </c>
      <c r="AB49" s="267">
        <v>0.05</v>
      </c>
      <c r="AC49" s="267">
        <v>0.1</v>
      </c>
      <c r="AD49" s="267">
        <v>0.1</v>
      </c>
      <c r="AE49" s="73"/>
      <c r="AF49" s="73"/>
      <c r="AG49" s="73"/>
      <c r="AH49" s="73"/>
      <c r="AI49" s="73"/>
      <c r="AJ49" s="73"/>
      <c r="AK49" s="77">
        <f t="shared" si="1"/>
        <v>0.4</v>
      </c>
      <c r="AL49" s="77">
        <f t="shared" si="2"/>
        <v>1</v>
      </c>
      <c r="AM49" s="40"/>
      <c r="AN49" s="281"/>
    </row>
    <row r="50" spans="1:40" ht="75" x14ac:dyDescent="0.2">
      <c r="A50" s="323" t="s">
        <v>64</v>
      </c>
      <c r="B50" s="324" t="s">
        <v>340</v>
      </c>
      <c r="C50" s="322" t="s">
        <v>211</v>
      </c>
      <c r="D50" s="323" t="s">
        <v>341</v>
      </c>
      <c r="E50" s="322" t="s">
        <v>213</v>
      </c>
      <c r="F50" s="322" t="s">
        <v>348</v>
      </c>
      <c r="G50" s="324" t="s">
        <v>349</v>
      </c>
      <c r="H50" s="407">
        <v>45658</v>
      </c>
      <c r="I50" s="407">
        <v>46022</v>
      </c>
      <c r="J50" s="326">
        <v>0.05</v>
      </c>
      <c r="K50" s="326">
        <v>0.05</v>
      </c>
      <c r="L50" s="326">
        <v>0.05</v>
      </c>
      <c r="M50" s="326">
        <v>0.05</v>
      </c>
      <c r="N50" s="326">
        <v>0.1</v>
      </c>
      <c r="O50" s="326">
        <v>0.1</v>
      </c>
      <c r="P50" s="326">
        <v>0.1</v>
      </c>
      <c r="Q50" s="326">
        <v>0.1</v>
      </c>
      <c r="R50" s="326">
        <v>0.1</v>
      </c>
      <c r="S50" s="326">
        <v>0.1</v>
      </c>
      <c r="T50" s="326">
        <v>0.1</v>
      </c>
      <c r="U50" s="326">
        <v>0.1</v>
      </c>
      <c r="V50" s="75">
        <f t="shared" si="0"/>
        <v>0.99999999999999989</v>
      </c>
      <c r="W50" s="91" t="s">
        <v>344</v>
      </c>
      <c r="X50" s="322" t="s">
        <v>345</v>
      </c>
      <c r="Y50" s="117">
        <v>0.05</v>
      </c>
      <c r="Z50" s="117">
        <v>0.05</v>
      </c>
      <c r="AA50" s="117">
        <v>0.05</v>
      </c>
      <c r="AB50" s="267">
        <v>0.05</v>
      </c>
      <c r="AC50" s="267">
        <v>0.1</v>
      </c>
      <c r="AD50" s="267">
        <v>0.1</v>
      </c>
      <c r="AE50" s="73"/>
      <c r="AF50" s="73"/>
      <c r="AG50" s="73"/>
      <c r="AH50" s="73"/>
      <c r="AI50" s="73"/>
      <c r="AJ50" s="73"/>
      <c r="AK50" s="77">
        <f t="shared" si="1"/>
        <v>0.4</v>
      </c>
      <c r="AL50" s="77">
        <f t="shared" si="2"/>
        <v>1</v>
      </c>
      <c r="AM50" s="40"/>
      <c r="AN50" s="281"/>
    </row>
    <row r="51" spans="1:40" ht="105" x14ac:dyDescent="0.2">
      <c r="A51" s="323" t="s">
        <v>64</v>
      </c>
      <c r="B51" s="324" t="s">
        <v>340</v>
      </c>
      <c r="C51" s="322" t="s">
        <v>211</v>
      </c>
      <c r="D51" s="323" t="s">
        <v>341</v>
      </c>
      <c r="E51" s="322" t="s">
        <v>213</v>
      </c>
      <c r="F51" s="322" t="s">
        <v>350</v>
      </c>
      <c r="G51" s="324" t="s">
        <v>351</v>
      </c>
      <c r="H51" s="407">
        <v>45689</v>
      </c>
      <c r="I51" s="407">
        <v>46022</v>
      </c>
      <c r="J51" s="326"/>
      <c r="K51" s="326">
        <v>0.05</v>
      </c>
      <c r="L51" s="326">
        <v>0.1</v>
      </c>
      <c r="M51" s="326">
        <v>0.1</v>
      </c>
      <c r="N51" s="326">
        <v>0.1</v>
      </c>
      <c r="O51" s="326">
        <v>0.1</v>
      </c>
      <c r="P51" s="326">
        <v>0.1</v>
      </c>
      <c r="Q51" s="326">
        <v>0.1</v>
      </c>
      <c r="R51" s="326">
        <v>0.1</v>
      </c>
      <c r="S51" s="326">
        <v>0.1</v>
      </c>
      <c r="T51" s="326">
        <v>0.1</v>
      </c>
      <c r="U51" s="326">
        <v>0.05</v>
      </c>
      <c r="V51" s="75">
        <f t="shared" si="0"/>
        <v>0.99999999999999989</v>
      </c>
      <c r="W51" s="91" t="s">
        <v>352</v>
      </c>
      <c r="X51" s="322" t="s">
        <v>353</v>
      </c>
      <c r="Y51" s="116"/>
      <c r="Z51" s="117">
        <v>0.05</v>
      </c>
      <c r="AA51" s="117">
        <v>0.1</v>
      </c>
      <c r="AB51" s="267">
        <v>0.1</v>
      </c>
      <c r="AC51" s="267">
        <v>0.1</v>
      </c>
      <c r="AD51" s="267">
        <v>0.1</v>
      </c>
      <c r="AE51" s="73"/>
      <c r="AF51" s="73"/>
      <c r="AG51" s="73"/>
      <c r="AH51" s="73"/>
      <c r="AI51" s="73"/>
      <c r="AJ51" s="73"/>
      <c r="AK51" s="77">
        <f t="shared" si="1"/>
        <v>0.44999999999999996</v>
      </c>
      <c r="AL51" s="77">
        <f t="shared" si="2"/>
        <v>1</v>
      </c>
      <c r="AM51" s="40"/>
      <c r="AN51" s="281"/>
    </row>
    <row r="52" spans="1:40" ht="75" x14ac:dyDescent="0.2">
      <c r="A52" s="323" t="s">
        <v>64</v>
      </c>
      <c r="B52" s="324" t="s">
        <v>340</v>
      </c>
      <c r="C52" s="322" t="s">
        <v>211</v>
      </c>
      <c r="D52" s="323" t="s">
        <v>354</v>
      </c>
      <c r="E52" s="322" t="s">
        <v>213</v>
      </c>
      <c r="F52" s="322" t="s">
        <v>355</v>
      </c>
      <c r="G52" s="324" t="s">
        <v>356</v>
      </c>
      <c r="H52" s="407">
        <v>45658</v>
      </c>
      <c r="I52" s="407">
        <v>46022</v>
      </c>
      <c r="J52" s="74"/>
      <c r="K52" s="74"/>
      <c r="L52" s="74"/>
      <c r="M52" s="74"/>
      <c r="N52" s="74">
        <v>0.5</v>
      </c>
      <c r="O52" s="74"/>
      <c r="P52" s="75"/>
      <c r="Q52" s="75"/>
      <c r="R52" s="75"/>
      <c r="S52" s="75">
        <v>0.5</v>
      </c>
      <c r="T52" s="75"/>
      <c r="U52" s="75"/>
      <c r="V52" s="75">
        <f t="shared" si="0"/>
        <v>1</v>
      </c>
      <c r="W52" s="91" t="s">
        <v>357</v>
      </c>
      <c r="X52" s="322" t="s">
        <v>345</v>
      </c>
      <c r="Y52" s="116"/>
      <c r="Z52" s="116"/>
      <c r="AA52" s="116"/>
      <c r="AB52" s="267"/>
      <c r="AC52" s="267">
        <v>0.5</v>
      </c>
      <c r="AD52" s="267"/>
      <c r="AE52" s="73"/>
      <c r="AF52" s="73"/>
      <c r="AG52" s="73"/>
      <c r="AH52" s="73"/>
      <c r="AI52" s="73"/>
      <c r="AJ52" s="73"/>
      <c r="AK52" s="77">
        <f t="shared" si="1"/>
        <v>0.5</v>
      </c>
      <c r="AL52" s="77">
        <f t="shared" si="2"/>
        <v>1</v>
      </c>
      <c r="AM52" s="40" t="s">
        <v>268</v>
      </c>
      <c r="AN52" s="281"/>
    </row>
    <row r="53" spans="1:40" ht="75" x14ac:dyDescent="0.2">
      <c r="A53" s="323" t="s">
        <v>64</v>
      </c>
      <c r="B53" s="324" t="s">
        <v>340</v>
      </c>
      <c r="C53" s="322" t="s">
        <v>211</v>
      </c>
      <c r="D53" s="323" t="s">
        <v>354</v>
      </c>
      <c r="E53" s="322" t="s">
        <v>213</v>
      </c>
      <c r="F53" s="322" t="s">
        <v>358</v>
      </c>
      <c r="G53" s="324" t="s">
        <v>359</v>
      </c>
      <c r="H53" s="407">
        <v>45658</v>
      </c>
      <c r="I53" s="407">
        <v>46022</v>
      </c>
      <c r="J53" s="74"/>
      <c r="K53" s="74"/>
      <c r="L53" s="74"/>
      <c r="M53" s="74"/>
      <c r="N53" s="74">
        <v>0.5</v>
      </c>
      <c r="O53" s="74"/>
      <c r="P53" s="75"/>
      <c r="Q53" s="75"/>
      <c r="R53" s="75"/>
      <c r="S53" s="75">
        <v>0.5</v>
      </c>
      <c r="T53" s="75"/>
      <c r="U53" s="75"/>
      <c r="V53" s="75">
        <f t="shared" si="0"/>
        <v>1</v>
      </c>
      <c r="W53" s="91" t="s">
        <v>357</v>
      </c>
      <c r="X53" s="322" t="s">
        <v>345</v>
      </c>
      <c r="Y53" s="116"/>
      <c r="Z53" s="116"/>
      <c r="AA53" s="116"/>
      <c r="AB53" s="267"/>
      <c r="AC53" s="267">
        <v>0.5</v>
      </c>
      <c r="AD53" s="267"/>
      <c r="AE53" s="73"/>
      <c r="AF53" s="73"/>
      <c r="AG53" s="73"/>
      <c r="AH53" s="73"/>
      <c r="AI53" s="73"/>
      <c r="AJ53" s="73"/>
      <c r="AK53" s="77">
        <f t="shared" si="1"/>
        <v>0.5</v>
      </c>
      <c r="AL53" s="77">
        <f t="shared" si="2"/>
        <v>1</v>
      </c>
      <c r="AM53" s="40" t="s">
        <v>268</v>
      </c>
      <c r="AN53" s="281"/>
    </row>
    <row r="54" spans="1:40" ht="75" x14ac:dyDescent="0.2">
      <c r="A54" s="323" t="s">
        <v>64</v>
      </c>
      <c r="B54" s="324" t="s">
        <v>340</v>
      </c>
      <c r="C54" s="322" t="s">
        <v>211</v>
      </c>
      <c r="D54" s="323" t="s">
        <v>354</v>
      </c>
      <c r="E54" s="322" t="s">
        <v>213</v>
      </c>
      <c r="F54" s="322" t="s">
        <v>360</v>
      </c>
      <c r="G54" s="324" t="s">
        <v>361</v>
      </c>
      <c r="H54" s="407">
        <v>45658</v>
      </c>
      <c r="I54" s="407">
        <v>46022</v>
      </c>
      <c r="J54" s="74"/>
      <c r="K54" s="74"/>
      <c r="L54" s="74"/>
      <c r="M54" s="74"/>
      <c r="N54" s="74">
        <v>0.5</v>
      </c>
      <c r="O54" s="74"/>
      <c r="P54" s="75"/>
      <c r="Q54" s="75"/>
      <c r="R54" s="75"/>
      <c r="S54" s="75">
        <v>0.5</v>
      </c>
      <c r="T54" s="75"/>
      <c r="U54" s="75"/>
      <c r="V54" s="75">
        <f t="shared" si="0"/>
        <v>1</v>
      </c>
      <c r="W54" s="91" t="s">
        <v>357</v>
      </c>
      <c r="X54" s="322" t="s">
        <v>345</v>
      </c>
      <c r="Y54" s="116"/>
      <c r="Z54" s="116"/>
      <c r="AA54" s="116"/>
      <c r="AB54" s="267"/>
      <c r="AC54" s="267">
        <v>0.5</v>
      </c>
      <c r="AD54" s="267"/>
      <c r="AE54" s="73"/>
      <c r="AF54" s="73"/>
      <c r="AG54" s="73"/>
      <c r="AH54" s="73"/>
      <c r="AI54" s="73"/>
      <c r="AJ54" s="73"/>
      <c r="AK54" s="77">
        <f t="shared" si="1"/>
        <v>0.5</v>
      </c>
      <c r="AL54" s="77">
        <f t="shared" si="2"/>
        <v>1</v>
      </c>
      <c r="AM54" s="40" t="s">
        <v>268</v>
      </c>
      <c r="AN54" s="281"/>
    </row>
    <row r="55" spans="1:40" ht="75" x14ac:dyDescent="0.2">
      <c r="A55" s="323" t="s">
        <v>64</v>
      </c>
      <c r="B55" s="324" t="s">
        <v>340</v>
      </c>
      <c r="C55" s="322" t="s">
        <v>211</v>
      </c>
      <c r="D55" s="323" t="s">
        <v>354</v>
      </c>
      <c r="E55" s="322" t="s">
        <v>213</v>
      </c>
      <c r="F55" s="322" t="s">
        <v>362</v>
      </c>
      <c r="G55" s="324" t="s">
        <v>363</v>
      </c>
      <c r="H55" s="407">
        <v>45658</v>
      </c>
      <c r="I55" s="407">
        <v>46022</v>
      </c>
      <c r="J55" s="74">
        <v>0.08</v>
      </c>
      <c r="K55" s="74">
        <v>0.08</v>
      </c>
      <c r="L55" s="74">
        <v>0.08</v>
      </c>
      <c r="M55" s="74">
        <v>0.08</v>
      </c>
      <c r="N55" s="74">
        <v>0.08</v>
      </c>
      <c r="O55" s="74">
        <v>0.08</v>
      </c>
      <c r="P55" s="75">
        <v>0.1</v>
      </c>
      <c r="Q55" s="75">
        <v>0.1</v>
      </c>
      <c r="R55" s="75">
        <v>0.08</v>
      </c>
      <c r="S55" s="75">
        <v>0.08</v>
      </c>
      <c r="T55" s="75">
        <v>0.08</v>
      </c>
      <c r="U55" s="75">
        <v>0.08</v>
      </c>
      <c r="V55" s="75">
        <f t="shared" si="0"/>
        <v>0.99999999999999989</v>
      </c>
      <c r="W55" s="91" t="s">
        <v>364</v>
      </c>
      <c r="X55" s="322" t="s">
        <v>353</v>
      </c>
      <c r="Y55" s="117">
        <v>0.08</v>
      </c>
      <c r="Z55" s="117">
        <v>0.08</v>
      </c>
      <c r="AA55" s="117">
        <v>0.08</v>
      </c>
      <c r="AB55" s="267">
        <v>0.08</v>
      </c>
      <c r="AC55" s="267">
        <v>0.08</v>
      </c>
      <c r="AD55" s="267">
        <v>0.08</v>
      </c>
      <c r="AE55" s="73"/>
      <c r="AF55" s="73"/>
      <c r="AG55" s="73"/>
      <c r="AH55" s="73"/>
      <c r="AI55" s="73"/>
      <c r="AJ55" s="73"/>
      <c r="AK55" s="77">
        <f t="shared" si="1"/>
        <v>0.48000000000000004</v>
      </c>
      <c r="AL55" s="77">
        <f t="shared" si="2"/>
        <v>1</v>
      </c>
      <c r="AM55" s="40"/>
      <c r="AN55" s="281"/>
    </row>
    <row r="56" spans="1:40" ht="75" x14ac:dyDescent="0.2">
      <c r="A56" s="323" t="s">
        <v>64</v>
      </c>
      <c r="B56" s="324" t="s">
        <v>340</v>
      </c>
      <c r="C56" s="322" t="s">
        <v>211</v>
      </c>
      <c r="D56" s="323" t="s">
        <v>365</v>
      </c>
      <c r="E56" s="322" t="s">
        <v>213</v>
      </c>
      <c r="F56" s="322" t="s">
        <v>366</v>
      </c>
      <c r="G56" s="323" t="s">
        <v>367</v>
      </c>
      <c r="H56" s="407">
        <v>45717</v>
      </c>
      <c r="I56" s="407">
        <v>46022</v>
      </c>
      <c r="J56" s="74"/>
      <c r="K56" s="74"/>
      <c r="L56" s="74">
        <v>0.05</v>
      </c>
      <c r="M56" s="74">
        <v>0.1</v>
      </c>
      <c r="N56" s="74">
        <v>0.1</v>
      </c>
      <c r="O56" s="74">
        <v>0.1</v>
      </c>
      <c r="P56" s="75">
        <v>0.1</v>
      </c>
      <c r="Q56" s="75">
        <v>0.1</v>
      </c>
      <c r="R56" s="75">
        <v>0.1</v>
      </c>
      <c r="S56" s="75">
        <v>0.1</v>
      </c>
      <c r="T56" s="75">
        <v>0.15</v>
      </c>
      <c r="U56" s="75">
        <v>0.1</v>
      </c>
      <c r="V56" s="75">
        <f t="shared" si="0"/>
        <v>0.99999999999999989</v>
      </c>
      <c r="W56" s="91" t="s">
        <v>368</v>
      </c>
      <c r="X56" s="322" t="s">
        <v>296</v>
      </c>
      <c r="Y56" s="116"/>
      <c r="Z56" s="116"/>
      <c r="AA56" s="117">
        <v>0.05</v>
      </c>
      <c r="AB56" s="267">
        <v>0.1</v>
      </c>
      <c r="AC56" s="267">
        <v>0.1</v>
      </c>
      <c r="AD56" s="267">
        <v>0.1</v>
      </c>
      <c r="AE56" s="73"/>
      <c r="AF56" s="73"/>
      <c r="AG56" s="73"/>
      <c r="AH56" s="73"/>
      <c r="AI56" s="73"/>
      <c r="AJ56" s="73"/>
      <c r="AK56" s="77">
        <f t="shared" si="1"/>
        <v>0.35</v>
      </c>
      <c r="AL56" s="77">
        <f t="shared" si="2"/>
        <v>1</v>
      </c>
      <c r="AM56" s="40"/>
      <c r="AN56" s="281"/>
    </row>
    <row r="57" spans="1:40" ht="75" x14ac:dyDescent="0.2">
      <c r="A57" s="323" t="s">
        <v>64</v>
      </c>
      <c r="B57" s="324" t="s">
        <v>340</v>
      </c>
      <c r="C57" s="322" t="s">
        <v>211</v>
      </c>
      <c r="D57" s="323" t="s">
        <v>365</v>
      </c>
      <c r="E57" s="322" t="s">
        <v>213</v>
      </c>
      <c r="F57" s="322" t="s">
        <v>369</v>
      </c>
      <c r="G57" s="323" t="s">
        <v>370</v>
      </c>
      <c r="H57" s="407">
        <v>45689</v>
      </c>
      <c r="I57" s="407">
        <v>46022</v>
      </c>
      <c r="J57" s="74"/>
      <c r="K57" s="74">
        <v>0.05</v>
      </c>
      <c r="L57" s="74">
        <v>0.08</v>
      </c>
      <c r="M57" s="74">
        <v>0.08</v>
      </c>
      <c r="N57" s="74">
        <v>0.09</v>
      </c>
      <c r="O57" s="74">
        <v>0.1</v>
      </c>
      <c r="P57" s="75">
        <v>0.1</v>
      </c>
      <c r="Q57" s="75">
        <v>0.1</v>
      </c>
      <c r="R57" s="75">
        <v>0.1</v>
      </c>
      <c r="S57" s="75">
        <v>0.1</v>
      </c>
      <c r="T57" s="75">
        <v>0.1</v>
      </c>
      <c r="U57" s="75">
        <v>0.1</v>
      </c>
      <c r="V57" s="75">
        <f t="shared" si="0"/>
        <v>0.99999999999999989</v>
      </c>
      <c r="W57" s="91" t="s">
        <v>371</v>
      </c>
      <c r="X57" s="322" t="s">
        <v>296</v>
      </c>
      <c r="Y57" s="116"/>
      <c r="Z57" s="117">
        <v>0.05</v>
      </c>
      <c r="AA57" s="117">
        <v>0.08</v>
      </c>
      <c r="AB57" s="267">
        <v>0.08</v>
      </c>
      <c r="AC57" s="267">
        <v>0.09</v>
      </c>
      <c r="AD57" s="267">
        <v>0.1</v>
      </c>
      <c r="AE57" s="73"/>
      <c r="AF57" s="73"/>
      <c r="AG57" s="73"/>
      <c r="AH57" s="73"/>
      <c r="AI57" s="73"/>
      <c r="AJ57" s="73"/>
      <c r="AK57" s="77">
        <f t="shared" si="1"/>
        <v>0.4</v>
      </c>
      <c r="AL57" s="77">
        <f t="shared" si="2"/>
        <v>1</v>
      </c>
      <c r="AM57" s="40"/>
      <c r="AN57" s="281"/>
    </row>
    <row r="58" spans="1:40" ht="75" x14ac:dyDescent="0.2">
      <c r="A58" s="323" t="s">
        <v>64</v>
      </c>
      <c r="B58" s="324" t="s">
        <v>340</v>
      </c>
      <c r="C58" s="322" t="s">
        <v>211</v>
      </c>
      <c r="D58" s="323" t="s">
        <v>365</v>
      </c>
      <c r="E58" s="322" t="s">
        <v>213</v>
      </c>
      <c r="F58" s="322" t="s">
        <v>372</v>
      </c>
      <c r="G58" s="323" t="s">
        <v>373</v>
      </c>
      <c r="H58" s="407">
        <v>45689</v>
      </c>
      <c r="I58" s="407">
        <v>46022</v>
      </c>
      <c r="J58" s="74"/>
      <c r="K58" s="74">
        <v>0.05</v>
      </c>
      <c r="L58" s="74">
        <v>0.08</v>
      </c>
      <c r="M58" s="74">
        <v>0.08</v>
      </c>
      <c r="N58" s="74">
        <v>0.09</v>
      </c>
      <c r="O58" s="74">
        <v>0.1</v>
      </c>
      <c r="P58" s="75">
        <v>0.1</v>
      </c>
      <c r="Q58" s="75">
        <v>0.1</v>
      </c>
      <c r="R58" s="75">
        <v>0.1</v>
      </c>
      <c r="S58" s="75">
        <v>0.1</v>
      </c>
      <c r="T58" s="75">
        <v>0.1</v>
      </c>
      <c r="U58" s="75">
        <v>0.1</v>
      </c>
      <c r="V58" s="75">
        <f t="shared" si="0"/>
        <v>0.99999999999999989</v>
      </c>
      <c r="W58" s="91" t="s">
        <v>374</v>
      </c>
      <c r="X58" s="322" t="s">
        <v>296</v>
      </c>
      <c r="Y58" s="116"/>
      <c r="Z58" s="117">
        <v>0.05</v>
      </c>
      <c r="AA58" s="117">
        <v>0.08</v>
      </c>
      <c r="AB58" s="267">
        <v>0.08</v>
      </c>
      <c r="AC58" s="267">
        <v>0.09</v>
      </c>
      <c r="AD58" s="267">
        <v>0.1</v>
      </c>
      <c r="AE58" s="73"/>
      <c r="AF58" s="73"/>
      <c r="AG58" s="73"/>
      <c r="AH58" s="73"/>
      <c r="AI58" s="73"/>
      <c r="AJ58" s="73"/>
      <c r="AK58" s="77">
        <f t="shared" si="1"/>
        <v>0.4</v>
      </c>
      <c r="AL58" s="77">
        <f t="shared" si="2"/>
        <v>1</v>
      </c>
      <c r="AM58" s="40"/>
      <c r="AN58" s="281"/>
    </row>
    <row r="59" spans="1:40" ht="75" x14ac:dyDescent="0.2">
      <c r="A59" s="323" t="s">
        <v>64</v>
      </c>
      <c r="B59" s="324" t="s">
        <v>340</v>
      </c>
      <c r="C59" s="322" t="s">
        <v>211</v>
      </c>
      <c r="D59" s="323" t="s">
        <v>375</v>
      </c>
      <c r="E59" s="322" t="s">
        <v>213</v>
      </c>
      <c r="F59" s="322" t="s">
        <v>376</v>
      </c>
      <c r="G59" s="323" t="s">
        <v>377</v>
      </c>
      <c r="H59" s="407">
        <v>45689</v>
      </c>
      <c r="I59" s="407">
        <v>46022</v>
      </c>
      <c r="J59" s="74"/>
      <c r="K59" s="74">
        <v>0.03</v>
      </c>
      <c r="L59" s="74">
        <v>0.08</v>
      </c>
      <c r="M59" s="74">
        <v>0.09</v>
      </c>
      <c r="N59" s="74">
        <v>0.1</v>
      </c>
      <c r="O59" s="74">
        <v>0.1</v>
      </c>
      <c r="P59" s="75">
        <v>0.1</v>
      </c>
      <c r="Q59" s="75">
        <v>0.1</v>
      </c>
      <c r="R59" s="75">
        <v>0.1</v>
      </c>
      <c r="S59" s="75">
        <v>0.1</v>
      </c>
      <c r="T59" s="75">
        <v>0.1</v>
      </c>
      <c r="U59" s="75">
        <v>0.1</v>
      </c>
      <c r="V59" s="75">
        <f t="shared" si="0"/>
        <v>0.99999999999999989</v>
      </c>
      <c r="W59" s="91" t="s">
        <v>378</v>
      </c>
      <c r="X59" s="322" t="s">
        <v>296</v>
      </c>
      <c r="Y59" s="116"/>
      <c r="Z59" s="117">
        <v>0.03</v>
      </c>
      <c r="AA59" s="117">
        <v>0.08</v>
      </c>
      <c r="AB59" s="267">
        <v>0.09</v>
      </c>
      <c r="AC59" s="267">
        <v>0.1</v>
      </c>
      <c r="AD59" s="267">
        <v>0.1</v>
      </c>
      <c r="AE59" s="73"/>
      <c r="AF59" s="73"/>
      <c r="AG59" s="73"/>
      <c r="AH59" s="73"/>
      <c r="AI59" s="73"/>
      <c r="AJ59" s="73"/>
      <c r="AK59" s="77">
        <f t="shared" si="1"/>
        <v>0.4</v>
      </c>
      <c r="AL59" s="77">
        <f t="shared" si="2"/>
        <v>1</v>
      </c>
      <c r="AM59" s="40"/>
      <c r="AN59" s="281"/>
    </row>
    <row r="60" spans="1:40" ht="90" x14ac:dyDescent="0.2">
      <c r="A60" s="323" t="s">
        <v>64</v>
      </c>
      <c r="B60" s="324" t="s">
        <v>340</v>
      </c>
      <c r="C60" s="322" t="s">
        <v>211</v>
      </c>
      <c r="D60" s="323" t="s">
        <v>375</v>
      </c>
      <c r="E60" s="322" t="s">
        <v>213</v>
      </c>
      <c r="F60" s="322" t="s">
        <v>379</v>
      </c>
      <c r="G60" s="323" t="s">
        <v>380</v>
      </c>
      <c r="H60" s="407">
        <v>45689</v>
      </c>
      <c r="I60" s="407">
        <v>46022</v>
      </c>
      <c r="J60" s="74"/>
      <c r="K60" s="74">
        <v>0.05</v>
      </c>
      <c r="L60" s="74">
        <v>0.08</v>
      </c>
      <c r="M60" s="74">
        <v>0.08</v>
      </c>
      <c r="N60" s="74">
        <v>0.09</v>
      </c>
      <c r="O60" s="74">
        <v>0.1</v>
      </c>
      <c r="P60" s="75">
        <v>0.1</v>
      </c>
      <c r="Q60" s="75">
        <v>0.1</v>
      </c>
      <c r="R60" s="75">
        <v>0.1</v>
      </c>
      <c r="S60" s="75">
        <v>0.1</v>
      </c>
      <c r="T60" s="75">
        <v>0.1</v>
      </c>
      <c r="U60" s="75">
        <v>0.1</v>
      </c>
      <c r="V60" s="75">
        <f t="shared" si="0"/>
        <v>0.99999999999999989</v>
      </c>
      <c r="W60" s="91" t="s">
        <v>381</v>
      </c>
      <c r="X60" s="322" t="s">
        <v>296</v>
      </c>
      <c r="Y60" s="116"/>
      <c r="Z60" s="117">
        <v>0.05</v>
      </c>
      <c r="AA60" s="117">
        <v>0.08</v>
      </c>
      <c r="AB60" s="267">
        <v>0.08</v>
      </c>
      <c r="AC60" s="267">
        <v>0.09</v>
      </c>
      <c r="AD60" s="267">
        <v>0.1</v>
      </c>
      <c r="AE60" s="73"/>
      <c r="AF60" s="73"/>
      <c r="AG60" s="73"/>
      <c r="AH60" s="73"/>
      <c r="AI60" s="73"/>
      <c r="AJ60" s="73"/>
      <c r="AK60" s="77">
        <f t="shared" si="1"/>
        <v>0.4</v>
      </c>
      <c r="AL60" s="77">
        <f t="shared" si="2"/>
        <v>1</v>
      </c>
      <c r="AM60" s="40"/>
      <c r="AN60" s="281"/>
    </row>
    <row r="61" spans="1:40" ht="90" x14ac:dyDescent="0.2">
      <c r="A61" s="323" t="s">
        <v>64</v>
      </c>
      <c r="B61" s="324" t="s">
        <v>340</v>
      </c>
      <c r="C61" s="322" t="s">
        <v>211</v>
      </c>
      <c r="D61" s="323" t="s">
        <v>375</v>
      </c>
      <c r="E61" s="322" t="s">
        <v>213</v>
      </c>
      <c r="F61" s="322" t="s">
        <v>382</v>
      </c>
      <c r="G61" s="323" t="s">
        <v>383</v>
      </c>
      <c r="H61" s="407">
        <v>45748</v>
      </c>
      <c r="I61" s="407">
        <v>46022</v>
      </c>
      <c r="J61" s="74"/>
      <c r="K61" s="74"/>
      <c r="L61" s="74">
        <v>0.05</v>
      </c>
      <c r="M61" s="74">
        <v>0.1</v>
      </c>
      <c r="N61" s="74">
        <v>0.1</v>
      </c>
      <c r="O61" s="74">
        <v>0.1</v>
      </c>
      <c r="P61" s="75">
        <v>0.1</v>
      </c>
      <c r="Q61" s="75">
        <v>0.1</v>
      </c>
      <c r="R61" s="75">
        <v>0.1</v>
      </c>
      <c r="S61" s="75">
        <v>0.1</v>
      </c>
      <c r="T61" s="75">
        <v>0.15</v>
      </c>
      <c r="U61" s="75">
        <v>0.1</v>
      </c>
      <c r="V61" s="75">
        <f t="shared" si="0"/>
        <v>0.99999999999999989</v>
      </c>
      <c r="W61" s="91" t="s">
        <v>384</v>
      </c>
      <c r="X61" s="322" t="s">
        <v>296</v>
      </c>
      <c r="Y61" s="116"/>
      <c r="Z61" s="116"/>
      <c r="AA61" s="117">
        <v>0.05</v>
      </c>
      <c r="AB61" s="267">
        <v>0.1</v>
      </c>
      <c r="AC61" s="267">
        <v>0.1</v>
      </c>
      <c r="AD61" s="267">
        <v>0.1</v>
      </c>
      <c r="AE61" s="73"/>
      <c r="AF61" s="73"/>
      <c r="AG61" s="73"/>
      <c r="AH61" s="73"/>
      <c r="AI61" s="73"/>
      <c r="AJ61" s="73"/>
      <c r="AK61" s="77">
        <f t="shared" si="1"/>
        <v>0.35</v>
      </c>
      <c r="AL61" s="77">
        <f t="shared" si="2"/>
        <v>1</v>
      </c>
      <c r="AM61" s="40"/>
      <c r="AN61" s="281"/>
    </row>
    <row r="62" spans="1:40" ht="75" x14ac:dyDescent="0.2">
      <c r="A62" s="323" t="s">
        <v>95</v>
      </c>
      <c r="B62" s="324" t="s">
        <v>385</v>
      </c>
      <c r="C62" s="322" t="s">
        <v>386</v>
      </c>
      <c r="D62" s="386" t="s">
        <v>387</v>
      </c>
      <c r="E62" s="322" t="s">
        <v>213</v>
      </c>
      <c r="F62" s="322" t="s">
        <v>388</v>
      </c>
      <c r="G62" s="325" t="s">
        <v>389</v>
      </c>
      <c r="H62" s="408">
        <v>45689</v>
      </c>
      <c r="I62" s="408">
        <v>46022</v>
      </c>
      <c r="J62" s="74">
        <v>0</v>
      </c>
      <c r="K62" s="74">
        <v>4.9999999999999996E-2</v>
      </c>
      <c r="L62" s="74">
        <v>9.9999999999999992E-2</v>
      </c>
      <c r="M62" s="74">
        <v>9.9999999999999992E-2</v>
      </c>
      <c r="N62" s="74">
        <v>9.9999999999999992E-2</v>
      </c>
      <c r="O62" s="74">
        <v>9.9999999999999992E-2</v>
      </c>
      <c r="P62" s="74">
        <v>9.9999999999999992E-2</v>
      </c>
      <c r="Q62" s="74">
        <v>9.9999999999999992E-2</v>
      </c>
      <c r="R62" s="334">
        <v>9.9999999999999992E-2</v>
      </c>
      <c r="S62" s="74">
        <v>9.9999999999999992E-2</v>
      </c>
      <c r="T62" s="74">
        <v>9.9999999999999992E-2</v>
      </c>
      <c r="U62" s="74">
        <v>4.9999999999999996E-2</v>
      </c>
      <c r="V62" s="75">
        <f t="shared" si="0"/>
        <v>0.99999999999999989</v>
      </c>
      <c r="W62" s="91" t="s">
        <v>390</v>
      </c>
      <c r="X62" s="322" t="s">
        <v>391</v>
      </c>
      <c r="Y62" s="117"/>
      <c r="Z62" s="117">
        <v>0.05</v>
      </c>
      <c r="AA62" s="117">
        <v>0.1</v>
      </c>
      <c r="AB62" s="267">
        <v>0.1</v>
      </c>
      <c r="AC62" s="267">
        <v>0.1</v>
      </c>
      <c r="AD62" s="267">
        <v>0.1</v>
      </c>
      <c r="AE62" s="73"/>
      <c r="AF62" s="73"/>
      <c r="AG62" s="73"/>
      <c r="AH62" s="73"/>
      <c r="AI62" s="73"/>
      <c r="AJ62" s="73"/>
      <c r="AK62" s="77">
        <f t="shared" si="1"/>
        <v>0.44999999999999996</v>
      </c>
      <c r="AL62" s="77">
        <f t="shared" si="2"/>
        <v>1</v>
      </c>
      <c r="AM62" s="40"/>
      <c r="AN62" s="281"/>
    </row>
    <row r="63" spans="1:40" ht="60" x14ac:dyDescent="0.2">
      <c r="A63" s="323" t="s">
        <v>95</v>
      </c>
      <c r="B63" s="324" t="s">
        <v>385</v>
      </c>
      <c r="C63" s="322" t="s">
        <v>386</v>
      </c>
      <c r="D63" s="386" t="s">
        <v>387</v>
      </c>
      <c r="E63" s="322" t="s">
        <v>213</v>
      </c>
      <c r="F63" s="322" t="s">
        <v>392</v>
      </c>
      <c r="G63" s="323" t="s">
        <v>393</v>
      </c>
      <c r="H63" s="408">
        <v>45689</v>
      </c>
      <c r="I63" s="408">
        <v>46022</v>
      </c>
      <c r="J63" s="74">
        <v>0</v>
      </c>
      <c r="K63" s="74">
        <v>4.9999999999999996E-2</v>
      </c>
      <c r="L63" s="74">
        <v>9.9999999999999992E-2</v>
      </c>
      <c r="M63" s="74">
        <v>9.9999999999999992E-2</v>
      </c>
      <c r="N63" s="74">
        <v>9.9999999999999992E-2</v>
      </c>
      <c r="O63" s="74">
        <v>9.9999999999999992E-2</v>
      </c>
      <c r="P63" s="74">
        <v>9.9999999999999992E-2</v>
      </c>
      <c r="Q63" s="74">
        <v>9.9999999999999992E-2</v>
      </c>
      <c r="R63" s="334">
        <v>9.9999999999999992E-2</v>
      </c>
      <c r="S63" s="74">
        <v>9.9999999999999992E-2</v>
      </c>
      <c r="T63" s="74">
        <v>9.9999999999999992E-2</v>
      </c>
      <c r="U63" s="74">
        <v>4.9999999999999996E-2</v>
      </c>
      <c r="V63" s="75">
        <f t="shared" si="0"/>
        <v>0.99999999999999989</v>
      </c>
      <c r="W63" s="91" t="s">
        <v>394</v>
      </c>
      <c r="X63" s="322" t="s">
        <v>391</v>
      </c>
      <c r="Y63" s="117"/>
      <c r="Z63" s="117">
        <v>0.05</v>
      </c>
      <c r="AA63" s="117">
        <v>0.1</v>
      </c>
      <c r="AB63" s="267">
        <v>0.1</v>
      </c>
      <c r="AC63" s="267">
        <v>0.1</v>
      </c>
      <c r="AD63" s="267">
        <v>0.1</v>
      </c>
      <c r="AE63" s="73"/>
      <c r="AF63" s="73"/>
      <c r="AG63" s="73"/>
      <c r="AH63" s="73"/>
      <c r="AI63" s="73"/>
      <c r="AJ63" s="73"/>
      <c r="AK63" s="77">
        <f t="shared" si="1"/>
        <v>0.44999999999999996</v>
      </c>
      <c r="AL63" s="77">
        <f t="shared" si="2"/>
        <v>1</v>
      </c>
      <c r="AM63" s="40"/>
      <c r="AN63" s="281"/>
    </row>
    <row r="64" spans="1:40" ht="75" x14ac:dyDescent="0.2">
      <c r="A64" s="323" t="s">
        <v>95</v>
      </c>
      <c r="B64" s="324" t="s">
        <v>385</v>
      </c>
      <c r="C64" s="322" t="s">
        <v>386</v>
      </c>
      <c r="D64" s="386" t="s">
        <v>387</v>
      </c>
      <c r="E64" s="322" t="s">
        <v>213</v>
      </c>
      <c r="F64" s="322" t="s">
        <v>395</v>
      </c>
      <c r="G64" s="323" t="s">
        <v>396</v>
      </c>
      <c r="H64" s="408">
        <v>45689</v>
      </c>
      <c r="I64" s="408">
        <v>46022</v>
      </c>
      <c r="J64" s="74">
        <v>0</v>
      </c>
      <c r="K64" s="74">
        <v>4.9999999999999996E-2</v>
      </c>
      <c r="L64" s="74">
        <v>9.9999999999999992E-2</v>
      </c>
      <c r="M64" s="74">
        <v>9.9999999999999992E-2</v>
      </c>
      <c r="N64" s="74">
        <v>9.9999999999999992E-2</v>
      </c>
      <c r="O64" s="74">
        <v>9.9999999999999992E-2</v>
      </c>
      <c r="P64" s="74">
        <v>9.9999999999999992E-2</v>
      </c>
      <c r="Q64" s="74">
        <v>9.9999999999999992E-2</v>
      </c>
      <c r="R64" s="334">
        <v>9.9999999999999992E-2</v>
      </c>
      <c r="S64" s="74">
        <v>9.9999999999999992E-2</v>
      </c>
      <c r="T64" s="74">
        <v>9.9999999999999992E-2</v>
      </c>
      <c r="U64" s="74">
        <v>4.9999999999999996E-2</v>
      </c>
      <c r="V64" s="75">
        <f t="shared" si="0"/>
        <v>0.99999999999999989</v>
      </c>
      <c r="W64" s="91" t="s">
        <v>397</v>
      </c>
      <c r="X64" s="322" t="s">
        <v>391</v>
      </c>
      <c r="Y64" s="117"/>
      <c r="Z64" s="117">
        <v>0.05</v>
      </c>
      <c r="AA64" s="117">
        <v>0.1</v>
      </c>
      <c r="AB64" s="267">
        <v>0.1</v>
      </c>
      <c r="AC64" s="267">
        <v>0.1</v>
      </c>
      <c r="AD64" s="267">
        <v>0.1</v>
      </c>
      <c r="AE64" s="73"/>
      <c r="AF64" s="73"/>
      <c r="AG64" s="73"/>
      <c r="AH64" s="73"/>
      <c r="AI64" s="73"/>
      <c r="AJ64" s="73"/>
      <c r="AK64" s="77">
        <f t="shared" si="1"/>
        <v>0.44999999999999996</v>
      </c>
      <c r="AL64" s="77">
        <f t="shared" si="2"/>
        <v>1</v>
      </c>
      <c r="AM64" s="40"/>
      <c r="AN64" s="281"/>
    </row>
    <row r="65" spans="1:40" ht="75" x14ac:dyDescent="0.2">
      <c r="A65" s="323" t="s">
        <v>95</v>
      </c>
      <c r="B65" s="324" t="s">
        <v>385</v>
      </c>
      <c r="C65" s="322" t="s">
        <v>386</v>
      </c>
      <c r="D65" s="386" t="s">
        <v>387</v>
      </c>
      <c r="E65" s="322" t="s">
        <v>213</v>
      </c>
      <c r="F65" s="322" t="s">
        <v>398</v>
      </c>
      <c r="G65" s="323" t="s">
        <v>399</v>
      </c>
      <c r="H65" s="408">
        <v>45689</v>
      </c>
      <c r="I65" s="408">
        <v>46022</v>
      </c>
      <c r="J65" s="74">
        <v>0</v>
      </c>
      <c r="K65" s="74">
        <v>9.0909090909090884E-2</v>
      </c>
      <c r="L65" s="74">
        <v>9.0909090909090884E-2</v>
      </c>
      <c r="M65" s="74">
        <v>9.0909090909090884E-2</v>
      </c>
      <c r="N65" s="74">
        <v>9.0909090909090884E-2</v>
      </c>
      <c r="O65" s="74">
        <v>9.0909090909090884E-2</v>
      </c>
      <c r="P65" s="74">
        <v>9.0909090909090884E-2</v>
      </c>
      <c r="Q65" s="74">
        <v>9.0909090909090884E-2</v>
      </c>
      <c r="R65" s="74">
        <v>9.0909090909090884E-2</v>
      </c>
      <c r="S65" s="74">
        <v>9.0909090909090884E-2</v>
      </c>
      <c r="T65" s="74">
        <v>9.0909090909090884E-2</v>
      </c>
      <c r="U65" s="74">
        <v>9.0909090909090884E-2</v>
      </c>
      <c r="V65" s="75">
        <f t="shared" si="0"/>
        <v>0.99999999999999956</v>
      </c>
      <c r="W65" s="91" t="s">
        <v>400</v>
      </c>
      <c r="X65" s="322" t="s">
        <v>391</v>
      </c>
      <c r="Y65" s="117"/>
      <c r="Z65" s="117">
        <f>+K65</f>
        <v>9.0909090909090884E-2</v>
      </c>
      <c r="AA65" s="117">
        <f>+L65</f>
        <v>9.0909090909090884E-2</v>
      </c>
      <c r="AB65" s="267">
        <v>9.0909090909090884E-2</v>
      </c>
      <c r="AC65" s="267">
        <v>9.0909090909090884E-2</v>
      </c>
      <c r="AD65" s="267">
        <v>9.0909090909090884E-2</v>
      </c>
      <c r="AE65" s="73"/>
      <c r="AF65" s="73"/>
      <c r="AG65" s="73"/>
      <c r="AH65" s="73"/>
      <c r="AI65" s="73"/>
      <c r="AJ65" s="73"/>
      <c r="AK65" s="77">
        <f t="shared" si="1"/>
        <v>0.45454545454545442</v>
      </c>
      <c r="AL65" s="77">
        <f t="shared" si="2"/>
        <v>1</v>
      </c>
      <c r="AM65" s="40"/>
      <c r="AN65" s="281"/>
    </row>
    <row r="66" spans="1:40" ht="90" x14ac:dyDescent="0.2">
      <c r="A66" s="323" t="s">
        <v>95</v>
      </c>
      <c r="B66" s="324" t="s">
        <v>401</v>
      </c>
      <c r="C66" s="322" t="s">
        <v>386</v>
      </c>
      <c r="D66" s="386" t="s">
        <v>402</v>
      </c>
      <c r="E66" s="322" t="s">
        <v>213</v>
      </c>
      <c r="F66" s="322" t="s">
        <v>403</v>
      </c>
      <c r="G66" s="325" t="s">
        <v>404</v>
      </c>
      <c r="H66" s="408">
        <v>45689</v>
      </c>
      <c r="I66" s="408">
        <v>46022</v>
      </c>
      <c r="J66" s="74">
        <v>0</v>
      </c>
      <c r="K66" s="74">
        <v>0.05</v>
      </c>
      <c r="L66" s="74">
        <v>0.1</v>
      </c>
      <c r="M66" s="74">
        <v>0.1</v>
      </c>
      <c r="N66" s="74">
        <v>0.1</v>
      </c>
      <c r="O66" s="74">
        <v>0.1</v>
      </c>
      <c r="P66" s="74">
        <v>0.1</v>
      </c>
      <c r="Q66" s="74">
        <v>0.1</v>
      </c>
      <c r="R66" s="334">
        <v>0.1</v>
      </c>
      <c r="S66" s="74">
        <v>0.1</v>
      </c>
      <c r="T66" s="74">
        <v>0.1</v>
      </c>
      <c r="U66" s="74">
        <v>0.05</v>
      </c>
      <c r="V66" s="75">
        <f t="shared" si="0"/>
        <v>0.99999999999999989</v>
      </c>
      <c r="W66" s="91" t="s">
        <v>405</v>
      </c>
      <c r="X66" s="322" t="s">
        <v>406</v>
      </c>
      <c r="Y66" s="117"/>
      <c r="Z66" s="117">
        <v>0.05</v>
      </c>
      <c r="AA66" s="117">
        <v>0.1</v>
      </c>
      <c r="AB66" s="267">
        <v>0.1</v>
      </c>
      <c r="AC66" s="267">
        <v>0.1</v>
      </c>
      <c r="AD66" s="267">
        <v>0.1</v>
      </c>
      <c r="AE66" s="73"/>
      <c r="AF66" s="73"/>
      <c r="AG66" s="73"/>
      <c r="AH66" s="73"/>
      <c r="AI66" s="73"/>
      <c r="AJ66" s="73"/>
      <c r="AK66" s="77">
        <f t="shared" si="1"/>
        <v>0.44999999999999996</v>
      </c>
      <c r="AL66" s="77">
        <f t="shared" si="2"/>
        <v>1</v>
      </c>
      <c r="AM66" s="40"/>
      <c r="AN66" s="281"/>
    </row>
    <row r="67" spans="1:40" ht="90" x14ac:dyDescent="0.2">
      <c r="A67" s="323" t="s">
        <v>95</v>
      </c>
      <c r="B67" s="324" t="s">
        <v>401</v>
      </c>
      <c r="C67" s="322" t="s">
        <v>386</v>
      </c>
      <c r="D67" s="386" t="s">
        <v>402</v>
      </c>
      <c r="E67" s="322" t="s">
        <v>213</v>
      </c>
      <c r="F67" s="322" t="s">
        <v>407</v>
      </c>
      <c r="G67" s="325" t="s">
        <v>408</v>
      </c>
      <c r="H67" s="408">
        <v>45689</v>
      </c>
      <c r="I67" s="408">
        <v>46022</v>
      </c>
      <c r="J67" s="74">
        <v>0</v>
      </c>
      <c r="K67" s="74">
        <v>0.05</v>
      </c>
      <c r="L67" s="74">
        <v>0.1</v>
      </c>
      <c r="M67" s="74">
        <v>0.1</v>
      </c>
      <c r="N67" s="74">
        <v>0.1</v>
      </c>
      <c r="O67" s="74">
        <v>0.1</v>
      </c>
      <c r="P67" s="74">
        <v>0.1</v>
      </c>
      <c r="Q67" s="74">
        <v>0.1</v>
      </c>
      <c r="R67" s="334">
        <v>0.1</v>
      </c>
      <c r="S67" s="74">
        <v>0.1</v>
      </c>
      <c r="T67" s="74">
        <v>0.1</v>
      </c>
      <c r="U67" s="74">
        <v>0.05</v>
      </c>
      <c r="V67" s="75">
        <f t="shared" si="0"/>
        <v>0.99999999999999989</v>
      </c>
      <c r="W67" s="91" t="s">
        <v>405</v>
      </c>
      <c r="X67" s="322" t="s">
        <v>391</v>
      </c>
      <c r="Y67" s="117"/>
      <c r="Z67" s="117">
        <v>0.05</v>
      </c>
      <c r="AA67" s="117">
        <v>0.1</v>
      </c>
      <c r="AB67" s="267">
        <v>0.1</v>
      </c>
      <c r="AC67" s="267">
        <v>0.1</v>
      </c>
      <c r="AD67" s="267">
        <v>0.1</v>
      </c>
      <c r="AE67" s="73"/>
      <c r="AF67" s="73"/>
      <c r="AG67" s="73"/>
      <c r="AH67" s="73"/>
      <c r="AI67" s="73"/>
      <c r="AJ67" s="73"/>
      <c r="AK67" s="77">
        <f t="shared" si="1"/>
        <v>0.44999999999999996</v>
      </c>
      <c r="AL67" s="77">
        <f t="shared" si="2"/>
        <v>1</v>
      </c>
      <c r="AM67" s="40"/>
      <c r="AN67" s="281"/>
    </row>
    <row r="68" spans="1:40" ht="90" x14ac:dyDescent="0.2">
      <c r="A68" s="323" t="s">
        <v>95</v>
      </c>
      <c r="B68" s="324" t="s">
        <v>401</v>
      </c>
      <c r="C68" s="322" t="s">
        <v>386</v>
      </c>
      <c r="D68" s="386" t="s">
        <v>402</v>
      </c>
      <c r="E68" s="322" t="s">
        <v>213</v>
      </c>
      <c r="F68" s="322" t="s">
        <v>409</v>
      </c>
      <c r="G68" s="325" t="s">
        <v>410</v>
      </c>
      <c r="H68" s="408">
        <v>45689</v>
      </c>
      <c r="I68" s="408">
        <v>46022</v>
      </c>
      <c r="J68" s="74">
        <v>0</v>
      </c>
      <c r="K68" s="74">
        <v>0.05</v>
      </c>
      <c r="L68" s="74">
        <v>0.1</v>
      </c>
      <c r="M68" s="74">
        <v>0.1</v>
      </c>
      <c r="N68" s="74">
        <v>0.05</v>
      </c>
      <c r="O68" s="74">
        <v>0.05</v>
      </c>
      <c r="P68" s="74">
        <v>0.05</v>
      </c>
      <c r="Q68" s="74">
        <v>0.15</v>
      </c>
      <c r="R68" s="74">
        <v>0.05</v>
      </c>
      <c r="S68" s="74">
        <v>0.15</v>
      </c>
      <c r="T68" s="74">
        <v>0.05</v>
      </c>
      <c r="U68" s="74">
        <v>0.2</v>
      </c>
      <c r="V68" s="75">
        <f t="shared" si="0"/>
        <v>1</v>
      </c>
      <c r="W68" s="91" t="s">
        <v>405</v>
      </c>
      <c r="X68" s="322" t="s">
        <v>411</v>
      </c>
      <c r="Y68" s="117"/>
      <c r="Z68" s="117">
        <v>0.05</v>
      </c>
      <c r="AA68" s="117">
        <v>0.1</v>
      </c>
      <c r="AB68" s="267">
        <v>0.1</v>
      </c>
      <c r="AC68" s="267">
        <v>0.05</v>
      </c>
      <c r="AD68" s="267">
        <v>0.05</v>
      </c>
      <c r="AE68" s="73"/>
      <c r="AF68" s="73"/>
      <c r="AG68" s="73"/>
      <c r="AH68" s="73"/>
      <c r="AI68" s="73"/>
      <c r="AJ68" s="73"/>
      <c r="AK68" s="77">
        <f t="shared" si="1"/>
        <v>0.35</v>
      </c>
      <c r="AL68" s="77">
        <f t="shared" si="2"/>
        <v>1</v>
      </c>
      <c r="AM68" s="40"/>
      <c r="AN68" s="281"/>
    </row>
    <row r="69" spans="1:40" ht="90" x14ac:dyDescent="0.2">
      <c r="A69" s="323" t="s">
        <v>95</v>
      </c>
      <c r="B69" s="324" t="s">
        <v>401</v>
      </c>
      <c r="C69" s="322" t="s">
        <v>386</v>
      </c>
      <c r="D69" s="386" t="s">
        <v>402</v>
      </c>
      <c r="E69" s="322" t="s">
        <v>213</v>
      </c>
      <c r="F69" s="322" t="s">
        <v>412</v>
      </c>
      <c r="G69" s="325" t="s">
        <v>413</v>
      </c>
      <c r="H69" s="408">
        <v>45689</v>
      </c>
      <c r="I69" s="408">
        <v>46022</v>
      </c>
      <c r="J69" s="74">
        <v>0</v>
      </c>
      <c r="K69" s="74">
        <v>0.05</v>
      </c>
      <c r="L69" s="74">
        <v>0.1</v>
      </c>
      <c r="M69" s="74">
        <v>0.1</v>
      </c>
      <c r="N69" s="74">
        <v>0.1</v>
      </c>
      <c r="O69" s="74">
        <v>0.1</v>
      </c>
      <c r="P69" s="74">
        <v>0.1</v>
      </c>
      <c r="Q69" s="74">
        <v>0.1</v>
      </c>
      <c r="R69" s="334">
        <v>0.1</v>
      </c>
      <c r="S69" s="74">
        <v>0.1</v>
      </c>
      <c r="T69" s="74">
        <v>0.1</v>
      </c>
      <c r="U69" s="74">
        <v>0.05</v>
      </c>
      <c r="V69" s="75">
        <f t="shared" si="0"/>
        <v>0.99999999999999989</v>
      </c>
      <c r="W69" s="91" t="s">
        <v>405</v>
      </c>
      <c r="X69" s="322" t="s">
        <v>96</v>
      </c>
      <c r="Y69" s="117"/>
      <c r="Z69" s="117">
        <v>0.05</v>
      </c>
      <c r="AA69" s="117">
        <v>0.1</v>
      </c>
      <c r="AB69" s="267">
        <v>0.1</v>
      </c>
      <c r="AC69" s="267">
        <v>0.1</v>
      </c>
      <c r="AD69" s="267">
        <v>0.1</v>
      </c>
      <c r="AE69" s="73"/>
      <c r="AF69" s="73"/>
      <c r="AG69" s="73"/>
      <c r="AH69" s="73"/>
      <c r="AI69" s="73"/>
      <c r="AJ69" s="73"/>
      <c r="AK69" s="77">
        <f t="shared" si="1"/>
        <v>0.44999999999999996</v>
      </c>
      <c r="AL69" s="77">
        <f t="shared" si="2"/>
        <v>1</v>
      </c>
      <c r="AM69" s="40"/>
      <c r="AN69" s="281"/>
    </row>
    <row r="70" spans="1:40" ht="75" x14ac:dyDescent="0.2">
      <c r="A70" s="323" t="s">
        <v>95</v>
      </c>
      <c r="B70" s="324" t="s">
        <v>401</v>
      </c>
      <c r="C70" s="322" t="s">
        <v>386</v>
      </c>
      <c r="D70" s="386" t="s">
        <v>414</v>
      </c>
      <c r="E70" s="322" t="s">
        <v>213</v>
      </c>
      <c r="F70" s="322" t="s">
        <v>415</v>
      </c>
      <c r="G70" s="325" t="s">
        <v>416</v>
      </c>
      <c r="H70" s="408">
        <v>45689</v>
      </c>
      <c r="I70" s="408">
        <v>46022</v>
      </c>
      <c r="J70" s="74">
        <v>0</v>
      </c>
      <c r="K70" s="334">
        <v>0</v>
      </c>
      <c r="L70" s="334">
        <v>0.2</v>
      </c>
      <c r="M70" s="334">
        <v>0.1</v>
      </c>
      <c r="N70" s="334">
        <v>0.1</v>
      </c>
      <c r="O70" s="334">
        <v>0.1</v>
      </c>
      <c r="P70" s="334">
        <v>0.1</v>
      </c>
      <c r="Q70" s="334">
        <v>0.1</v>
      </c>
      <c r="R70" s="334">
        <v>0.1</v>
      </c>
      <c r="S70" s="75">
        <v>0.1</v>
      </c>
      <c r="T70" s="75">
        <v>0.1</v>
      </c>
      <c r="U70" s="75">
        <v>0</v>
      </c>
      <c r="V70" s="75">
        <f t="shared" si="0"/>
        <v>0.99999999999999989</v>
      </c>
      <c r="W70" s="91" t="s">
        <v>417</v>
      </c>
      <c r="X70" s="322" t="s">
        <v>418</v>
      </c>
      <c r="Y70" s="117"/>
      <c r="Z70" s="117"/>
      <c r="AA70" s="117">
        <v>0.2</v>
      </c>
      <c r="AB70" s="267">
        <v>0.1</v>
      </c>
      <c r="AC70" s="267">
        <v>0.1</v>
      </c>
      <c r="AD70" s="267">
        <v>0.1</v>
      </c>
      <c r="AE70" s="73"/>
      <c r="AF70" s="73"/>
      <c r="AG70" s="73"/>
      <c r="AH70" s="73"/>
      <c r="AI70" s="73"/>
      <c r="AJ70" s="73"/>
      <c r="AK70" s="77">
        <f t="shared" si="1"/>
        <v>0.5</v>
      </c>
      <c r="AL70" s="77">
        <f t="shared" si="2"/>
        <v>1</v>
      </c>
      <c r="AM70" s="40"/>
      <c r="AN70" s="281"/>
    </row>
    <row r="71" spans="1:40" ht="75" x14ac:dyDescent="0.2">
      <c r="A71" s="323" t="s">
        <v>95</v>
      </c>
      <c r="B71" s="324" t="s">
        <v>401</v>
      </c>
      <c r="C71" s="322" t="s">
        <v>386</v>
      </c>
      <c r="D71" s="386" t="s">
        <v>414</v>
      </c>
      <c r="E71" s="322" t="s">
        <v>213</v>
      </c>
      <c r="F71" s="322" t="s">
        <v>419</v>
      </c>
      <c r="G71" s="325" t="s">
        <v>420</v>
      </c>
      <c r="H71" s="408">
        <v>45717</v>
      </c>
      <c r="I71" s="408">
        <v>46022</v>
      </c>
      <c r="J71" s="74">
        <v>0</v>
      </c>
      <c r="K71" s="334">
        <v>0</v>
      </c>
      <c r="L71" s="334">
        <v>0.2</v>
      </c>
      <c r="M71" s="334">
        <v>0.1</v>
      </c>
      <c r="N71" s="334">
        <v>0.1</v>
      </c>
      <c r="O71" s="334">
        <v>0.1</v>
      </c>
      <c r="P71" s="334">
        <v>0.1</v>
      </c>
      <c r="Q71" s="334">
        <v>0.1</v>
      </c>
      <c r="R71" s="334">
        <v>0.1</v>
      </c>
      <c r="S71" s="75">
        <v>0.1</v>
      </c>
      <c r="T71" s="75">
        <v>0.1</v>
      </c>
      <c r="U71" s="75">
        <v>0</v>
      </c>
      <c r="V71" s="75">
        <f t="shared" si="0"/>
        <v>0.99999999999999989</v>
      </c>
      <c r="W71" s="91" t="s">
        <v>421</v>
      </c>
      <c r="X71" s="322" t="s">
        <v>418</v>
      </c>
      <c r="Y71" s="117"/>
      <c r="Z71" s="117"/>
      <c r="AA71" s="117">
        <v>0.2</v>
      </c>
      <c r="AB71" s="267">
        <v>0.1</v>
      </c>
      <c r="AC71" s="267">
        <v>0.1</v>
      </c>
      <c r="AD71" s="267">
        <v>0.1</v>
      </c>
      <c r="AE71" s="73"/>
      <c r="AF71" s="73"/>
      <c r="AG71" s="73"/>
      <c r="AH71" s="73"/>
      <c r="AI71" s="73"/>
      <c r="AJ71" s="73"/>
      <c r="AK71" s="77">
        <f t="shared" si="1"/>
        <v>0.5</v>
      </c>
      <c r="AL71" s="77">
        <f t="shared" si="2"/>
        <v>1</v>
      </c>
      <c r="AM71" s="40"/>
      <c r="AN71" s="281"/>
    </row>
    <row r="72" spans="1:40" ht="75" x14ac:dyDescent="0.2">
      <c r="A72" s="323" t="s">
        <v>95</v>
      </c>
      <c r="B72" s="324" t="s">
        <v>401</v>
      </c>
      <c r="C72" s="322" t="s">
        <v>386</v>
      </c>
      <c r="D72" s="386" t="s">
        <v>414</v>
      </c>
      <c r="E72" s="322" t="s">
        <v>213</v>
      </c>
      <c r="F72" s="322" t="s">
        <v>422</v>
      </c>
      <c r="G72" s="323" t="s">
        <v>423</v>
      </c>
      <c r="H72" s="408">
        <v>45689</v>
      </c>
      <c r="I72" s="408">
        <v>45991</v>
      </c>
      <c r="J72" s="74">
        <v>0</v>
      </c>
      <c r="K72" s="74">
        <v>0.05</v>
      </c>
      <c r="L72" s="74">
        <v>0.1</v>
      </c>
      <c r="M72" s="74">
        <v>0.1</v>
      </c>
      <c r="N72" s="74">
        <v>0.1</v>
      </c>
      <c r="O72" s="74">
        <v>0.1</v>
      </c>
      <c r="P72" s="74">
        <v>0.1</v>
      </c>
      <c r="Q72" s="74">
        <v>0.1</v>
      </c>
      <c r="R72" s="334">
        <v>0.1</v>
      </c>
      <c r="S72" s="74">
        <v>0.1</v>
      </c>
      <c r="T72" s="74">
        <v>0.1</v>
      </c>
      <c r="U72" s="74">
        <v>0.05</v>
      </c>
      <c r="V72" s="75">
        <f t="shared" si="0"/>
        <v>0.99999999999999989</v>
      </c>
      <c r="W72" s="91" t="s">
        <v>424</v>
      </c>
      <c r="X72" s="322" t="s">
        <v>391</v>
      </c>
      <c r="Y72" s="117"/>
      <c r="Z72" s="117">
        <v>0.05</v>
      </c>
      <c r="AA72" s="117">
        <v>0.1</v>
      </c>
      <c r="AB72" s="267">
        <v>0.1</v>
      </c>
      <c r="AC72" s="267">
        <v>0.1</v>
      </c>
      <c r="AD72" s="267">
        <v>0.1</v>
      </c>
      <c r="AE72" s="73"/>
      <c r="AF72" s="73"/>
      <c r="AG72" s="73"/>
      <c r="AH72" s="73"/>
      <c r="AI72" s="73"/>
      <c r="AJ72" s="73"/>
      <c r="AK72" s="77">
        <f t="shared" si="1"/>
        <v>0.44999999999999996</v>
      </c>
      <c r="AL72" s="77">
        <f t="shared" si="2"/>
        <v>1</v>
      </c>
      <c r="AM72" s="40"/>
      <c r="AN72" s="281"/>
    </row>
    <row r="73" spans="1:40" ht="90" x14ac:dyDescent="0.2">
      <c r="A73" s="323" t="s">
        <v>95</v>
      </c>
      <c r="B73" s="324" t="s">
        <v>401</v>
      </c>
      <c r="C73" s="322" t="s">
        <v>386</v>
      </c>
      <c r="D73" s="386" t="s">
        <v>414</v>
      </c>
      <c r="E73" s="322" t="s">
        <v>213</v>
      </c>
      <c r="F73" s="322" t="s">
        <v>425</v>
      </c>
      <c r="G73" s="325" t="s">
        <v>426</v>
      </c>
      <c r="H73" s="408">
        <v>45689</v>
      </c>
      <c r="I73" s="408">
        <v>46022</v>
      </c>
      <c r="J73" s="74">
        <v>0</v>
      </c>
      <c r="K73" s="74">
        <v>0.05</v>
      </c>
      <c r="L73" s="74">
        <v>0.1</v>
      </c>
      <c r="M73" s="74">
        <v>0.1</v>
      </c>
      <c r="N73" s="74">
        <v>0.1</v>
      </c>
      <c r="O73" s="74">
        <v>0.1</v>
      </c>
      <c r="P73" s="74">
        <v>0.1</v>
      </c>
      <c r="Q73" s="74">
        <v>0.1</v>
      </c>
      <c r="R73" s="334">
        <v>0.1</v>
      </c>
      <c r="S73" s="74">
        <v>0.1</v>
      </c>
      <c r="T73" s="74">
        <v>0.1</v>
      </c>
      <c r="U73" s="74">
        <v>0.05</v>
      </c>
      <c r="V73" s="75">
        <f t="shared" si="0"/>
        <v>0.99999999999999989</v>
      </c>
      <c r="W73" s="91" t="s">
        <v>427</v>
      </c>
      <c r="X73" s="322" t="s">
        <v>391</v>
      </c>
      <c r="Y73" s="117"/>
      <c r="Z73" s="117">
        <v>0.05</v>
      </c>
      <c r="AA73" s="117">
        <v>0.1</v>
      </c>
      <c r="AB73" s="267">
        <v>0.1</v>
      </c>
      <c r="AC73" s="267">
        <v>0.1</v>
      </c>
      <c r="AD73" s="267">
        <v>0.1</v>
      </c>
      <c r="AE73" s="73"/>
      <c r="AF73" s="73"/>
      <c r="AG73" s="73"/>
      <c r="AH73" s="73"/>
      <c r="AI73" s="73"/>
      <c r="AJ73" s="73"/>
      <c r="AK73" s="77">
        <f t="shared" si="1"/>
        <v>0.44999999999999996</v>
      </c>
      <c r="AL73" s="77">
        <f t="shared" si="2"/>
        <v>1</v>
      </c>
      <c r="AM73" s="40"/>
      <c r="AN73" s="281"/>
    </row>
    <row r="74" spans="1:40" ht="105" x14ac:dyDescent="0.2">
      <c r="A74" s="323" t="s">
        <v>95</v>
      </c>
      <c r="B74" s="324" t="s">
        <v>401</v>
      </c>
      <c r="C74" s="322" t="s">
        <v>386</v>
      </c>
      <c r="D74" s="386" t="s">
        <v>414</v>
      </c>
      <c r="E74" s="322" t="s">
        <v>213</v>
      </c>
      <c r="F74" s="322" t="s">
        <v>428</v>
      </c>
      <c r="G74" s="325" t="s">
        <v>429</v>
      </c>
      <c r="H74" s="408">
        <v>45689</v>
      </c>
      <c r="I74" s="408">
        <v>46022</v>
      </c>
      <c r="J74" s="74">
        <v>0</v>
      </c>
      <c r="K74" s="74">
        <v>0.05</v>
      </c>
      <c r="L74" s="74">
        <v>0.05</v>
      </c>
      <c r="M74" s="74">
        <v>0.05</v>
      </c>
      <c r="N74" s="74">
        <v>0.05</v>
      </c>
      <c r="O74" s="74">
        <v>0.2</v>
      </c>
      <c r="P74" s="75">
        <v>0.1</v>
      </c>
      <c r="Q74" s="75">
        <v>0.05</v>
      </c>
      <c r="R74" s="75">
        <v>0.05</v>
      </c>
      <c r="S74" s="75">
        <v>0.1</v>
      </c>
      <c r="T74" s="75">
        <v>0.1</v>
      </c>
      <c r="U74" s="75">
        <v>0.2</v>
      </c>
      <c r="V74" s="75">
        <f t="shared" ref="V74:V137" si="3">SUM(J74:U74)</f>
        <v>1</v>
      </c>
      <c r="W74" s="91" t="s">
        <v>430</v>
      </c>
      <c r="X74" s="322" t="s">
        <v>411</v>
      </c>
      <c r="Y74" s="117"/>
      <c r="Z74" s="117">
        <v>0.05</v>
      </c>
      <c r="AA74" s="117">
        <v>0.05</v>
      </c>
      <c r="AB74" s="267">
        <v>0.05</v>
      </c>
      <c r="AC74" s="267">
        <v>0.05</v>
      </c>
      <c r="AD74" s="267">
        <v>0.2</v>
      </c>
      <c r="AE74" s="73"/>
      <c r="AF74" s="73"/>
      <c r="AG74" s="73"/>
      <c r="AH74" s="73"/>
      <c r="AI74" s="73"/>
      <c r="AJ74" s="73"/>
      <c r="AK74" s="77">
        <f t="shared" ref="AK74:AK137" si="4">SUM(Y74:AJ74)</f>
        <v>0.4</v>
      </c>
      <c r="AL74" s="77">
        <f t="shared" ref="AL74:AL137" si="5">IFERROR(AK74/SUM(J74:O74),"No aplica")</f>
        <v>1</v>
      </c>
      <c r="AM74" s="40"/>
      <c r="AN74" s="281"/>
    </row>
    <row r="75" spans="1:40" ht="75" x14ac:dyDescent="0.2">
      <c r="A75" s="323" t="s">
        <v>95</v>
      </c>
      <c r="B75" s="324" t="s">
        <v>401</v>
      </c>
      <c r="C75" s="322" t="s">
        <v>386</v>
      </c>
      <c r="D75" s="386" t="s">
        <v>414</v>
      </c>
      <c r="E75" s="322" t="s">
        <v>213</v>
      </c>
      <c r="F75" s="322" t="s">
        <v>431</v>
      </c>
      <c r="G75" s="325" t="s">
        <v>432</v>
      </c>
      <c r="H75" s="408">
        <v>45689</v>
      </c>
      <c r="I75" s="408">
        <v>46022</v>
      </c>
      <c r="J75" s="74">
        <v>0</v>
      </c>
      <c r="K75" s="74">
        <v>0.05</v>
      </c>
      <c r="L75" s="74">
        <v>0.1</v>
      </c>
      <c r="M75" s="74">
        <v>0.1</v>
      </c>
      <c r="N75" s="74">
        <v>0.1</v>
      </c>
      <c r="O75" s="74">
        <v>0.1</v>
      </c>
      <c r="P75" s="74">
        <v>0.1</v>
      </c>
      <c r="Q75" s="74">
        <v>0.1</v>
      </c>
      <c r="R75" s="334">
        <v>0.1</v>
      </c>
      <c r="S75" s="74">
        <v>0.1</v>
      </c>
      <c r="T75" s="74">
        <v>0.1</v>
      </c>
      <c r="U75" s="74">
        <v>0.05</v>
      </c>
      <c r="V75" s="75">
        <f t="shared" si="3"/>
        <v>0.99999999999999989</v>
      </c>
      <c r="W75" s="91" t="s">
        <v>433</v>
      </c>
      <c r="X75" s="322" t="s">
        <v>96</v>
      </c>
      <c r="Y75" s="117"/>
      <c r="Z75" s="117">
        <v>0.05</v>
      </c>
      <c r="AA75" s="117">
        <v>0.1</v>
      </c>
      <c r="AB75" s="267">
        <v>0.1</v>
      </c>
      <c r="AC75" s="267">
        <v>0.1</v>
      </c>
      <c r="AD75" s="267">
        <v>0.1</v>
      </c>
      <c r="AE75" s="73"/>
      <c r="AF75" s="73"/>
      <c r="AG75" s="73"/>
      <c r="AH75" s="73"/>
      <c r="AI75" s="73"/>
      <c r="AJ75" s="73"/>
      <c r="AK75" s="77">
        <f t="shared" si="4"/>
        <v>0.44999999999999996</v>
      </c>
      <c r="AL75" s="77">
        <f t="shared" si="5"/>
        <v>1</v>
      </c>
      <c r="AM75" s="40"/>
      <c r="AN75" s="281"/>
    </row>
    <row r="76" spans="1:40" ht="90" x14ac:dyDescent="0.2">
      <c r="A76" s="323" t="s">
        <v>95</v>
      </c>
      <c r="B76" s="324" t="s">
        <v>401</v>
      </c>
      <c r="C76" s="322" t="s">
        <v>386</v>
      </c>
      <c r="D76" s="386" t="s">
        <v>414</v>
      </c>
      <c r="E76" s="322" t="s">
        <v>213</v>
      </c>
      <c r="F76" s="322" t="s">
        <v>434</v>
      </c>
      <c r="G76" s="325" t="s">
        <v>435</v>
      </c>
      <c r="H76" s="408">
        <v>45689</v>
      </c>
      <c r="I76" s="408">
        <v>46022</v>
      </c>
      <c r="J76" s="74">
        <v>0</v>
      </c>
      <c r="K76" s="74">
        <v>0.05</v>
      </c>
      <c r="L76" s="74">
        <v>0.1</v>
      </c>
      <c r="M76" s="74">
        <v>0.1</v>
      </c>
      <c r="N76" s="74">
        <v>0.1</v>
      </c>
      <c r="O76" s="74">
        <v>0.1</v>
      </c>
      <c r="P76" s="74">
        <v>0.1</v>
      </c>
      <c r="Q76" s="74">
        <v>0.1</v>
      </c>
      <c r="R76" s="74">
        <v>0.1</v>
      </c>
      <c r="S76" s="74">
        <v>0.1</v>
      </c>
      <c r="T76" s="74">
        <v>0.1</v>
      </c>
      <c r="U76" s="74">
        <v>0.05</v>
      </c>
      <c r="V76" s="75">
        <f t="shared" si="3"/>
        <v>0.99999999999999989</v>
      </c>
      <c r="W76" s="91" t="s">
        <v>436</v>
      </c>
      <c r="X76" s="322" t="s">
        <v>406</v>
      </c>
      <c r="Y76" s="117"/>
      <c r="Z76" s="117">
        <v>0.05</v>
      </c>
      <c r="AA76" s="117">
        <v>0.1</v>
      </c>
      <c r="AB76" s="267">
        <v>0.1</v>
      </c>
      <c r="AC76" s="267">
        <v>0.1</v>
      </c>
      <c r="AD76" s="267">
        <v>0.1</v>
      </c>
      <c r="AE76" s="73"/>
      <c r="AF76" s="73"/>
      <c r="AG76" s="73"/>
      <c r="AH76" s="73"/>
      <c r="AI76" s="73"/>
      <c r="AJ76" s="73"/>
      <c r="AK76" s="77">
        <f t="shared" si="4"/>
        <v>0.44999999999999996</v>
      </c>
      <c r="AL76" s="77">
        <f t="shared" si="5"/>
        <v>1</v>
      </c>
      <c r="AM76" s="40"/>
      <c r="AN76" s="281"/>
    </row>
    <row r="77" spans="1:40" ht="75" x14ac:dyDescent="0.2">
      <c r="A77" s="323" t="s">
        <v>95</v>
      </c>
      <c r="B77" s="324" t="s">
        <v>401</v>
      </c>
      <c r="C77" s="322" t="s">
        <v>386</v>
      </c>
      <c r="D77" s="386" t="s">
        <v>414</v>
      </c>
      <c r="E77" s="322" t="s">
        <v>213</v>
      </c>
      <c r="F77" s="322" t="s">
        <v>437</v>
      </c>
      <c r="G77" s="325" t="s">
        <v>438</v>
      </c>
      <c r="H77" s="408">
        <v>45689</v>
      </c>
      <c r="I77" s="408">
        <v>46022</v>
      </c>
      <c r="J77" s="74">
        <v>0</v>
      </c>
      <c r="K77" s="74">
        <v>0.05</v>
      </c>
      <c r="L77" s="74">
        <v>0.1</v>
      </c>
      <c r="M77" s="74">
        <v>0.1</v>
      </c>
      <c r="N77" s="74">
        <v>0.1</v>
      </c>
      <c r="O77" s="74">
        <v>0.1</v>
      </c>
      <c r="P77" s="74">
        <v>0.1</v>
      </c>
      <c r="Q77" s="74">
        <v>0.1</v>
      </c>
      <c r="R77" s="74">
        <v>0.1</v>
      </c>
      <c r="S77" s="74">
        <v>0.1</v>
      </c>
      <c r="T77" s="74">
        <v>0.1</v>
      </c>
      <c r="U77" s="74">
        <v>0.05</v>
      </c>
      <c r="V77" s="75">
        <f t="shared" si="3"/>
        <v>0.99999999999999989</v>
      </c>
      <c r="W77" s="91" t="s">
        <v>439</v>
      </c>
      <c r="X77" s="322" t="s">
        <v>406</v>
      </c>
      <c r="Y77" s="117"/>
      <c r="Z77" s="117">
        <v>0.05</v>
      </c>
      <c r="AA77" s="117">
        <v>0.1</v>
      </c>
      <c r="AB77" s="267">
        <v>0.1</v>
      </c>
      <c r="AC77" s="267">
        <v>0.1</v>
      </c>
      <c r="AD77" s="267">
        <v>0.1</v>
      </c>
      <c r="AE77" s="73"/>
      <c r="AF77" s="73"/>
      <c r="AG77" s="73"/>
      <c r="AH77" s="73"/>
      <c r="AI77" s="73"/>
      <c r="AJ77" s="73"/>
      <c r="AK77" s="77">
        <f t="shared" si="4"/>
        <v>0.44999999999999996</v>
      </c>
      <c r="AL77" s="77">
        <f t="shared" si="5"/>
        <v>1</v>
      </c>
      <c r="AM77" s="40"/>
      <c r="AN77" s="281"/>
    </row>
    <row r="78" spans="1:40" ht="75" x14ac:dyDescent="0.2">
      <c r="A78" s="323" t="s">
        <v>95</v>
      </c>
      <c r="B78" s="324" t="s">
        <v>401</v>
      </c>
      <c r="C78" s="322" t="s">
        <v>386</v>
      </c>
      <c r="D78" s="386" t="s">
        <v>414</v>
      </c>
      <c r="E78" s="322" t="s">
        <v>213</v>
      </c>
      <c r="F78" s="322" t="s">
        <v>440</v>
      </c>
      <c r="G78" s="325" t="s">
        <v>441</v>
      </c>
      <c r="H78" s="408">
        <v>45689</v>
      </c>
      <c r="I78" s="408">
        <v>46022</v>
      </c>
      <c r="J78" s="74">
        <v>0</v>
      </c>
      <c r="K78" s="74">
        <v>0.05</v>
      </c>
      <c r="L78" s="74">
        <v>0.1</v>
      </c>
      <c r="M78" s="74">
        <v>0.1</v>
      </c>
      <c r="N78" s="74">
        <v>0.1</v>
      </c>
      <c r="O78" s="74">
        <v>0.1</v>
      </c>
      <c r="P78" s="74">
        <v>0.1</v>
      </c>
      <c r="Q78" s="74">
        <v>0.1</v>
      </c>
      <c r="R78" s="74">
        <v>0.1</v>
      </c>
      <c r="S78" s="74">
        <v>0.1</v>
      </c>
      <c r="T78" s="74">
        <v>0.1</v>
      </c>
      <c r="U78" s="74">
        <v>0.05</v>
      </c>
      <c r="V78" s="75">
        <f t="shared" si="3"/>
        <v>0.99999999999999989</v>
      </c>
      <c r="W78" s="91" t="s">
        <v>442</v>
      </c>
      <c r="X78" s="322" t="s">
        <v>406</v>
      </c>
      <c r="Y78" s="117"/>
      <c r="Z78" s="117">
        <v>0.05</v>
      </c>
      <c r="AA78" s="117">
        <v>0.1</v>
      </c>
      <c r="AB78" s="267">
        <v>0.1</v>
      </c>
      <c r="AC78" s="267">
        <v>0.1</v>
      </c>
      <c r="AD78" s="267">
        <v>0.1</v>
      </c>
      <c r="AE78" s="73"/>
      <c r="AF78" s="73"/>
      <c r="AG78" s="73"/>
      <c r="AH78" s="73"/>
      <c r="AI78" s="73"/>
      <c r="AJ78" s="73"/>
      <c r="AK78" s="77">
        <f t="shared" si="4"/>
        <v>0.44999999999999996</v>
      </c>
      <c r="AL78" s="77">
        <f t="shared" si="5"/>
        <v>1</v>
      </c>
      <c r="AM78" s="40"/>
      <c r="AN78" s="281"/>
    </row>
    <row r="79" spans="1:40" ht="105" x14ac:dyDescent="0.2">
      <c r="A79" s="323" t="s">
        <v>95</v>
      </c>
      <c r="B79" s="324" t="s">
        <v>401</v>
      </c>
      <c r="C79" s="322" t="s">
        <v>386</v>
      </c>
      <c r="D79" s="386" t="s">
        <v>443</v>
      </c>
      <c r="E79" s="322" t="s">
        <v>213</v>
      </c>
      <c r="F79" s="322" t="s">
        <v>444</v>
      </c>
      <c r="G79" s="325" t="s">
        <v>445</v>
      </c>
      <c r="H79" s="408">
        <v>45689</v>
      </c>
      <c r="I79" s="408">
        <v>46022</v>
      </c>
      <c r="J79" s="74">
        <v>0</v>
      </c>
      <c r="K79" s="74">
        <v>0.05</v>
      </c>
      <c r="L79" s="74">
        <v>0.1</v>
      </c>
      <c r="M79" s="74">
        <v>0.1</v>
      </c>
      <c r="N79" s="74">
        <v>0.1</v>
      </c>
      <c r="O79" s="74">
        <v>0.1</v>
      </c>
      <c r="P79" s="74">
        <v>0.1</v>
      </c>
      <c r="Q79" s="74">
        <v>0.1</v>
      </c>
      <c r="R79" s="334">
        <v>0.1</v>
      </c>
      <c r="S79" s="74">
        <v>0.1</v>
      </c>
      <c r="T79" s="74">
        <v>0.1</v>
      </c>
      <c r="U79" s="74">
        <v>0.05</v>
      </c>
      <c r="V79" s="75">
        <f t="shared" si="3"/>
        <v>0.99999999999999989</v>
      </c>
      <c r="W79" s="91" t="s">
        <v>446</v>
      </c>
      <c r="X79" s="322" t="s">
        <v>391</v>
      </c>
      <c r="Y79" s="117"/>
      <c r="Z79" s="117">
        <v>0.05</v>
      </c>
      <c r="AA79" s="117">
        <v>0.1</v>
      </c>
      <c r="AB79" s="267">
        <v>0.1</v>
      </c>
      <c r="AC79" s="267">
        <v>0.1</v>
      </c>
      <c r="AD79" s="267">
        <v>0.1</v>
      </c>
      <c r="AE79" s="73"/>
      <c r="AF79" s="73"/>
      <c r="AG79" s="73"/>
      <c r="AH79" s="73"/>
      <c r="AI79" s="73"/>
      <c r="AJ79" s="73"/>
      <c r="AK79" s="77">
        <f t="shared" si="4"/>
        <v>0.44999999999999996</v>
      </c>
      <c r="AL79" s="77">
        <f t="shared" si="5"/>
        <v>1</v>
      </c>
      <c r="AM79" s="40"/>
      <c r="AN79" s="281"/>
    </row>
    <row r="80" spans="1:40" ht="105" x14ac:dyDescent="0.2">
      <c r="A80" s="323" t="s">
        <v>95</v>
      </c>
      <c r="B80" s="324" t="s">
        <v>401</v>
      </c>
      <c r="C80" s="322" t="s">
        <v>386</v>
      </c>
      <c r="D80" s="386" t="s">
        <v>443</v>
      </c>
      <c r="E80" s="322" t="s">
        <v>213</v>
      </c>
      <c r="F80" s="322" t="s">
        <v>447</v>
      </c>
      <c r="G80" s="325" t="s">
        <v>448</v>
      </c>
      <c r="H80" s="408">
        <v>45689</v>
      </c>
      <c r="I80" s="408">
        <v>46022</v>
      </c>
      <c r="J80" s="74">
        <v>0</v>
      </c>
      <c r="K80" s="74">
        <v>0.05</v>
      </c>
      <c r="L80" s="74">
        <v>0.1</v>
      </c>
      <c r="M80" s="74">
        <v>0.1</v>
      </c>
      <c r="N80" s="74">
        <v>0.1</v>
      </c>
      <c r="O80" s="74">
        <v>0.1</v>
      </c>
      <c r="P80" s="74">
        <v>0.1</v>
      </c>
      <c r="Q80" s="74">
        <v>0.1</v>
      </c>
      <c r="R80" s="334">
        <v>0.1</v>
      </c>
      <c r="S80" s="74">
        <v>0.1</v>
      </c>
      <c r="T80" s="74">
        <v>0.1</v>
      </c>
      <c r="U80" s="74">
        <v>0.05</v>
      </c>
      <c r="V80" s="75">
        <f t="shared" si="3"/>
        <v>0.99999999999999989</v>
      </c>
      <c r="W80" s="91" t="s">
        <v>446</v>
      </c>
      <c r="X80" s="322" t="s">
        <v>391</v>
      </c>
      <c r="Y80" s="117"/>
      <c r="Z80" s="117">
        <v>0.05</v>
      </c>
      <c r="AA80" s="117">
        <v>0.1</v>
      </c>
      <c r="AB80" s="267">
        <v>0.1</v>
      </c>
      <c r="AC80" s="267">
        <v>0.1</v>
      </c>
      <c r="AD80" s="267">
        <v>0.1</v>
      </c>
      <c r="AE80" s="73"/>
      <c r="AF80" s="73"/>
      <c r="AG80" s="73"/>
      <c r="AH80" s="73"/>
      <c r="AI80" s="73"/>
      <c r="AJ80" s="73"/>
      <c r="AK80" s="77">
        <f t="shared" si="4"/>
        <v>0.44999999999999996</v>
      </c>
      <c r="AL80" s="77">
        <f t="shared" si="5"/>
        <v>1</v>
      </c>
      <c r="AM80" s="40"/>
      <c r="AN80" s="281"/>
    </row>
    <row r="81" spans="1:40" ht="105" x14ac:dyDescent="0.2">
      <c r="A81" s="323" t="s">
        <v>115</v>
      </c>
      <c r="B81" s="324" t="s">
        <v>449</v>
      </c>
      <c r="C81" s="322" t="s">
        <v>450</v>
      </c>
      <c r="D81" s="386" t="s">
        <v>451</v>
      </c>
      <c r="E81" s="322" t="s">
        <v>213</v>
      </c>
      <c r="F81" s="322" t="s">
        <v>452</v>
      </c>
      <c r="G81" s="323" t="s">
        <v>453</v>
      </c>
      <c r="H81" s="407">
        <v>45658</v>
      </c>
      <c r="I81" s="407">
        <v>46022</v>
      </c>
      <c r="J81" s="74">
        <v>8.0000000000000016E-2</v>
      </c>
      <c r="K81" s="74">
        <v>8.0000000000000016E-2</v>
      </c>
      <c r="L81" s="74">
        <v>8.0000000000000016E-2</v>
      </c>
      <c r="M81" s="74">
        <v>0.11</v>
      </c>
      <c r="N81" s="74">
        <v>0.11</v>
      </c>
      <c r="O81" s="74">
        <v>0.11</v>
      </c>
      <c r="P81" s="74">
        <v>7.0000000000000007E-2</v>
      </c>
      <c r="Q81" s="74">
        <v>7.0000000000000007E-2</v>
      </c>
      <c r="R81" s="74">
        <v>7.0000000000000007E-2</v>
      </c>
      <c r="S81" s="74">
        <v>7.0000000000000007E-2</v>
      </c>
      <c r="T81" s="74">
        <v>7.0000000000000007E-2</v>
      </c>
      <c r="U81" s="75">
        <v>0.08</v>
      </c>
      <c r="V81" s="75">
        <f t="shared" si="3"/>
        <v>1.0000000000000004</v>
      </c>
      <c r="W81" s="91" t="s">
        <v>454</v>
      </c>
      <c r="X81" s="322" t="s">
        <v>455</v>
      </c>
      <c r="Y81" s="117">
        <v>0.08</v>
      </c>
      <c r="Z81" s="117">
        <v>0.08</v>
      </c>
      <c r="AA81" s="117">
        <v>0.08</v>
      </c>
      <c r="AB81" s="267">
        <v>0.11</v>
      </c>
      <c r="AC81" s="267">
        <v>0.11</v>
      </c>
      <c r="AD81" s="267">
        <v>0.11</v>
      </c>
      <c r="AE81" s="73"/>
      <c r="AF81" s="73"/>
      <c r="AG81" s="73"/>
      <c r="AH81" s="73"/>
      <c r="AI81" s="73"/>
      <c r="AJ81" s="73"/>
      <c r="AK81" s="77">
        <f t="shared" si="4"/>
        <v>0.56999999999999995</v>
      </c>
      <c r="AL81" s="77">
        <f t="shared" si="5"/>
        <v>0.99999999999999978</v>
      </c>
      <c r="AM81" s="40"/>
      <c r="AN81" s="281"/>
    </row>
    <row r="82" spans="1:40" ht="105" x14ac:dyDescent="0.2">
      <c r="A82" s="323" t="s">
        <v>115</v>
      </c>
      <c r="B82" s="324" t="s">
        <v>449</v>
      </c>
      <c r="C82" s="322" t="s">
        <v>450</v>
      </c>
      <c r="D82" s="386" t="s">
        <v>451</v>
      </c>
      <c r="E82" s="322" t="s">
        <v>213</v>
      </c>
      <c r="F82" s="322" t="s">
        <v>456</v>
      </c>
      <c r="G82" s="323" t="s">
        <v>457</v>
      </c>
      <c r="H82" s="407">
        <v>45658</v>
      </c>
      <c r="I82" s="407">
        <v>46022</v>
      </c>
      <c r="J82" s="74">
        <v>8.0000000000000016E-2</v>
      </c>
      <c r="K82" s="74">
        <v>8.0000000000000016E-2</v>
      </c>
      <c r="L82" s="74">
        <v>8.0000000000000016E-2</v>
      </c>
      <c r="M82" s="74">
        <v>0.11</v>
      </c>
      <c r="N82" s="74">
        <v>0.11</v>
      </c>
      <c r="O82" s="74">
        <v>0.11</v>
      </c>
      <c r="P82" s="74">
        <v>7.0000000000000007E-2</v>
      </c>
      <c r="Q82" s="74">
        <v>7.0000000000000007E-2</v>
      </c>
      <c r="R82" s="74">
        <v>7.0000000000000007E-2</v>
      </c>
      <c r="S82" s="74">
        <v>7.0000000000000007E-2</v>
      </c>
      <c r="T82" s="74">
        <v>7.0000000000000007E-2</v>
      </c>
      <c r="U82" s="75">
        <v>0.08</v>
      </c>
      <c r="V82" s="75">
        <f t="shared" si="3"/>
        <v>1.0000000000000004</v>
      </c>
      <c r="W82" s="91" t="s">
        <v>454</v>
      </c>
      <c r="X82" s="322" t="s">
        <v>455</v>
      </c>
      <c r="Y82" s="117">
        <v>0.08</v>
      </c>
      <c r="Z82" s="117">
        <v>0.08</v>
      </c>
      <c r="AA82" s="117">
        <v>0.08</v>
      </c>
      <c r="AB82" s="267">
        <v>0.11</v>
      </c>
      <c r="AC82" s="267">
        <v>0.11</v>
      </c>
      <c r="AD82" s="267">
        <v>0.11</v>
      </c>
      <c r="AE82" s="73"/>
      <c r="AF82" s="73"/>
      <c r="AG82" s="73"/>
      <c r="AH82" s="73"/>
      <c r="AI82" s="73"/>
      <c r="AJ82" s="73"/>
      <c r="AK82" s="77">
        <f t="shared" si="4"/>
        <v>0.56999999999999995</v>
      </c>
      <c r="AL82" s="77">
        <f t="shared" si="5"/>
        <v>0.99999999999999978</v>
      </c>
      <c r="AM82" s="40"/>
      <c r="AN82" s="281"/>
    </row>
    <row r="83" spans="1:40" ht="105" x14ac:dyDescent="0.2">
      <c r="A83" s="323" t="s">
        <v>115</v>
      </c>
      <c r="B83" s="324" t="s">
        <v>449</v>
      </c>
      <c r="C83" s="322" t="s">
        <v>450</v>
      </c>
      <c r="D83" s="386" t="s">
        <v>451</v>
      </c>
      <c r="E83" s="322" t="s">
        <v>213</v>
      </c>
      <c r="F83" s="322" t="s">
        <v>458</v>
      </c>
      <c r="G83" s="323" t="s">
        <v>459</v>
      </c>
      <c r="H83" s="407">
        <v>45658</v>
      </c>
      <c r="I83" s="407">
        <v>46022</v>
      </c>
      <c r="J83" s="74">
        <v>8.0000000000000016E-2</v>
      </c>
      <c r="K83" s="74">
        <v>8.0000000000000016E-2</v>
      </c>
      <c r="L83" s="74">
        <v>8.0000000000000016E-2</v>
      </c>
      <c r="M83" s="74">
        <v>8.0000000000000016E-2</v>
      </c>
      <c r="N83" s="74">
        <v>8.0000000000000016E-2</v>
      </c>
      <c r="O83" s="74">
        <v>8.0000000000000016E-2</v>
      </c>
      <c r="P83" s="74">
        <v>8.0000000000000016E-2</v>
      </c>
      <c r="Q83" s="74">
        <v>8.0000000000000016E-2</v>
      </c>
      <c r="R83" s="74">
        <v>8.0000000000000016E-2</v>
      </c>
      <c r="S83" s="74">
        <v>8.0000000000000016E-2</v>
      </c>
      <c r="T83" s="74">
        <v>8.0000000000000016E-2</v>
      </c>
      <c r="U83" s="75">
        <v>0.12000000000000001</v>
      </c>
      <c r="V83" s="75">
        <f t="shared" si="3"/>
        <v>1.0000000000000004</v>
      </c>
      <c r="W83" s="91" t="s">
        <v>454</v>
      </c>
      <c r="X83" s="322" t="s">
        <v>455</v>
      </c>
      <c r="Y83" s="117">
        <v>0.08</v>
      </c>
      <c r="Z83" s="117">
        <v>0.08</v>
      </c>
      <c r="AA83" s="117">
        <v>0.08</v>
      </c>
      <c r="AB83" s="267">
        <v>0.08</v>
      </c>
      <c r="AC83" s="267">
        <v>0.08</v>
      </c>
      <c r="AD83" s="267">
        <v>0.08</v>
      </c>
      <c r="AE83" s="73"/>
      <c r="AF83" s="73"/>
      <c r="AG83" s="73"/>
      <c r="AH83" s="73"/>
      <c r="AI83" s="73"/>
      <c r="AJ83" s="73"/>
      <c r="AK83" s="77">
        <f t="shared" si="4"/>
        <v>0.48000000000000004</v>
      </c>
      <c r="AL83" s="77">
        <f t="shared" si="5"/>
        <v>0.99999999999999989</v>
      </c>
      <c r="AM83" s="40"/>
      <c r="AN83" s="281"/>
    </row>
    <row r="84" spans="1:40" ht="105" x14ac:dyDescent="0.2">
      <c r="A84" s="323" t="s">
        <v>115</v>
      </c>
      <c r="B84" s="324" t="s">
        <v>449</v>
      </c>
      <c r="C84" s="322" t="s">
        <v>450</v>
      </c>
      <c r="D84" s="386" t="s">
        <v>451</v>
      </c>
      <c r="E84" s="322" t="s">
        <v>213</v>
      </c>
      <c r="F84" s="322" t="s">
        <v>460</v>
      </c>
      <c r="G84" s="323" t="s">
        <v>461</v>
      </c>
      <c r="H84" s="407">
        <v>45658</v>
      </c>
      <c r="I84" s="407">
        <v>46022</v>
      </c>
      <c r="J84" s="74">
        <v>0.01</v>
      </c>
      <c r="K84" s="74">
        <v>0.01</v>
      </c>
      <c r="L84" s="74">
        <v>0.01</v>
      </c>
      <c r="M84" s="74">
        <v>0.05</v>
      </c>
      <c r="N84" s="74">
        <v>0.08</v>
      </c>
      <c r="O84" s="74">
        <v>0.08</v>
      </c>
      <c r="P84" s="74">
        <v>0.08</v>
      </c>
      <c r="Q84" s="74">
        <v>0.08</v>
      </c>
      <c r="R84" s="74">
        <v>0.08</v>
      </c>
      <c r="S84" s="74">
        <v>0.15</v>
      </c>
      <c r="T84" s="74">
        <v>0.15</v>
      </c>
      <c r="U84" s="75">
        <v>0.22</v>
      </c>
      <c r="V84" s="75">
        <f t="shared" si="3"/>
        <v>1</v>
      </c>
      <c r="W84" s="91" t="s">
        <v>454</v>
      </c>
      <c r="X84" s="322" t="s">
        <v>455</v>
      </c>
      <c r="Y84" s="117">
        <v>0.01</v>
      </c>
      <c r="Z84" s="117">
        <v>0.01</v>
      </c>
      <c r="AA84" s="117">
        <v>0.01</v>
      </c>
      <c r="AB84" s="267">
        <v>0.05</v>
      </c>
      <c r="AC84" s="267">
        <v>0.08</v>
      </c>
      <c r="AD84" s="267">
        <v>0.08</v>
      </c>
      <c r="AE84" s="73"/>
      <c r="AF84" s="73"/>
      <c r="AG84" s="73"/>
      <c r="AH84" s="73"/>
      <c r="AI84" s="73"/>
      <c r="AJ84" s="73"/>
      <c r="AK84" s="77">
        <f t="shared" si="4"/>
        <v>0.24</v>
      </c>
      <c r="AL84" s="77">
        <f t="shared" si="5"/>
        <v>1</v>
      </c>
      <c r="AM84" s="40"/>
      <c r="AN84" s="281"/>
    </row>
    <row r="85" spans="1:40" ht="90" x14ac:dyDescent="0.2">
      <c r="A85" s="323" t="s">
        <v>115</v>
      </c>
      <c r="B85" s="324" t="s">
        <v>449</v>
      </c>
      <c r="C85" s="322" t="s">
        <v>450</v>
      </c>
      <c r="D85" s="386" t="s">
        <v>462</v>
      </c>
      <c r="E85" s="322" t="s">
        <v>213</v>
      </c>
      <c r="F85" s="322" t="s">
        <v>463</v>
      </c>
      <c r="G85" s="323" t="s">
        <v>464</v>
      </c>
      <c r="H85" s="407">
        <v>45658</v>
      </c>
      <c r="I85" s="407">
        <v>46022</v>
      </c>
      <c r="J85" s="74">
        <v>0.01</v>
      </c>
      <c r="K85" s="74">
        <v>0.01</v>
      </c>
      <c r="L85" s="74">
        <v>0.01</v>
      </c>
      <c r="M85" s="74">
        <v>0.05</v>
      </c>
      <c r="N85" s="74">
        <v>0.05</v>
      </c>
      <c r="O85" s="74">
        <v>0.05</v>
      </c>
      <c r="P85" s="75">
        <v>0.05</v>
      </c>
      <c r="Q85" s="75">
        <v>0.05</v>
      </c>
      <c r="R85" s="75">
        <v>0.12</v>
      </c>
      <c r="S85" s="75">
        <v>0.2</v>
      </c>
      <c r="T85" s="75">
        <v>0.2</v>
      </c>
      <c r="U85" s="75">
        <v>0.2</v>
      </c>
      <c r="V85" s="75">
        <f t="shared" si="3"/>
        <v>1</v>
      </c>
      <c r="W85" s="91" t="s">
        <v>465</v>
      </c>
      <c r="X85" s="322" t="s">
        <v>455</v>
      </c>
      <c r="Y85" s="117">
        <v>0.01</v>
      </c>
      <c r="Z85" s="117">
        <v>0.01</v>
      </c>
      <c r="AA85" s="117">
        <v>0.01</v>
      </c>
      <c r="AB85" s="267">
        <v>0.05</v>
      </c>
      <c r="AC85" s="267">
        <v>0.05</v>
      </c>
      <c r="AD85" s="267">
        <v>0.05</v>
      </c>
      <c r="AE85" s="73"/>
      <c r="AF85" s="73"/>
      <c r="AG85" s="73"/>
      <c r="AH85" s="73"/>
      <c r="AI85" s="73"/>
      <c r="AJ85" s="73"/>
      <c r="AK85" s="77">
        <f t="shared" si="4"/>
        <v>0.18</v>
      </c>
      <c r="AL85" s="77">
        <f t="shared" si="5"/>
        <v>1</v>
      </c>
      <c r="AM85" s="40"/>
      <c r="AN85" s="281"/>
    </row>
    <row r="86" spans="1:40" ht="90" x14ac:dyDescent="0.2">
      <c r="A86" s="323" t="s">
        <v>115</v>
      </c>
      <c r="B86" s="324" t="s">
        <v>449</v>
      </c>
      <c r="C86" s="322" t="s">
        <v>450</v>
      </c>
      <c r="D86" s="386" t="s">
        <v>462</v>
      </c>
      <c r="E86" s="322" t="s">
        <v>213</v>
      </c>
      <c r="F86" s="322" t="s">
        <v>466</v>
      </c>
      <c r="G86" s="323" t="s">
        <v>467</v>
      </c>
      <c r="H86" s="407">
        <v>45658</v>
      </c>
      <c r="I86" s="407">
        <v>46022</v>
      </c>
      <c r="J86" s="74">
        <v>0.01</v>
      </c>
      <c r="K86" s="74">
        <v>0.01</v>
      </c>
      <c r="L86" s="74">
        <v>0.01</v>
      </c>
      <c r="M86" s="74">
        <v>0.05</v>
      </c>
      <c r="N86" s="74">
        <v>0.05</v>
      </c>
      <c r="O86" s="74">
        <v>0.05</v>
      </c>
      <c r="P86" s="75">
        <v>0.05</v>
      </c>
      <c r="Q86" s="75">
        <v>0.05</v>
      </c>
      <c r="R86" s="75">
        <v>0.12</v>
      </c>
      <c r="S86" s="75">
        <v>0.2</v>
      </c>
      <c r="T86" s="75">
        <v>0.2</v>
      </c>
      <c r="U86" s="75">
        <v>0.2</v>
      </c>
      <c r="V86" s="75">
        <f t="shared" si="3"/>
        <v>1</v>
      </c>
      <c r="W86" s="91" t="s">
        <v>468</v>
      </c>
      <c r="X86" s="322" t="s">
        <v>455</v>
      </c>
      <c r="Y86" s="117">
        <v>0.01</v>
      </c>
      <c r="Z86" s="117">
        <v>0.01</v>
      </c>
      <c r="AA86" s="117">
        <v>0.01</v>
      </c>
      <c r="AB86" s="267">
        <v>0.05</v>
      </c>
      <c r="AC86" s="267">
        <v>0.05</v>
      </c>
      <c r="AD86" s="267">
        <v>0.05</v>
      </c>
      <c r="AE86" s="73"/>
      <c r="AF86" s="73"/>
      <c r="AG86" s="73"/>
      <c r="AH86" s="73"/>
      <c r="AI86" s="73"/>
      <c r="AJ86" s="73"/>
      <c r="AK86" s="77">
        <f t="shared" si="4"/>
        <v>0.18</v>
      </c>
      <c r="AL86" s="77">
        <f t="shared" si="5"/>
        <v>1</v>
      </c>
      <c r="AM86" s="40"/>
      <c r="AN86" s="281"/>
    </row>
    <row r="87" spans="1:40" ht="90" x14ac:dyDescent="0.2">
      <c r="A87" s="323" t="s">
        <v>115</v>
      </c>
      <c r="B87" s="324" t="s">
        <v>449</v>
      </c>
      <c r="C87" s="322" t="s">
        <v>450</v>
      </c>
      <c r="D87" s="386" t="s">
        <v>469</v>
      </c>
      <c r="E87" s="322" t="s">
        <v>213</v>
      </c>
      <c r="F87" s="322" t="s">
        <v>470</v>
      </c>
      <c r="G87" s="323" t="s">
        <v>471</v>
      </c>
      <c r="H87" s="407">
        <v>45658</v>
      </c>
      <c r="I87" s="407">
        <v>46022</v>
      </c>
      <c r="J87" s="74">
        <v>0.02</v>
      </c>
      <c r="K87" s="74">
        <v>0.02</v>
      </c>
      <c r="L87" s="74">
        <v>0.02</v>
      </c>
      <c r="M87" s="74">
        <v>0.02</v>
      </c>
      <c r="N87" s="74">
        <v>0.05</v>
      </c>
      <c r="O87" s="74">
        <v>0.05</v>
      </c>
      <c r="P87" s="75">
        <v>0.05</v>
      </c>
      <c r="Q87" s="75">
        <v>0.1</v>
      </c>
      <c r="R87" s="75">
        <v>0.1</v>
      </c>
      <c r="S87" s="75">
        <v>0.1</v>
      </c>
      <c r="T87" s="75">
        <v>0.1</v>
      </c>
      <c r="U87" s="75">
        <v>0.37</v>
      </c>
      <c r="V87" s="75">
        <f t="shared" si="3"/>
        <v>0.99999999999999989</v>
      </c>
      <c r="W87" s="91" t="s">
        <v>472</v>
      </c>
      <c r="X87" s="322" t="s">
        <v>455</v>
      </c>
      <c r="Y87" s="117">
        <v>0.02</v>
      </c>
      <c r="Z87" s="117">
        <v>0.02</v>
      </c>
      <c r="AA87" s="117">
        <v>0.02</v>
      </c>
      <c r="AB87" s="267">
        <v>0.02</v>
      </c>
      <c r="AC87" s="267">
        <v>0.05</v>
      </c>
      <c r="AD87" s="267">
        <v>0.05</v>
      </c>
      <c r="AE87" s="73"/>
      <c r="AF87" s="73"/>
      <c r="AG87" s="73"/>
      <c r="AH87" s="73"/>
      <c r="AI87" s="73"/>
      <c r="AJ87" s="73"/>
      <c r="AK87" s="77">
        <f t="shared" si="4"/>
        <v>0.18</v>
      </c>
      <c r="AL87" s="77">
        <f t="shared" si="5"/>
        <v>1</v>
      </c>
      <c r="AM87" s="40"/>
      <c r="AN87" s="281"/>
    </row>
    <row r="88" spans="1:40" ht="90" x14ac:dyDescent="0.2">
      <c r="A88" s="323" t="s">
        <v>115</v>
      </c>
      <c r="B88" s="324" t="s">
        <v>449</v>
      </c>
      <c r="C88" s="322" t="s">
        <v>450</v>
      </c>
      <c r="D88" s="386" t="s">
        <v>469</v>
      </c>
      <c r="E88" s="322" t="s">
        <v>213</v>
      </c>
      <c r="F88" s="322" t="s">
        <v>473</v>
      </c>
      <c r="G88" s="323" t="s">
        <v>474</v>
      </c>
      <c r="H88" s="407">
        <v>45658</v>
      </c>
      <c r="I88" s="407">
        <v>46022</v>
      </c>
      <c r="J88" s="74">
        <v>0.02</v>
      </c>
      <c r="K88" s="74">
        <v>0.02</v>
      </c>
      <c r="L88" s="74">
        <v>0.02</v>
      </c>
      <c r="M88" s="74">
        <v>0.02</v>
      </c>
      <c r="N88" s="74">
        <v>0.05</v>
      </c>
      <c r="O88" s="74">
        <v>0.05</v>
      </c>
      <c r="P88" s="75">
        <v>0.05</v>
      </c>
      <c r="Q88" s="75">
        <v>0.1</v>
      </c>
      <c r="R88" s="75">
        <v>0.1</v>
      </c>
      <c r="S88" s="75">
        <v>0.1</v>
      </c>
      <c r="T88" s="75">
        <v>0.1</v>
      </c>
      <c r="U88" s="75">
        <v>0.37</v>
      </c>
      <c r="V88" s="75">
        <f t="shared" si="3"/>
        <v>0.99999999999999989</v>
      </c>
      <c r="W88" s="91" t="s">
        <v>475</v>
      </c>
      <c r="X88" s="322" t="s">
        <v>455</v>
      </c>
      <c r="Y88" s="117">
        <v>0.02</v>
      </c>
      <c r="Z88" s="117">
        <v>0.02</v>
      </c>
      <c r="AA88" s="117">
        <v>0.02</v>
      </c>
      <c r="AB88" s="267">
        <v>0.02</v>
      </c>
      <c r="AC88" s="267">
        <v>0.05</v>
      </c>
      <c r="AD88" s="267">
        <v>0.05</v>
      </c>
      <c r="AE88" s="73"/>
      <c r="AF88" s="73"/>
      <c r="AG88" s="73"/>
      <c r="AH88" s="73"/>
      <c r="AI88" s="73"/>
      <c r="AJ88" s="73"/>
      <c r="AK88" s="77">
        <f t="shared" si="4"/>
        <v>0.18</v>
      </c>
      <c r="AL88" s="77">
        <f t="shared" si="5"/>
        <v>1</v>
      </c>
      <c r="AM88" s="40"/>
      <c r="AN88" s="281"/>
    </row>
    <row r="89" spans="1:40" ht="90" x14ac:dyDescent="0.2">
      <c r="A89" s="323" t="s">
        <v>115</v>
      </c>
      <c r="B89" s="324" t="s">
        <v>449</v>
      </c>
      <c r="C89" s="322" t="s">
        <v>450</v>
      </c>
      <c r="D89" s="386" t="s">
        <v>469</v>
      </c>
      <c r="E89" s="322" t="s">
        <v>213</v>
      </c>
      <c r="F89" s="322" t="s">
        <v>476</v>
      </c>
      <c r="G89" s="323" t="s">
        <v>477</v>
      </c>
      <c r="H89" s="407">
        <v>45658</v>
      </c>
      <c r="I89" s="407">
        <v>46022</v>
      </c>
      <c r="J89" s="74">
        <v>0.02</v>
      </c>
      <c r="K89" s="74">
        <v>0.02</v>
      </c>
      <c r="L89" s="74">
        <v>0.02</v>
      </c>
      <c r="M89" s="74">
        <v>0.02</v>
      </c>
      <c r="N89" s="74">
        <v>0.05</v>
      </c>
      <c r="O89" s="74">
        <v>0.05</v>
      </c>
      <c r="P89" s="75">
        <v>0.05</v>
      </c>
      <c r="Q89" s="75">
        <v>0.1</v>
      </c>
      <c r="R89" s="75">
        <v>0.1</v>
      </c>
      <c r="S89" s="75">
        <v>0.1</v>
      </c>
      <c r="T89" s="75">
        <v>0.1</v>
      </c>
      <c r="U89" s="75">
        <v>0.37</v>
      </c>
      <c r="V89" s="75">
        <f t="shared" si="3"/>
        <v>0.99999999999999989</v>
      </c>
      <c r="W89" s="91" t="s">
        <v>478</v>
      </c>
      <c r="X89" s="322" t="s">
        <v>455</v>
      </c>
      <c r="Y89" s="117">
        <v>0.02</v>
      </c>
      <c r="Z89" s="117">
        <v>0.02</v>
      </c>
      <c r="AA89" s="117">
        <v>0.02</v>
      </c>
      <c r="AB89" s="267">
        <v>0.02</v>
      </c>
      <c r="AC89" s="267">
        <v>0.05</v>
      </c>
      <c r="AD89" s="267">
        <v>0.05</v>
      </c>
      <c r="AE89" s="73"/>
      <c r="AF89" s="73"/>
      <c r="AG89" s="73"/>
      <c r="AH89" s="73"/>
      <c r="AI89" s="73"/>
      <c r="AJ89" s="73"/>
      <c r="AK89" s="77">
        <f t="shared" si="4"/>
        <v>0.18</v>
      </c>
      <c r="AL89" s="77">
        <f t="shared" si="5"/>
        <v>1</v>
      </c>
      <c r="AM89" s="40"/>
      <c r="AN89" s="281"/>
    </row>
    <row r="90" spans="1:40" ht="120" x14ac:dyDescent="0.2">
      <c r="A90" s="323" t="s">
        <v>124</v>
      </c>
      <c r="B90" s="324" t="s">
        <v>479</v>
      </c>
      <c r="C90" s="322" t="s">
        <v>480</v>
      </c>
      <c r="D90" s="386" t="s">
        <v>481</v>
      </c>
      <c r="E90" s="322" t="s">
        <v>213</v>
      </c>
      <c r="F90" s="322" t="s">
        <v>482</v>
      </c>
      <c r="G90" s="323" t="s">
        <v>483</v>
      </c>
      <c r="H90" s="408">
        <v>45658</v>
      </c>
      <c r="I90" s="408">
        <v>46022</v>
      </c>
      <c r="J90" s="74"/>
      <c r="K90" s="74">
        <v>0.05</v>
      </c>
      <c r="L90" s="74">
        <v>0.1</v>
      </c>
      <c r="M90" s="74">
        <v>0.1</v>
      </c>
      <c r="N90" s="74">
        <v>0.1</v>
      </c>
      <c r="O90" s="74">
        <v>0.1</v>
      </c>
      <c r="P90" s="75">
        <v>0.1</v>
      </c>
      <c r="Q90" s="75">
        <v>0.1</v>
      </c>
      <c r="R90" s="75">
        <v>0.1</v>
      </c>
      <c r="S90" s="75">
        <v>0.1</v>
      </c>
      <c r="T90" s="75">
        <v>0.1</v>
      </c>
      <c r="U90" s="75">
        <v>0.05</v>
      </c>
      <c r="V90" s="75">
        <f t="shared" si="3"/>
        <v>0.99999999999999989</v>
      </c>
      <c r="W90" s="91" t="s">
        <v>484</v>
      </c>
      <c r="X90" s="322" t="s">
        <v>485</v>
      </c>
      <c r="Y90" s="117"/>
      <c r="Z90" s="117">
        <v>0.05</v>
      </c>
      <c r="AA90" s="117">
        <v>0.1</v>
      </c>
      <c r="AB90" s="267">
        <v>0.1</v>
      </c>
      <c r="AC90" s="267">
        <v>0.1</v>
      </c>
      <c r="AD90" s="267">
        <v>0.1</v>
      </c>
      <c r="AE90" s="73"/>
      <c r="AF90" s="73"/>
      <c r="AG90" s="73"/>
      <c r="AH90" s="73"/>
      <c r="AI90" s="73"/>
      <c r="AJ90" s="73"/>
      <c r="AK90" s="77">
        <f t="shared" si="4"/>
        <v>0.44999999999999996</v>
      </c>
      <c r="AL90" s="77">
        <f t="shared" si="5"/>
        <v>1</v>
      </c>
      <c r="AM90" s="40"/>
      <c r="AN90" s="281"/>
    </row>
    <row r="91" spans="1:40" ht="120" x14ac:dyDescent="0.2">
      <c r="A91" s="323" t="s">
        <v>124</v>
      </c>
      <c r="B91" s="324" t="s">
        <v>479</v>
      </c>
      <c r="C91" s="322" t="s">
        <v>480</v>
      </c>
      <c r="D91" s="386" t="s">
        <v>481</v>
      </c>
      <c r="E91" s="322" t="s">
        <v>213</v>
      </c>
      <c r="F91" s="322" t="s">
        <v>486</v>
      </c>
      <c r="G91" s="323" t="s">
        <v>487</v>
      </c>
      <c r="H91" s="408">
        <v>45658</v>
      </c>
      <c r="I91" s="408">
        <v>46022</v>
      </c>
      <c r="J91" s="74"/>
      <c r="K91" s="74"/>
      <c r="L91" s="74">
        <v>0.1</v>
      </c>
      <c r="M91" s="74">
        <v>0.1</v>
      </c>
      <c r="N91" s="74">
        <v>0.1</v>
      </c>
      <c r="O91" s="74">
        <v>0.1</v>
      </c>
      <c r="P91" s="75">
        <v>0.1</v>
      </c>
      <c r="Q91" s="75">
        <v>0.1</v>
      </c>
      <c r="R91" s="75">
        <v>0.1</v>
      </c>
      <c r="S91" s="75">
        <v>0.15</v>
      </c>
      <c r="T91" s="75">
        <v>0.1</v>
      </c>
      <c r="U91" s="75">
        <v>0.05</v>
      </c>
      <c r="V91" s="75">
        <f t="shared" si="3"/>
        <v>1</v>
      </c>
      <c r="W91" s="91" t="s">
        <v>488</v>
      </c>
      <c r="X91" s="322" t="s">
        <v>485</v>
      </c>
      <c r="Y91" s="117"/>
      <c r="Z91" s="117"/>
      <c r="AA91" s="117">
        <v>0.1</v>
      </c>
      <c r="AB91" s="267">
        <v>0.1</v>
      </c>
      <c r="AC91" s="267">
        <v>0.1</v>
      </c>
      <c r="AD91" s="267">
        <v>0.1</v>
      </c>
      <c r="AE91" s="73"/>
      <c r="AF91" s="73"/>
      <c r="AG91" s="73"/>
      <c r="AH91" s="73"/>
      <c r="AI91" s="73"/>
      <c r="AJ91" s="73"/>
      <c r="AK91" s="77">
        <f t="shared" si="4"/>
        <v>0.4</v>
      </c>
      <c r="AL91" s="77">
        <f t="shared" si="5"/>
        <v>1</v>
      </c>
      <c r="AM91" s="40"/>
      <c r="AN91" s="281"/>
    </row>
    <row r="92" spans="1:40" ht="45" x14ac:dyDescent="0.2">
      <c r="A92" s="323" t="s">
        <v>124</v>
      </c>
      <c r="B92" s="324" t="s">
        <v>479</v>
      </c>
      <c r="C92" s="322" t="s">
        <v>480</v>
      </c>
      <c r="D92" s="386" t="s">
        <v>142</v>
      </c>
      <c r="E92" s="322" t="s">
        <v>213</v>
      </c>
      <c r="F92" s="322" t="s">
        <v>489</v>
      </c>
      <c r="G92" s="323" t="s">
        <v>490</v>
      </c>
      <c r="H92" s="408">
        <v>45658</v>
      </c>
      <c r="I92" s="408">
        <v>46022</v>
      </c>
      <c r="J92" s="74"/>
      <c r="K92" s="74">
        <v>0.05</v>
      </c>
      <c r="L92" s="74">
        <v>0.05</v>
      </c>
      <c r="M92" s="74">
        <v>0.05</v>
      </c>
      <c r="N92" s="74">
        <v>0.1</v>
      </c>
      <c r="O92" s="74">
        <v>0.1</v>
      </c>
      <c r="P92" s="74">
        <v>0.15</v>
      </c>
      <c r="Q92" s="74">
        <v>0.1</v>
      </c>
      <c r="R92" s="74">
        <v>0.1</v>
      </c>
      <c r="S92" s="74">
        <v>0.1</v>
      </c>
      <c r="T92" s="74">
        <v>0.1</v>
      </c>
      <c r="U92" s="74">
        <v>0.1</v>
      </c>
      <c r="V92" s="75">
        <f t="shared" si="3"/>
        <v>0.99999999999999989</v>
      </c>
      <c r="W92" s="91" t="s">
        <v>491</v>
      </c>
      <c r="X92" s="322" t="s">
        <v>485</v>
      </c>
      <c r="Y92" s="117"/>
      <c r="Z92" s="117">
        <v>0.05</v>
      </c>
      <c r="AA92" s="117">
        <v>0.05</v>
      </c>
      <c r="AB92" s="267">
        <v>0.05</v>
      </c>
      <c r="AC92" s="267">
        <v>0.1</v>
      </c>
      <c r="AD92" s="267">
        <v>0.1</v>
      </c>
      <c r="AE92" s="73"/>
      <c r="AF92" s="73"/>
      <c r="AG92" s="73"/>
      <c r="AH92" s="73"/>
      <c r="AI92" s="73"/>
      <c r="AJ92" s="73"/>
      <c r="AK92" s="77">
        <f t="shared" si="4"/>
        <v>0.35</v>
      </c>
      <c r="AL92" s="77">
        <f t="shared" si="5"/>
        <v>1</v>
      </c>
      <c r="AM92" s="40"/>
      <c r="AN92" s="281"/>
    </row>
    <row r="93" spans="1:40" ht="60" x14ac:dyDescent="0.2">
      <c r="A93" s="323" t="s">
        <v>124</v>
      </c>
      <c r="B93" s="324" t="s">
        <v>479</v>
      </c>
      <c r="C93" s="322" t="s">
        <v>480</v>
      </c>
      <c r="D93" s="386" t="s">
        <v>142</v>
      </c>
      <c r="E93" s="322" t="s">
        <v>213</v>
      </c>
      <c r="F93" s="322" t="s">
        <v>492</v>
      </c>
      <c r="G93" s="323" t="s">
        <v>493</v>
      </c>
      <c r="H93" s="408">
        <v>45658</v>
      </c>
      <c r="I93" s="408">
        <v>46022</v>
      </c>
      <c r="J93" s="74">
        <v>0.05</v>
      </c>
      <c r="K93" s="74">
        <v>0.05</v>
      </c>
      <c r="L93" s="74">
        <v>0.05</v>
      </c>
      <c r="M93" s="74">
        <v>0.05</v>
      </c>
      <c r="N93" s="74">
        <v>0.05</v>
      </c>
      <c r="O93" s="74">
        <v>0.1</v>
      </c>
      <c r="P93" s="74">
        <v>0.15</v>
      </c>
      <c r="Q93" s="74">
        <v>0.1</v>
      </c>
      <c r="R93" s="74">
        <v>0.1</v>
      </c>
      <c r="S93" s="74">
        <v>0.1</v>
      </c>
      <c r="T93" s="74">
        <v>0.1</v>
      </c>
      <c r="U93" s="74">
        <v>0.1</v>
      </c>
      <c r="V93" s="75">
        <f t="shared" si="3"/>
        <v>0.99999999999999989</v>
      </c>
      <c r="W93" s="91" t="s">
        <v>491</v>
      </c>
      <c r="X93" s="322" t="s">
        <v>485</v>
      </c>
      <c r="Y93" s="117">
        <v>0.05</v>
      </c>
      <c r="Z93" s="117">
        <v>0.05</v>
      </c>
      <c r="AA93" s="117">
        <v>0.05</v>
      </c>
      <c r="AB93" s="267">
        <v>0.05</v>
      </c>
      <c r="AC93" s="267">
        <v>0.05</v>
      </c>
      <c r="AD93" s="267">
        <v>0.1</v>
      </c>
      <c r="AE93" s="73"/>
      <c r="AF93" s="73"/>
      <c r="AG93" s="73"/>
      <c r="AH93" s="73"/>
      <c r="AI93" s="73"/>
      <c r="AJ93" s="73"/>
      <c r="AK93" s="77">
        <f t="shared" si="4"/>
        <v>0.35</v>
      </c>
      <c r="AL93" s="77">
        <f t="shared" si="5"/>
        <v>1</v>
      </c>
      <c r="AM93" s="40"/>
      <c r="AN93" s="281"/>
    </row>
    <row r="94" spans="1:40" ht="75" x14ac:dyDescent="0.2">
      <c r="A94" s="323" t="s">
        <v>124</v>
      </c>
      <c r="B94" s="324" t="s">
        <v>479</v>
      </c>
      <c r="C94" s="322" t="s">
        <v>480</v>
      </c>
      <c r="D94" s="386" t="s">
        <v>494</v>
      </c>
      <c r="E94" s="322" t="s">
        <v>213</v>
      </c>
      <c r="F94" s="322" t="s">
        <v>495</v>
      </c>
      <c r="G94" s="323" t="s">
        <v>496</v>
      </c>
      <c r="H94" s="408">
        <v>45658</v>
      </c>
      <c r="I94" s="408">
        <v>46022</v>
      </c>
      <c r="J94" s="74"/>
      <c r="K94" s="74"/>
      <c r="L94" s="74">
        <v>0.05</v>
      </c>
      <c r="M94" s="74">
        <v>0.1</v>
      </c>
      <c r="N94" s="74">
        <v>0.1</v>
      </c>
      <c r="O94" s="74">
        <v>0.1</v>
      </c>
      <c r="P94" s="74">
        <v>0.1</v>
      </c>
      <c r="Q94" s="74">
        <v>0.1</v>
      </c>
      <c r="R94" s="74">
        <v>0.15</v>
      </c>
      <c r="S94" s="74">
        <v>0.15</v>
      </c>
      <c r="T94" s="74">
        <v>0.1</v>
      </c>
      <c r="U94" s="74">
        <v>0.05</v>
      </c>
      <c r="V94" s="75">
        <f t="shared" si="3"/>
        <v>1</v>
      </c>
      <c r="W94" s="91" t="s">
        <v>497</v>
      </c>
      <c r="X94" s="322" t="s">
        <v>485</v>
      </c>
      <c r="Y94" s="117"/>
      <c r="Z94" s="117"/>
      <c r="AA94" s="117">
        <v>0.05</v>
      </c>
      <c r="AB94" s="267">
        <v>0.1</v>
      </c>
      <c r="AC94" s="267">
        <v>0.1</v>
      </c>
      <c r="AD94" s="267">
        <v>0.1</v>
      </c>
      <c r="AE94" s="73"/>
      <c r="AF94" s="73"/>
      <c r="AG94" s="73"/>
      <c r="AH94" s="73"/>
      <c r="AI94" s="73"/>
      <c r="AJ94" s="73"/>
      <c r="AK94" s="77">
        <f t="shared" si="4"/>
        <v>0.35</v>
      </c>
      <c r="AL94" s="77">
        <f t="shared" si="5"/>
        <v>1</v>
      </c>
      <c r="AM94" s="40"/>
      <c r="AN94" s="281"/>
    </row>
    <row r="95" spans="1:40" ht="75" x14ac:dyDescent="0.2">
      <c r="A95" s="323" t="s">
        <v>124</v>
      </c>
      <c r="B95" s="324" t="s">
        <v>479</v>
      </c>
      <c r="C95" s="322" t="s">
        <v>480</v>
      </c>
      <c r="D95" s="386" t="s">
        <v>494</v>
      </c>
      <c r="E95" s="322" t="s">
        <v>213</v>
      </c>
      <c r="F95" s="322" t="s">
        <v>498</v>
      </c>
      <c r="G95" s="323" t="s">
        <v>499</v>
      </c>
      <c r="H95" s="408">
        <v>45658</v>
      </c>
      <c r="I95" s="408">
        <v>46022</v>
      </c>
      <c r="J95" s="74"/>
      <c r="K95" s="74"/>
      <c r="L95" s="74"/>
      <c r="M95" s="74">
        <v>0.05</v>
      </c>
      <c r="N95" s="74">
        <v>0.1</v>
      </c>
      <c r="O95" s="74">
        <v>0.1</v>
      </c>
      <c r="P95" s="74">
        <v>0.1</v>
      </c>
      <c r="Q95" s="74">
        <v>0.15</v>
      </c>
      <c r="R95" s="74">
        <v>0.15</v>
      </c>
      <c r="S95" s="74">
        <v>0.15</v>
      </c>
      <c r="T95" s="74">
        <v>0.1</v>
      </c>
      <c r="U95" s="74">
        <v>0.1</v>
      </c>
      <c r="V95" s="75">
        <f t="shared" si="3"/>
        <v>1</v>
      </c>
      <c r="W95" s="91" t="s">
        <v>497</v>
      </c>
      <c r="X95" s="322" t="s">
        <v>485</v>
      </c>
      <c r="Y95" s="117"/>
      <c r="Z95" s="117"/>
      <c r="AA95" s="116"/>
      <c r="AB95" s="267">
        <v>0.05</v>
      </c>
      <c r="AC95" s="267">
        <v>0.1</v>
      </c>
      <c r="AD95" s="267">
        <v>0.1</v>
      </c>
      <c r="AE95" s="73"/>
      <c r="AF95" s="73"/>
      <c r="AG95" s="73"/>
      <c r="AH95" s="73"/>
      <c r="AI95" s="73"/>
      <c r="AJ95" s="73"/>
      <c r="AK95" s="77">
        <f t="shared" si="4"/>
        <v>0.25</v>
      </c>
      <c r="AL95" s="77">
        <f t="shared" si="5"/>
        <v>1</v>
      </c>
      <c r="AM95" s="40" t="s">
        <v>268</v>
      </c>
      <c r="AN95" s="281"/>
    </row>
    <row r="96" spans="1:40" ht="45" x14ac:dyDescent="0.2">
      <c r="A96" s="323" t="s">
        <v>124</v>
      </c>
      <c r="B96" s="324" t="s">
        <v>500</v>
      </c>
      <c r="C96" s="322" t="s">
        <v>501</v>
      </c>
      <c r="D96" s="386" t="s">
        <v>502</v>
      </c>
      <c r="E96" s="322" t="s">
        <v>213</v>
      </c>
      <c r="F96" s="322" t="s">
        <v>503</v>
      </c>
      <c r="G96" s="323" t="s">
        <v>504</v>
      </c>
      <c r="H96" s="407">
        <v>45658</v>
      </c>
      <c r="I96" s="407">
        <v>46022</v>
      </c>
      <c r="J96" s="74"/>
      <c r="K96" s="74"/>
      <c r="L96" s="74">
        <v>0.25</v>
      </c>
      <c r="M96" s="74"/>
      <c r="N96" s="74"/>
      <c r="O96" s="74">
        <v>0.25</v>
      </c>
      <c r="P96" s="75"/>
      <c r="Q96" s="75"/>
      <c r="R96" s="75">
        <v>0.25</v>
      </c>
      <c r="S96" s="75"/>
      <c r="T96" s="75"/>
      <c r="U96" s="75">
        <v>0.25</v>
      </c>
      <c r="V96" s="75">
        <f t="shared" si="3"/>
        <v>1</v>
      </c>
      <c r="W96" s="91" t="s">
        <v>505</v>
      </c>
      <c r="X96" s="322" t="s">
        <v>506</v>
      </c>
      <c r="Y96" s="117" t="s">
        <v>507</v>
      </c>
      <c r="Z96" s="117" t="s">
        <v>507</v>
      </c>
      <c r="AA96" s="117">
        <v>0.25</v>
      </c>
      <c r="AB96" s="267"/>
      <c r="AC96" s="267"/>
      <c r="AD96" s="267">
        <v>0.25</v>
      </c>
      <c r="AE96" s="73"/>
      <c r="AF96" s="73"/>
      <c r="AG96" s="73"/>
      <c r="AH96" s="73"/>
      <c r="AI96" s="73"/>
      <c r="AJ96" s="73"/>
      <c r="AK96" s="77">
        <f t="shared" si="4"/>
        <v>0.5</v>
      </c>
      <c r="AL96" s="77">
        <f t="shared" si="5"/>
        <v>1</v>
      </c>
      <c r="AM96" s="40"/>
      <c r="AN96" s="281"/>
    </row>
    <row r="97" spans="1:40" ht="45" x14ac:dyDescent="0.2">
      <c r="A97" s="323" t="s">
        <v>124</v>
      </c>
      <c r="B97" s="324" t="s">
        <v>500</v>
      </c>
      <c r="C97" s="322" t="s">
        <v>501</v>
      </c>
      <c r="D97" s="386" t="s">
        <v>502</v>
      </c>
      <c r="E97" s="322" t="s">
        <v>213</v>
      </c>
      <c r="F97" s="322" t="s">
        <v>508</v>
      </c>
      <c r="G97" s="323" t="s">
        <v>509</v>
      </c>
      <c r="H97" s="407">
        <v>45658</v>
      </c>
      <c r="I97" s="407">
        <v>46022</v>
      </c>
      <c r="J97" s="74"/>
      <c r="K97" s="74"/>
      <c r="L97" s="74">
        <v>1</v>
      </c>
      <c r="M97" s="74"/>
      <c r="N97" s="74"/>
      <c r="O97" s="74"/>
      <c r="P97" s="75"/>
      <c r="Q97" s="75"/>
      <c r="R97" s="75"/>
      <c r="S97" s="75"/>
      <c r="T97" s="75"/>
      <c r="U97" s="75"/>
      <c r="V97" s="75">
        <f t="shared" si="3"/>
        <v>1</v>
      </c>
      <c r="W97" s="91" t="s">
        <v>510</v>
      </c>
      <c r="X97" s="322" t="s">
        <v>506</v>
      </c>
      <c r="Y97" s="116"/>
      <c r="Z97" s="116"/>
      <c r="AA97" s="117">
        <v>1</v>
      </c>
      <c r="AB97" s="267"/>
      <c r="AC97" s="267"/>
      <c r="AD97" s="267"/>
      <c r="AE97" s="73"/>
      <c r="AF97" s="73"/>
      <c r="AG97" s="73"/>
      <c r="AH97" s="73"/>
      <c r="AI97" s="73"/>
      <c r="AJ97" s="73"/>
      <c r="AK97" s="77">
        <f t="shared" si="4"/>
        <v>1</v>
      </c>
      <c r="AL97" s="77">
        <f t="shared" si="5"/>
        <v>1</v>
      </c>
      <c r="AM97" s="40"/>
      <c r="AN97" s="281"/>
    </row>
    <row r="98" spans="1:40" ht="90" x14ac:dyDescent="0.2">
      <c r="A98" s="323" t="s">
        <v>124</v>
      </c>
      <c r="B98" s="324" t="s">
        <v>500</v>
      </c>
      <c r="C98" s="322" t="s">
        <v>501</v>
      </c>
      <c r="D98" s="386" t="s">
        <v>502</v>
      </c>
      <c r="E98" s="322" t="s">
        <v>213</v>
      </c>
      <c r="F98" s="322" t="s">
        <v>511</v>
      </c>
      <c r="G98" s="323" t="s">
        <v>512</v>
      </c>
      <c r="H98" s="407">
        <v>45658</v>
      </c>
      <c r="I98" s="407">
        <v>46022</v>
      </c>
      <c r="J98" s="74"/>
      <c r="K98" s="74"/>
      <c r="L98" s="74">
        <v>0.5</v>
      </c>
      <c r="M98" s="74"/>
      <c r="N98" s="74"/>
      <c r="O98" s="74">
        <v>0.5</v>
      </c>
      <c r="P98" s="75"/>
      <c r="Q98" s="75"/>
      <c r="R98" s="75"/>
      <c r="S98" s="75"/>
      <c r="T98" s="75"/>
      <c r="U98" s="75"/>
      <c r="V98" s="75">
        <f t="shared" si="3"/>
        <v>1</v>
      </c>
      <c r="W98" s="91" t="s">
        <v>513</v>
      </c>
      <c r="X98" s="322" t="s">
        <v>506</v>
      </c>
      <c r="Y98" s="116"/>
      <c r="Z98" s="116"/>
      <c r="AA98" s="117">
        <v>0.5</v>
      </c>
      <c r="AB98" s="267"/>
      <c r="AC98" s="267"/>
      <c r="AD98" s="267">
        <v>0.5</v>
      </c>
      <c r="AE98" s="73"/>
      <c r="AF98" s="73"/>
      <c r="AG98" s="73"/>
      <c r="AH98" s="73"/>
      <c r="AI98" s="73"/>
      <c r="AJ98" s="73"/>
      <c r="AK98" s="77">
        <f t="shared" si="4"/>
        <v>1</v>
      </c>
      <c r="AL98" s="77">
        <f t="shared" si="5"/>
        <v>1</v>
      </c>
      <c r="AM98" s="40"/>
      <c r="AN98" s="281"/>
    </row>
    <row r="99" spans="1:40" ht="75" x14ac:dyDescent="0.2">
      <c r="A99" s="323" t="s">
        <v>124</v>
      </c>
      <c r="B99" s="324" t="s">
        <v>500</v>
      </c>
      <c r="C99" s="322" t="s">
        <v>501</v>
      </c>
      <c r="D99" s="386" t="s">
        <v>514</v>
      </c>
      <c r="E99" s="322" t="s">
        <v>213</v>
      </c>
      <c r="F99" s="322" t="s">
        <v>515</v>
      </c>
      <c r="G99" s="323" t="s">
        <v>516</v>
      </c>
      <c r="H99" s="407">
        <v>45658</v>
      </c>
      <c r="I99" s="407">
        <v>46022</v>
      </c>
      <c r="J99" s="74"/>
      <c r="K99" s="74"/>
      <c r="L99" s="74">
        <v>0.5</v>
      </c>
      <c r="M99" s="74"/>
      <c r="N99" s="74"/>
      <c r="O99" s="74">
        <v>0.5</v>
      </c>
      <c r="P99" s="75"/>
      <c r="Q99" s="75"/>
      <c r="R99" s="75"/>
      <c r="S99" s="75"/>
      <c r="T99" s="75"/>
      <c r="U99" s="75"/>
      <c r="V99" s="75">
        <f t="shared" si="3"/>
        <v>1</v>
      </c>
      <c r="W99" s="91" t="s">
        <v>517</v>
      </c>
      <c r="X99" s="322" t="s">
        <v>506</v>
      </c>
      <c r="Y99" s="116"/>
      <c r="Z99" s="116"/>
      <c r="AA99" s="117">
        <v>0.5</v>
      </c>
      <c r="AB99" s="267"/>
      <c r="AC99" s="267"/>
      <c r="AD99" s="267">
        <v>0.5</v>
      </c>
      <c r="AE99" s="73"/>
      <c r="AF99" s="73"/>
      <c r="AG99" s="73"/>
      <c r="AH99" s="73"/>
      <c r="AI99" s="73"/>
      <c r="AJ99" s="73"/>
      <c r="AK99" s="77">
        <f t="shared" si="4"/>
        <v>1</v>
      </c>
      <c r="AL99" s="77">
        <f t="shared" si="5"/>
        <v>1</v>
      </c>
      <c r="AM99" s="40"/>
      <c r="AN99" s="281"/>
    </row>
    <row r="100" spans="1:40" ht="45" x14ac:dyDescent="0.2">
      <c r="A100" s="323" t="s">
        <v>124</v>
      </c>
      <c r="B100" s="324" t="s">
        <v>500</v>
      </c>
      <c r="C100" s="322" t="s">
        <v>501</v>
      </c>
      <c r="D100" s="386" t="s">
        <v>514</v>
      </c>
      <c r="E100" s="322" t="s">
        <v>213</v>
      </c>
      <c r="F100" s="322" t="s">
        <v>518</v>
      </c>
      <c r="G100" s="323" t="s">
        <v>519</v>
      </c>
      <c r="H100" s="407">
        <v>45658</v>
      </c>
      <c r="I100" s="407">
        <v>46022</v>
      </c>
      <c r="J100" s="74"/>
      <c r="K100" s="74"/>
      <c r="L100" s="74"/>
      <c r="M100" s="74"/>
      <c r="N100" s="74"/>
      <c r="O100" s="74">
        <v>0.2</v>
      </c>
      <c r="P100" s="75"/>
      <c r="Q100" s="75"/>
      <c r="R100" s="75">
        <v>0.2</v>
      </c>
      <c r="S100" s="75"/>
      <c r="T100" s="75"/>
      <c r="U100" s="75">
        <v>0.6</v>
      </c>
      <c r="V100" s="75">
        <f t="shared" si="3"/>
        <v>1</v>
      </c>
      <c r="W100" s="91" t="s">
        <v>520</v>
      </c>
      <c r="X100" s="322" t="s">
        <v>506</v>
      </c>
      <c r="Y100" s="116"/>
      <c r="Z100" s="116"/>
      <c r="AA100" s="116"/>
      <c r="AB100" s="267"/>
      <c r="AC100" s="267"/>
      <c r="AD100" s="267">
        <v>0.2</v>
      </c>
      <c r="AE100" s="73"/>
      <c r="AF100" s="73"/>
      <c r="AG100" s="73"/>
      <c r="AH100" s="73"/>
      <c r="AI100" s="73"/>
      <c r="AJ100" s="73"/>
      <c r="AK100" s="77">
        <f t="shared" si="4"/>
        <v>0.2</v>
      </c>
      <c r="AL100" s="77">
        <f t="shared" si="5"/>
        <v>1</v>
      </c>
      <c r="AM100" s="40" t="s">
        <v>268</v>
      </c>
      <c r="AN100" s="281"/>
    </row>
    <row r="101" spans="1:40" ht="60" x14ac:dyDescent="0.2">
      <c r="A101" s="323" t="s">
        <v>124</v>
      </c>
      <c r="B101" s="324" t="s">
        <v>500</v>
      </c>
      <c r="C101" s="322" t="s">
        <v>501</v>
      </c>
      <c r="D101" s="386" t="s">
        <v>133</v>
      </c>
      <c r="E101" s="322" t="s">
        <v>213</v>
      </c>
      <c r="F101" s="322" t="s">
        <v>521</v>
      </c>
      <c r="G101" s="323" t="s">
        <v>522</v>
      </c>
      <c r="H101" s="407">
        <v>45658</v>
      </c>
      <c r="I101" s="407">
        <v>46022</v>
      </c>
      <c r="J101" s="74"/>
      <c r="K101" s="74"/>
      <c r="L101" s="74"/>
      <c r="M101" s="74"/>
      <c r="N101" s="74"/>
      <c r="O101" s="74">
        <v>0.3</v>
      </c>
      <c r="P101" s="75"/>
      <c r="Q101" s="75"/>
      <c r="R101" s="75">
        <v>0.2</v>
      </c>
      <c r="S101" s="75"/>
      <c r="T101" s="75"/>
      <c r="U101" s="75">
        <v>0.5</v>
      </c>
      <c r="V101" s="75">
        <f t="shared" si="3"/>
        <v>1</v>
      </c>
      <c r="W101" s="91" t="s">
        <v>523</v>
      </c>
      <c r="X101" s="322" t="s">
        <v>506</v>
      </c>
      <c r="Y101" s="116"/>
      <c r="Z101" s="116"/>
      <c r="AA101" s="116"/>
      <c r="AB101" s="267"/>
      <c r="AC101" s="267"/>
      <c r="AD101" s="267">
        <v>0.3</v>
      </c>
      <c r="AE101" s="73"/>
      <c r="AF101" s="73"/>
      <c r="AG101" s="73"/>
      <c r="AH101" s="73"/>
      <c r="AI101" s="73"/>
      <c r="AJ101" s="73"/>
      <c r="AK101" s="77">
        <f t="shared" si="4"/>
        <v>0.3</v>
      </c>
      <c r="AL101" s="77">
        <f t="shared" si="5"/>
        <v>1</v>
      </c>
      <c r="AM101" s="40" t="s">
        <v>268</v>
      </c>
      <c r="AN101" s="281"/>
    </row>
    <row r="102" spans="1:40" ht="45" x14ac:dyDescent="0.2">
      <c r="A102" s="323" t="s">
        <v>124</v>
      </c>
      <c r="B102" s="324" t="s">
        <v>500</v>
      </c>
      <c r="C102" s="322" t="s">
        <v>501</v>
      </c>
      <c r="D102" s="386" t="s">
        <v>133</v>
      </c>
      <c r="E102" s="322" t="s">
        <v>213</v>
      </c>
      <c r="F102" s="322" t="s">
        <v>524</v>
      </c>
      <c r="G102" s="323" t="s">
        <v>525</v>
      </c>
      <c r="H102" s="407">
        <v>45658</v>
      </c>
      <c r="I102" s="407">
        <v>46022</v>
      </c>
      <c r="J102" s="74"/>
      <c r="K102" s="74"/>
      <c r="L102" s="74"/>
      <c r="M102" s="74"/>
      <c r="N102" s="74"/>
      <c r="O102" s="74"/>
      <c r="P102" s="75"/>
      <c r="Q102" s="75"/>
      <c r="R102" s="75">
        <v>0.5</v>
      </c>
      <c r="S102" s="75"/>
      <c r="T102" s="75"/>
      <c r="U102" s="75">
        <v>0.5</v>
      </c>
      <c r="V102" s="75">
        <f t="shared" si="3"/>
        <v>1</v>
      </c>
      <c r="W102" s="91" t="s">
        <v>523</v>
      </c>
      <c r="X102" s="322" t="s">
        <v>506</v>
      </c>
      <c r="Y102" s="116"/>
      <c r="Z102" s="116"/>
      <c r="AA102" s="116"/>
      <c r="AB102" s="267"/>
      <c r="AC102" s="267"/>
      <c r="AD102" s="267"/>
      <c r="AE102" s="73"/>
      <c r="AF102" s="73"/>
      <c r="AG102" s="73"/>
      <c r="AH102" s="73"/>
      <c r="AI102" s="73"/>
      <c r="AJ102" s="73"/>
      <c r="AK102" s="77">
        <f t="shared" si="4"/>
        <v>0</v>
      </c>
      <c r="AL102" s="77" t="str">
        <f t="shared" ref="AL102:AL103" si="6">IFERROR(AK102/SUM(J102:O102),"No programado para el periodo")</f>
        <v>No programado para el periodo</v>
      </c>
      <c r="AM102" s="40" t="s">
        <v>268</v>
      </c>
      <c r="AN102" s="401" t="s">
        <v>268</v>
      </c>
    </row>
    <row r="103" spans="1:40" ht="45" x14ac:dyDescent="0.2">
      <c r="A103" s="323" t="s">
        <v>124</v>
      </c>
      <c r="B103" s="324" t="s">
        <v>500</v>
      </c>
      <c r="C103" s="322" t="s">
        <v>501</v>
      </c>
      <c r="D103" s="386" t="s">
        <v>133</v>
      </c>
      <c r="E103" s="322" t="s">
        <v>213</v>
      </c>
      <c r="F103" s="322" t="s">
        <v>526</v>
      </c>
      <c r="G103" s="323" t="s">
        <v>527</v>
      </c>
      <c r="H103" s="407">
        <v>45658</v>
      </c>
      <c r="I103" s="407">
        <v>46022</v>
      </c>
      <c r="J103" s="74"/>
      <c r="K103" s="74"/>
      <c r="L103" s="74"/>
      <c r="M103" s="74"/>
      <c r="N103" s="74"/>
      <c r="O103" s="74"/>
      <c r="P103" s="75"/>
      <c r="Q103" s="75"/>
      <c r="R103" s="75"/>
      <c r="S103" s="75"/>
      <c r="T103" s="75"/>
      <c r="U103" s="75">
        <v>1</v>
      </c>
      <c r="V103" s="75">
        <f t="shared" si="3"/>
        <v>1</v>
      </c>
      <c r="W103" s="91" t="s">
        <v>528</v>
      </c>
      <c r="X103" s="322" t="s">
        <v>506</v>
      </c>
      <c r="Y103" s="116"/>
      <c r="Z103" s="116"/>
      <c r="AA103" s="116"/>
      <c r="AB103" s="267"/>
      <c r="AC103" s="267"/>
      <c r="AD103" s="267"/>
      <c r="AE103" s="73"/>
      <c r="AF103" s="73"/>
      <c r="AG103" s="73"/>
      <c r="AH103" s="73"/>
      <c r="AI103" s="73"/>
      <c r="AJ103" s="73"/>
      <c r="AK103" s="77">
        <f t="shared" si="4"/>
        <v>0</v>
      </c>
      <c r="AL103" s="77" t="str">
        <f t="shared" si="6"/>
        <v>No programado para el periodo</v>
      </c>
      <c r="AM103" s="40" t="s">
        <v>268</v>
      </c>
      <c r="AN103" s="401" t="s">
        <v>268</v>
      </c>
    </row>
    <row r="104" spans="1:40" ht="45" x14ac:dyDescent="0.2">
      <c r="A104" s="323" t="s">
        <v>124</v>
      </c>
      <c r="B104" s="324" t="s">
        <v>500</v>
      </c>
      <c r="C104" s="322" t="s">
        <v>501</v>
      </c>
      <c r="D104" s="386" t="s">
        <v>529</v>
      </c>
      <c r="E104" s="322" t="s">
        <v>213</v>
      </c>
      <c r="F104" s="322" t="s">
        <v>530</v>
      </c>
      <c r="G104" s="323" t="s">
        <v>531</v>
      </c>
      <c r="H104" s="407">
        <v>45658</v>
      </c>
      <c r="I104" s="407">
        <v>46022</v>
      </c>
      <c r="J104" s="74"/>
      <c r="K104" s="74"/>
      <c r="L104" s="74">
        <v>0.1</v>
      </c>
      <c r="M104" s="74"/>
      <c r="N104" s="74"/>
      <c r="O104" s="74">
        <v>0.6</v>
      </c>
      <c r="P104" s="75"/>
      <c r="Q104" s="75"/>
      <c r="R104" s="75">
        <v>0.3</v>
      </c>
      <c r="S104" s="75"/>
      <c r="T104" s="75"/>
      <c r="U104" s="75"/>
      <c r="V104" s="75">
        <f t="shared" si="3"/>
        <v>1</v>
      </c>
      <c r="W104" s="91" t="s">
        <v>532</v>
      </c>
      <c r="X104" s="322" t="s">
        <v>506</v>
      </c>
      <c r="Y104" s="116"/>
      <c r="Z104" s="116"/>
      <c r="AA104" s="117">
        <v>0.1</v>
      </c>
      <c r="AB104" s="267"/>
      <c r="AC104" s="267"/>
      <c r="AD104" s="267">
        <v>0.6</v>
      </c>
      <c r="AE104" s="73"/>
      <c r="AF104" s="73"/>
      <c r="AG104" s="73"/>
      <c r="AH104" s="73"/>
      <c r="AI104" s="73"/>
      <c r="AJ104" s="73"/>
      <c r="AK104" s="77">
        <f t="shared" si="4"/>
        <v>0.7</v>
      </c>
      <c r="AL104" s="77">
        <f t="shared" si="5"/>
        <v>1</v>
      </c>
      <c r="AM104" s="40"/>
      <c r="AN104" s="281"/>
    </row>
    <row r="105" spans="1:40" ht="75" x14ac:dyDescent="0.2">
      <c r="A105" s="323" t="s">
        <v>35</v>
      </c>
      <c r="B105" s="324" t="s">
        <v>533</v>
      </c>
      <c r="C105" s="322" t="s">
        <v>534</v>
      </c>
      <c r="D105" s="323" t="s">
        <v>43</v>
      </c>
      <c r="E105" s="322" t="s">
        <v>213</v>
      </c>
      <c r="F105" s="322" t="s">
        <v>535</v>
      </c>
      <c r="G105" s="323" t="s">
        <v>536</v>
      </c>
      <c r="H105" s="407">
        <v>45658</v>
      </c>
      <c r="I105" s="407">
        <v>46022</v>
      </c>
      <c r="J105" s="409">
        <v>0.08</v>
      </c>
      <c r="K105" s="409">
        <v>0.08</v>
      </c>
      <c r="L105" s="409">
        <v>0.09</v>
      </c>
      <c r="M105" s="409">
        <v>0.08</v>
      </c>
      <c r="N105" s="409">
        <v>0.08</v>
      </c>
      <c r="O105" s="409">
        <v>0.09</v>
      </c>
      <c r="P105" s="409">
        <v>0.08</v>
      </c>
      <c r="Q105" s="409">
        <v>0.08</v>
      </c>
      <c r="R105" s="409">
        <v>0.09</v>
      </c>
      <c r="S105" s="409">
        <v>0.08</v>
      </c>
      <c r="T105" s="409">
        <v>0.09</v>
      </c>
      <c r="U105" s="409">
        <v>0.08</v>
      </c>
      <c r="V105" s="75">
        <f t="shared" si="3"/>
        <v>0.99999999999999978</v>
      </c>
      <c r="W105" s="91" t="s">
        <v>537</v>
      </c>
      <c r="X105" s="322" t="s">
        <v>538</v>
      </c>
      <c r="Y105" s="117">
        <v>0.08</v>
      </c>
      <c r="Z105" s="117">
        <v>0.08</v>
      </c>
      <c r="AA105" s="117">
        <v>0.09</v>
      </c>
      <c r="AB105" s="267">
        <v>0.08</v>
      </c>
      <c r="AC105" s="267">
        <v>0.08</v>
      </c>
      <c r="AD105" s="267">
        <v>0.09</v>
      </c>
      <c r="AE105" s="73"/>
      <c r="AF105" s="73"/>
      <c r="AG105" s="73"/>
      <c r="AH105" s="73"/>
      <c r="AI105" s="73"/>
      <c r="AJ105" s="73"/>
      <c r="AK105" s="77">
        <f t="shared" si="4"/>
        <v>0.5</v>
      </c>
      <c r="AL105" s="77">
        <f t="shared" si="5"/>
        <v>1</v>
      </c>
      <c r="AM105" s="40"/>
      <c r="AN105" s="281"/>
    </row>
    <row r="106" spans="1:40" ht="75" x14ac:dyDescent="0.2">
      <c r="A106" s="323" t="s">
        <v>35</v>
      </c>
      <c r="B106" s="324" t="s">
        <v>533</v>
      </c>
      <c r="C106" s="322" t="s">
        <v>534</v>
      </c>
      <c r="D106" s="323" t="s">
        <v>43</v>
      </c>
      <c r="E106" s="322" t="s">
        <v>213</v>
      </c>
      <c r="F106" s="322" t="s">
        <v>539</v>
      </c>
      <c r="G106" s="323" t="s">
        <v>540</v>
      </c>
      <c r="H106" s="407">
        <v>45658</v>
      </c>
      <c r="I106" s="407">
        <v>46022</v>
      </c>
      <c r="J106" s="409">
        <v>0.08</v>
      </c>
      <c r="K106" s="409">
        <v>0.08</v>
      </c>
      <c r="L106" s="409">
        <v>0.09</v>
      </c>
      <c r="M106" s="409">
        <v>0.08</v>
      </c>
      <c r="N106" s="409">
        <v>0.08</v>
      </c>
      <c r="O106" s="409">
        <v>0.09</v>
      </c>
      <c r="P106" s="409">
        <v>0.08</v>
      </c>
      <c r="Q106" s="409">
        <v>0.08</v>
      </c>
      <c r="R106" s="409">
        <v>0.09</v>
      </c>
      <c r="S106" s="409">
        <v>0.08</v>
      </c>
      <c r="T106" s="409">
        <v>0.09</v>
      </c>
      <c r="U106" s="409">
        <v>0.08</v>
      </c>
      <c r="V106" s="75">
        <f t="shared" si="3"/>
        <v>0.99999999999999978</v>
      </c>
      <c r="W106" s="91" t="s">
        <v>541</v>
      </c>
      <c r="X106" s="322" t="s">
        <v>538</v>
      </c>
      <c r="Y106" s="117">
        <v>0.08</v>
      </c>
      <c r="Z106" s="117">
        <v>0.08</v>
      </c>
      <c r="AA106" s="117">
        <v>0.09</v>
      </c>
      <c r="AB106" s="267">
        <v>0.08</v>
      </c>
      <c r="AC106" s="267">
        <v>0.08</v>
      </c>
      <c r="AD106" s="267">
        <v>0.09</v>
      </c>
      <c r="AE106" s="73"/>
      <c r="AF106" s="73"/>
      <c r="AG106" s="73"/>
      <c r="AH106" s="73"/>
      <c r="AI106" s="73"/>
      <c r="AJ106" s="73"/>
      <c r="AK106" s="77">
        <f t="shared" si="4"/>
        <v>0.5</v>
      </c>
      <c r="AL106" s="77">
        <f t="shared" si="5"/>
        <v>1</v>
      </c>
      <c r="AM106" s="40"/>
      <c r="AN106" s="281"/>
    </row>
    <row r="107" spans="1:40" ht="75" x14ac:dyDescent="0.2">
      <c r="A107" s="323" t="s">
        <v>35</v>
      </c>
      <c r="B107" s="324" t="s">
        <v>533</v>
      </c>
      <c r="C107" s="322" t="s">
        <v>534</v>
      </c>
      <c r="D107" s="323" t="s">
        <v>43</v>
      </c>
      <c r="E107" s="322" t="s">
        <v>213</v>
      </c>
      <c r="F107" s="322" t="s">
        <v>542</v>
      </c>
      <c r="G107" s="323" t="s">
        <v>543</v>
      </c>
      <c r="H107" s="407">
        <v>45658</v>
      </c>
      <c r="I107" s="407">
        <v>46022</v>
      </c>
      <c r="J107" s="409">
        <v>0.08</v>
      </c>
      <c r="K107" s="409">
        <v>0.08</v>
      </c>
      <c r="L107" s="409">
        <v>0.09</v>
      </c>
      <c r="M107" s="409">
        <v>0.08</v>
      </c>
      <c r="N107" s="409">
        <v>0.08</v>
      </c>
      <c r="O107" s="409">
        <v>0.09</v>
      </c>
      <c r="P107" s="409">
        <v>0.08</v>
      </c>
      <c r="Q107" s="409">
        <v>0.08</v>
      </c>
      <c r="R107" s="409">
        <v>0.09</v>
      </c>
      <c r="S107" s="409">
        <v>0.08</v>
      </c>
      <c r="T107" s="409">
        <v>0.09</v>
      </c>
      <c r="U107" s="409">
        <v>0.08</v>
      </c>
      <c r="V107" s="75">
        <f t="shared" si="3"/>
        <v>0.99999999999999978</v>
      </c>
      <c r="W107" s="91" t="s">
        <v>544</v>
      </c>
      <c r="X107" s="322" t="s">
        <v>538</v>
      </c>
      <c r="Y107" s="117">
        <v>0.08</v>
      </c>
      <c r="Z107" s="117">
        <v>0.08</v>
      </c>
      <c r="AA107" s="117">
        <v>0.09</v>
      </c>
      <c r="AB107" s="267">
        <v>0.08</v>
      </c>
      <c r="AC107" s="267">
        <v>0.08</v>
      </c>
      <c r="AD107" s="267">
        <v>0.09</v>
      </c>
      <c r="AE107" s="73"/>
      <c r="AF107" s="73"/>
      <c r="AG107" s="73"/>
      <c r="AH107" s="73"/>
      <c r="AI107" s="73"/>
      <c r="AJ107" s="73"/>
      <c r="AK107" s="77">
        <f t="shared" si="4"/>
        <v>0.5</v>
      </c>
      <c r="AL107" s="77">
        <f t="shared" si="5"/>
        <v>1</v>
      </c>
      <c r="AM107" s="40"/>
      <c r="AN107" s="281"/>
    </row>
    <row r="108" spans="1:40" ht="75" x14ac:dyDescent="0.2">
      <c r="A108" s="323" t="s">
        <v>35</v>
      </c>
      <c r="B108" s="324" t="s">
        <v>533</v>
      </c>
      <c r="C108" s="322" t="s">
        <v>534</v>
      </c>
      <c r="D108" s="323" t="s">
        <v>43</v>
      </c>
      <c r="E108" s="322" t="s">
        <v>213</v>
      </c>
      <c r="F108" s="322" t="s">
        <v>545</v>
      </c>
      <c r="G108" s="323" t="s">
        <v>546</v>
      </c>
      <c r="H108" s="407">
        <v>45658</v>
      </c>
      <c r="I108" s="407">
        <v>46022</v>
      </c>
      <c r="J108" s="409">
        <v>0.08</v>
      </c>
      <c r="K108" s="409">
        <v>0.08</v>
      </c>
      <c r="L108" s="409">
        <v>0.09</v>
      </c>
      <c r="M108" s="409">
        <v>0.08</v>
      </c>
      <c r="N108" s="409">
        <v>0.08</v>
      </c>
      <c r="O108" s="409">
        <v>0.09</v>
      </c>
      <c r="P108" s="409">
        <v>0.08</v>
      </c>
      <c r="Q108" s="409">
        <v>0.08</v>
      </c>
      <c r="R108" s="409">
        <v>0.09</v>
      </c>
      <c r="S108" s="409">
        <v>0.08</v>
      </c>
      <c r="T108" s="409">
        <v>0.09</v>
      </c>
      <c r="U108" s="409">
        <v>0.08</v>
      </c>
      <c r="V108" s="75">
        <f t="shared" si="3"/>
        <v>0.99999999999999978</v>
      </c>
      <c r="W108" s="91" t="s">
        <v>547</v>
      </c>
      <c r="X108" s="322" t="s">
        <v>538</v>
      </c>
      <c r="Y108" s="117">
        <v>0.08</v>
      </c>
      <c r="Z108" s="117">
        <v>0.08</v>
      </c>
      <c r="AA108" s="117">
        <v>0.09</v>
      </c>
      <c r="AB108" s="267">
        <v>0.08</v>
      </c>
      <c r="AC108" s="267">
        <v>0.08</v>
      </c>
      <c r="AD108" s="267">
        <v>0.09</v>
      </c>
      <c r="AE108" s="73"/>
      <c r="AF108" s="73"/>
      <c r="AG108" s="73"/>
      <c r="AH108" s="73"/>
      <c r="AI108" s="73"/>
      <c r="AJ108" s="73"/>
      <c r="AK108" s="77">
        <f t="shared" si="4"/>
        <v>0.5</v>
      </c>
      <c r="AL108" s="77">
        <f t="shared" si="5"/>
        <v>1</v>
      </c>
      <c r="AM108" s="40"/>
      <c r="AN108" s="281"/>
    </row>
    <row r="109" spans="1:40" ht="75" x14ac:dyDescent="0.2">
      <c r="A109" s="323" t="s">
        <v>35</v>
      </c>
      <c r="B109" s="324" t="s">
        <v>533</v>
      </c>
      <c r="C109" s="322" t="s">
        <v>534</v>
      </c>
      <c r="D109" s="323" t="s">
        <v>44</v>
      </c>
      <c r="E109" s="322" t="s">
        <v>213</v>
      </c>
      <c r="F109" s="322" t="s">
        <v>548</v>
      </c>
      <c r="G109" s="323" t="s">
        <v>549</v>
      </c>
      <c r="H109" s="407">
        <v>45658</v>
      </c>
      <c r="I109" s="407">
        <v>46022</v>
      </c>
      <c r="J109" s="409">
        <v>0.08</v>
      </c>
      <c r="K109" s="409">
        <v>0.08</v>
      </c>
      <c r="L109" s="409">
        <v>0.09</v>
      </c>
      <c r="M109" s="409">
        <v>0.08</v>
      </c>
      <c r="N109" s="409">
        <v>0.08</v>
      </c>
      <c r="O109" s="409">
        <v>0.09</v>
      </c>
      <c r="P109" s="409">
        <v>0.08</v>
      </c>
      <c r="Q109" s="409">
        <v>0.08</v>
      </c>
      <c r="R109" s="409">
        <v>0.09</v>
      </c>
      <c r="S109" s="409">
        <v>0.08</v>
      </c>
      <c r="T109" s="409">
        <v>0.09</v>
      </c>
      <c r="U109" s="409">
        <v>0.08</v>
      </c>
      <c r="V109" s="75">
        <f t="shared" si="3"/>
        <v>0.99999999999999978</v>
      </c>
      <c r="W109" s="91" t="s">
        <v>550</v>
      </c>
      <c r="X109" s="322" t="s">
        <v>551</v>
      </c>
      <c r="Y109" s="117">
        <v>0.08</v>
      </c>
      <c r="Z109" s="117">
        <v>0.08</v>
      </c>
      <c r="AA109" s="117">
        <v>0.09</v>
      </c>
      <c r="AB109" s="267">
        <v>0.08</v>
      </c>
      <c r="AC109" s="267">
        <v>0.08</v>
      </c>
      <c r="AD109" s="267">
        <v>0.09</v>
      </c>
      <c r="AE109" s="73"/>
      <c r="AF109" s="73"/>
      <c r="AG109" s="73"/>
      <c r="AH109" s="73"/>
      <c r="AI109" s="73"/>
      <c r="AJ109" s="73"/>
      <c r="AK109" s="77">
        <f t="shared" si="4"/>
        <v>0.5</v>
      </c>
      <c r="AL109" s="77">
        <f t="shared" si="5"/>
        <v>1</v>
      </c>
      <c r="AM109" s="40"/>
      <c r="AN109" s="281"/>
    </row>
    <row r="110" spans="1:40" ht="75" x14ac:dyDescent="0.2">
      <c r="A110" s="323" t="s">
        <v>35</v>
      </c>
      <c r="B110" s="324" t="s">
        <v>533</v>
      </c>
      <c r="C110" s="322" t="s">
        <v>534</v>
      </c>
      <c r="D110" s="323" t="s">
        <v>44</v>
      </c>
      <c r="E110" s="322" t="s">
        <v>213</v>
      </c>
      <c r="F110" s="322" t="s">
        <v>552</v>
      </c>
      <c r="G110" s="323" t="s">
        <v>553</v>
      </c>
      <c r="H110" s="407">
        <v>45658</v>
      </c>
      <c r="I110" s="407">
        <v>46022</v>
      </c>
      <c r="J110" s="409">
        <v>0.08</v>
      </c>
      <c r="K110" s="409">
        <v>0.08</v>
      </c>
      <c r="L110" s="409">
        <v>0.09</v>
      </c>
      <c r="M110" s="409">
        <v>0.08</v>
      </c>
      <c r="N110" s="409">
        <v>0.08</v>
      </c>
      <c r="O110" s="409">
        <v>0.09</v>
      </c>
      <c r="P110" s="409">
        <v>0.08</v>
      </c>
      <c r="Q110" s="409">
        <v>0.08</v>
      </c>
      <c r="R110" s="409">
        <v>0.09</v>
      </c>
      <c r="S110" s="409">
        <v>0.08</v>
      </c>
      <c r="T110" s="409">
        <v>0.09</v>
      </c>
      <c r="U110" s="409">
        <v>0.08</v>
      </c>
      <c r="V110" s="75">
        <f t="shared" si="3"/>
        <v>0.99999999999999978</v>
      </c>
      <c r="W110" s="91" t="s">
        <v>554</v>
      </c>
      <c r="X110" s="322" t="s">
        <v>551</v>
      </c>
      <c r="Y110" s="117">
        <v>0.08</v>
      </c>
      <c r="Z110" s="117">
        <v>0.08</v>
      </c>
      <c r="AA110" s="117">
        <v>0.09</v>
      </c>
      <c r="AB110" s="267">
        <v>0.08</v>
      </c>
      <c r="AC110" s="267">
        <v>0.08</v>
      </c>
      <c r="AD110" s="267">
        <v>0.09</v>
      </c>
      <c r="AE110" s="73"/>
      <c r="AF110" s="73"/>
      <c r="AG110" s="73"/>
      <c r="AH110" s="73"/>
      <c r="AI110" s="73"/>
      <c r="AJ110" s="73"/>
      <c r="AK110" s="77">
        <f t="shared" si="4"/>
        <v>0.5</v>
      </c>
      <c r="AL110" s="77">
        <f t="shared" si="5"/>
        <v>1</v>
      </c>
      <c r="AM110" s="40"/>
      <c r="AN110" s="281"/>
    </row>
    <row r="111" spans="1:40" ht="75" x14ac:dyDescent="0.2">
      <c r="A111" s="323" t="s">
        <v>35</v>
      </c>
      <c r="B111" s="324" t="s">
        <v>533</v>
      </c>
      <c r="C111" s="322" t="s">
        <v>534</v>
      </c>
      <c r="D111" s="323" t="s">
        <v>44</v>
      </c>
      <c r="E111" s="322" t="s">
        <v>213</v>
      </c>
      <c r="F111" s="322" t="s">
        <v>555</v>
      </c>
      <c r="G111" s="323" t="s">
        <v>556</v>
      </c>
      <c r="H111" s="407">
        <v>45658</v>
      </c>
      <c r="I111" s="407">
        <v>46022</v>
      </c>
      <c r="J111" s="409">
        <v>0.08</v>
      </c>
      <c r="K111" s="409">
        <v>0.08</v>
      </c>
      <c r="L111" s="409">
        <v>0.09</v>
      </c>
      <c r="M111" s="409">
        <v>0.08</v>
      </c>
      <c r="N111" s="409">
        <v>0.08</v>
      </c>
      <c r="O111" s="409">
        <v>0.09</v>
      </c>
      <c r="P111" s="409">
        <v>0.08</v>
      </c>
      <c r="Q111" s="409">
        <v>0.08</v>
      </c>
      <c r="R111" s="409">
        <v>0.09</v>
      </c>
      <c r="S111" s="409">
        <v>0.08</v>
      </c>
      <c r="T111" s="409">
        <v>0.09</v>
      </c>
      <c r="U111" s="409">
        <v>0.08</v>
      </c>
      <c r="V111" s="75">
        <f t="shared" si="3"/>
        <v>0.99999999999999978</v>
      </c>
      <c r="W111" s="91" t="s">
        <v>557</v>
      </c>
      <c r="X111" s="322" t="s">
        <v>551</v>
      </c>
      <c r="Y111" s="117">
        <v>0.08</v>
      </c>
      <c r="Z111" s="117">
        <v>0.08</v>
      </c>
      <c r="AA111" s="117">
        <v>0.09</v>
      </c>
      <c r="AB111" s="267">
        <v>0.08</v>
      </c>
      <c r="AC111" s="267">
        <v>0.08</v>
      </c>
      <c r="AD111" s="267">
        <v>0.09</v>
      </c>
      <c r="AE111" s="73"/>
      <c r="AF111" s="73"/>
      <c r="AG111" s="73"/>
      <c r="AH111" s="73"/>
      <c r="AI111" s="73"/>
      <c r="AJ111" s="73"/>
      <c r="AK111" s="77">
        <f t="shared" si="4"/>
        <v>0.5</v>
      </c>
      <c r="AL111" s="77">
        <f t="shared" si="5"/>
        <v>1</v>
      </c>
      <c r="AM111" s="40"/>
      <c r="AN111" s="281"/>
    </row>
    <row r="112" spans="1:40" ht="75" x14ac:dyDescent="0.2">
      <c r="A112" s="323" t="s">
        <v>35</v>
      </c>
      <c r="B112" s="324" t="s">
        <v>533</v>
      </c>
      <c r="C112" s="322" t="s">
        <v>534</v>
      </c>
      <c r="D112" s="323" t="s">
        <v>45</v>
      </c>
      <c r="E112" s="322" t="s">
        <v>213</v>
      </c>
      <c r="F112" s="322" t="s">
        <v>558</v>
      </c>
      <c r="G112" s="323" t="s">
        <v>559</v>
      </c>
      <c r="H112" s="407">
        <v>45658</v>
      </c>
      <c r="I112" s="407">
        <v>46022</v>
      </c>
      <c r="J112" s="409">
        <v>0.08</v>
      </c>
      <c r="K112" s="409">
        <v>0.08</v>
      </c>
      <c r="L112" s="409">
        <v>0.09</v>
      </c>
      <c r="M112" s="409">
        <v>0.08</v>
      </c>
      <c r="N112" s="409">
        <v>0.08</v>
      </c>
      <c r="O112" s="409">
        <v>0.09</v>
      </c>
      <c r="P112" s="409">
        <v>0.08</v>
      </c>
      <c r="Q112" s="409">
        <v>0.08</v>
      </c>
      <c r="R112" s="409">
        <v>0.09</v>
      </c>
      <c r="S112" s="409">
        <v>0.08</v>
      </c>
      <c r="T112" s="409">
        <v>0.09</v>
      </c>
      <c r="U112" s="409">
        <v>0.08</v>
      </c>
      <c r="V112" s="75">
        <f t="shared" si="3"/>
        <v>0.99999999999999978</v>
      </c>
      <c r="W112" s="91" t="s">
        <v>560</v>
      </c>
      <c r="X112" s="322" t="s">
        <v>551</v>
      </c>
      <c r="Y112" s="117">
        <v>0.08</v>
      </c>
      <c r="Z112" s="117">
        <v>0.08</v>
      </c>
      <c r="AA112" s="117">
        <v>0.09</v>
      </c>
      <c r="AB112" s="267">
        <v>0.08</v>
      </c>
      <c r="AC112" s="267">
        <v>0.08</v>
      </c>
      <c r="AD112" s="267">
        <v>0.09</v>
      </c>
      <c r="AE112" s="73"/>
      <c r="AF112" s="73"/>
      <c r="AG112" s="73"/>
      <c r="AH112" s="73"/>
      <c r="AI112" s="73"/>
      <c r="AJ112" s="73"/>
      <c r="AK112" s="77">
        <f t="shared" si="4"/>
        <v>0.5</v>
      </c>
      <c r="AL112" s="77">
        <f t="shared" si="5"/>
        <v>1</v>
      </c>
      <c r="AM112" s="40"/>
      <c r="AN112" s="281"/>
    </row>
    <row r="113" spans="1:40" ht="75" x14ac:dyDescent="0.2">
      <c r="A113" s="323" t="s">
        <v>35</v>
      </c>
      <c r="B113" s="324" t="s">
        <v>533</v>
      </c>
      <c r="C113" s="322" t="s">
        <v>534</v>
      </c>
      <c r="D113" s="323" t="s">
        <v>45</v>
      </c>
      <c r="E113" s="322" t="s">
        <v>213</v>
      </c>
      <c r="F113" s="322" t="s">
        <v>561</v>
      </c>
      <c r="G113" s="323" t="s">
        <v>562</v>
      </c>
      <c r="H113" s="407">
        <v>45658</v>
      </c>
      <c r="I113" s="407">
        <v>46022</v>
      </c>
      <c r="J113" s="409">
        <v>0.08</v>
      </c>
      <c r="K113" s="409">
        <v>0.08</v>
      </c>
      <c r="L113" s="409">
        <v>0.09</v>
      </c>
      <c r="M113" s="409">
        <v>0.08</v>
      </c>
      <c r="N113" s="409">
        <v>0.08</v>
      </c>
      <c r="O113" s="409">
        <v>0.09</v>
      </c>
      <c r="P113" s="409">
        <v>0.08</v>
      </c>
      <c r="Q113" s="409">
        <v>0.08</v>
      </c>
      <c r="R113" s="409">
        <v>0.09</v>
      </c>
      <c r="S113" s="409">
        <v>0.08</v>
      </c>
      <c r="T113" s="409">
        <v>0.09</v>
      </c>
      <c r="U113" s="409">
        <v>0.08</v>
      </c>
      <c r="V113" s="75">
        <f t="shared" si="3"/>
        <v>0.99999999999999978</v>
      </c>
      <c r="W113" s="91" t="s">
        <v>563</v>
      </c>
      <c r="X113" s="322" t="s">
        <v>551</v>
      </c>
      <c r="Y113" s="117">
        <v>0.08</v>
      </c>
      <c r="Z113" s="117">
        <v>0.08</v>
      </c>
      <c r="AA113" s="117">
        <v>0.09</v>
      </c>
      <c r="AB113" s="267">
        <v>0.08</v>
      </c>
      <c r="AC113" s="267">
        <v>0.08</v>
      </c>
      <c r="AD113" s="267">
        <v>0.09</v>
      </c>
      <c r="AE113" s="73"/>
      <c r="AF113" s="73"/>
      <c r="AG113" s="73"/>
      <c r="AH113" s="73"/>
      <c r="AI113" s="73"/>
      <c r="AJ113" s="73"/>
      <c r="AK113" s="77">
        <f t="shared" si="4"/>
        <v>0.5</v>
      </c>
      <c r="AL113" s="77">
        <f t="shared" si="5"/>
        <v>1</v>
      </c>
      <c r="AM113" s="40"/>
      <c r="AN113" s="281"/>
    </row>
    <row r="114" spans="1:40" ht="75" x14ac:dyDescent="0.2">
      <c r="A114" s="323" t="s">
        <v>35</v>
      </c>
      <c r="B114" s="324" t="s">
        <v>533</v>
      </c>
      <c r="C114" s="322" t="s">
        <v>534</v>
      </c>
      <c r="D114" s="323" t="s">
        <v>45</v>
      </c>
      <c r="E114" s="322" t="s">
        <v>213</v>
      </c>
      <c r="F114" s="322" t="s">
        <v>564</v>
      </c>
      <c r="G114" s="323" t="s">
        <v>565</v>
      </c>
      <c r="H114" s="407">
        <v>45809</v>
      </c>
      <c r="I114" s="407">
        <v>46022</v>
      </c>
      <c r="J114" s="409"/>
      <c r="K114" s="409"/>
      <c r="L114" s="409"/>
      <c r="M114" s="409"/>
      <c r="N114" s="409"/>
      <c r="O114" s="409">
        <v>0.5</v>
      </c>
      <c r="P114" s="409"/>
      <c r="Q114" s="409"/>
      <c r="R114" s="409"/>
      <c r="S114" s="409"/>
      <c r="T114" s="409"/>
      <c r="U114" s="409">
        <v>0.5</v>
      </c>
      <c r="V114" s="75">
        <f t="shared" si="3"/>
        <v>1</v>
      </c>
      <c r="W114" s="91" t="s">
        <v>566</v>
      </c>
      <c r="X114" s="322" t="s">
        <v>551</v>
      </c>
      <c r="Y114" s="116"/>
      <c r="Z114" s="116"/>
      <c r="AA114" s="116"/>
      <c r="AB114" s="267"/>
      <c r="AC114" s="267"/>
      <c r="AD114" s="267">
        <v>0.5</v>
      </c>
      <c r="AE114" s="73"/>
      <c r="AF114" s="73"/>
      <c r="AG114" s="73"/>
      <c r="AH114" s="73"/>
      <c r="AI114" s="73"/>
      <c r="AJ114" s="73"/>
      <c r="AK114" s="77">
        <f t="shared" si="4"/>
        <v>0.5</v>
      </c>
      <c r="AL114" s="77">
        <f t="shared" si="5"/>
        <v>1</v>
      </c>
      <c r="AM114" s="40" t="s">
        <v>567</v>
      </c>
      <c r="AN114" s="401" t="s">
        <v>268</v>
      </c>
    </row>
    <row r="115" spans="1:40" ht="75" x14ac:dyDescent="0.2">
      <c r="A115" s="323" t="s">
        <v>35</v>
      </c>
      <c r="B115" s="324" t="s">
        <v>533</v>
      </c>
      <c r="C115" s="322" t="s">
        <v>534</v>
      </c>
      <c r="D115" s="323" t="s">
        <v>568</v>
      </c>
      <c r="E115" s="322" t="s">
        <v>213</v>
      </c>
      <c r="F115" s="322" t="s">
        <v>569</v>
      </c>
      <c r="G115" s="323" t="s">
        <v>570</v>
      </c>
      <c r="H115" s="407">
        <v>45658</v>
      </c>
      <c r="I115" s="407">
        <v>46022</v>
      </c>
      <c r="J115" s="409">
        <v>0.08</v>
      </c>
      <c r="K115" s="409">
        <v>0.08</v>
      </c>
      <c r="L115" s="409">
        <v>0.09</v>
      </c>
      <c r="M115" s="409">
        <v>0.08</v>
      </c>
      <c r="N115" s="409">
        <v>0.08</v>
      </c>
      <c r="O115" s="409">
        <v>0.09</v>
      </c>
      <c r="P115" s="409">
        <v>0.08</v>
      </c>
      <c r="Q115" s="409">
        <v>0.08</v>
      </c>
      <c r="R115" s="409">
        <v>0.09</v>
      </c>
      <c r="S115" s="409">
        <v>0.08</v>
      </c>
      <c r="T115" s="409">
        <v>0.09</v>
      </c>
      <c r="U115" s="409">
        <v>0.08</v>
      </c>
      <c r="V115" s="75">
        <f t="shared" si="3"/>
        <v>0.99999999999999978</v>
      </c>
      <c r="W115" s="91" t="s">
        <v>571</v>
      </c>
      <c r="X115" s="322" t="s">
        <v>551</v>
      </c>
      <c r="Y115" s="117">
        <v>0.08</v>
      </c>
      <c r="Z115" s="117">
        <v>0.08</v>
      </c>
      <c r="AA115" s="117">
        <v>0.09</v>
      </c>
      <c r="AB115" s="267">
        <v>0.08</v>
      </c>
      <c r="AC115" s="267">
        <v>0.08</v>
      </c>
      <c r="AD115" s="267">
        <v>0.09</v>
      </c>
      <c r="AE115" s="73"/>
      <c r="AF115" s="73"/>
      <c r="AG115" s="73"/>
      <c r="AH115" s="73"/>
      <c r="AI115" s="73"/>
      <c r="AJ115" s="73"/>
      <c r="AK115" s="77">
        <f t="shared" si="4"/>
        <v>0.5</v>
      </c>
      <c r="AL115" s="77">
        <f t="shared" si="5"/>
        <v>1</v>
      </c>
      <c r="AM115" s="40"/>
      <c r="AN115" s="281"/>
    </row>
    <row r="116" spans="1:40" ht="75" x14ac:dyDescent="0.2">
      <c r="A116" s="323" t="s">
        <v>35</v>
      </c>
      <c r="B116" s="324" t="s">
        <v>533</v>
      </c>
      <c r="C116" s="322" t="s">
        <v>534</v>
      </c>
      <c r="D116" s="323" t="s">
        <v>568</v>
      </c>
      <c r="E116" s="322" t="s">
        <v>213</v>
      </c>
      <c r="F116" s="322" t="s">
        <v>572</v>
      </c>
      <c r="G116" s="323" t="s">
        <v>573</v>
      </c>
      <c r="H116" s="407">
        <v>45658</v>
      </c>
      <c r="I116" s="407">
        <v>46022</v>
      </c>
      <c r="J116" s="409">
        <v>0.08</v>
      </c>
      <c r="K116" s="409">
        <v>0.08</v>
      </c>
      <c r="L116" s="409">
        <v>0.09</v>
      </c>
      <c r="M116" s="409">
        <v>0.08</v>
      </c>
      <c r="N116" s="409">
        <v>0.08</v>
      </c>
      <c r="O116" s="409">
        <v>0.09</v>
      </c>
      <c r="P116" s="409">
        <v>0.08</v>
      </c>
      <c r="Q116" s="409">
        <v>0.08</v>
      </c>
      <c r="R116" s="409">
        <v>0.09</v>
      </c>
      <c r="S116" s="409">
        <v>0.08</v>
      </c>
      <c r="T116" s="409">
        <v>0.09</v>
      </c>
      <c r="U116" s="409">
        <v>0.08</v>
      </c>
      <c r="V116" s="75">
        <f t="shared" si="3"/>
        <v>0.99999999999999978</v>
      </c>
      <c r="W116" s="91" t="s">
        <v>574</v>
      </c>
      <c r="X116" s="322" t="s">
        <v>551</v>
      </c>
      <c r="Y116" s="117">
        <v>0.08</v>
      </c>
      <c r="Z116" s="117">
        <v>0.08</v>
      </c>
      <c r="AA116" s="117">
        <v>0.09</v>
      </c>
      <c r="AB116" s="267">
        <v>0.08</v>
      </c>
      <c r="AC116" s="267">
        <v>0.08</v>
      </c>
      <c r="AD116" s="267">
        <v>0.09</v>
      </c>
      <c r="AE116" s="73"/>
      <c r="AF116" s="73"/>
      <c r="AG116" s="73"/>
      <c r="AH116" s="73"/>
      <c r="AI116" s="73"/>
      <c r="AJ116" s="73"/>
      <c r="AK116" s="77">
        <f t="shared" si="4"/>
        <v>0.5</v>
      </c>
      <c r="AL116" s="77">
        <f t="shared" si="5"/>
        <v>1</v>
      </c>
      <c r="AM116" s="40"/>
      <c r="AN116" s="281"/>
    </row>
    <row r="117" spans="1:40" ht="75" x14ac:dyDescent="0.2">
      <c r="A117" s="323" t="s">
        <v>35</v>
      </c>
      <c r="B117" s="324" t="s">
        <v>533</v>
      </c>
      <c r="C117" s="322" t="s">
        <v>534</v>
      </c>
      <c r="D117" s="323" t="s">
        <v>568</v>
      </c>
      <c r="E117" s="322" t="s">
        <v>213</v>
      </c>
      <c r="F117" s="322" t="s">
        <v>575</v>
      </c>
      <c r="G117" s="323" t="s">
        <v>576</v>
      </c>
      <c r="H117" s="407">
        <v>45658</v>
      </c>
      <c r="I117" s="407">
        <v>46022</v>
      </c>
      <c r="J117" s="409">
        <v>0.08</v>
      </c>
      <c r="K117" s="409">
        <v>0.08</v>
      </c>
      <c r="L117" s="409">
        <v>0.09</v>
      </c>
      <c r="M117" s="409">
        <v>0.08</v>
      </c>
      <c r="N117" s="409">
        <v>0.08</v>
      </c>
      <c r="O117" s="409">
        <v>0.09</v>
      </c>
      <c r="P117" s="409">
        <v>0.08</v>
      </c>
      <c r="Q117" s="409">
        <v>0.08</v>
      </c>
      <c r="R117" s="409">
        <v>0.09</v>
      </c>
      <c r="S117" s="409">
        <v>0.08</v>
      </c>
      <c r="T117" s="409">
        <v>0.09</v>
      </c>
      <c r="U117" s="409">
        <v>0.08</v>
      </c>
      <c r="V117" s="75">
        <f t="shared" si="3"/>
        <v>0.99999999999999978</v>
      </c>
      <c r="W117" s="91" t="s">
        <v>577</v>
      </c>
      <c r="X117" s="322" t="s">
        <v>551</v>
      </c>
      <c r="Y117" s="117">
        <v>0.08</v>
      </c>
      <c r="Z117" s="117">
        <v>0.08</v>
      </c>
      <c r="AA117" s="117">
        <v>0.09</v>
      </c>
      <c r="AB117" s="267">
        <v>0.08</v>
      </c>
      <c r="AC117" s="267">
        <v>0.08</v>
      </c>
      <c r="AD117" s="267">
        <v>0.09</v>
      </c>
      <c r="AE117" s="73"/>
      <c r="AF117" s="73"/>
      <c r="AG117" s="73"/>
      <c r="AH117" s="73"/>
      <c r="AI117" s="73"/>
      <c r="AJ117" s="73"/>
      <c r="AK117" s="77">
        <f t="shared" si="4"/>
        <v>0.5</v>
      </c>
      <c r="AL117" s="77">
        <f t="shared" si="5"/>
        <v>1</v>
      </c>
      <c r="AM117" s="40"/>
      <c r="AN117" s="281"/>
    </row>
    <row r="118" spans="1:40" ht="75" x14ac:dyDescent="0.2">
      <c r="A118" s="323" t="s">
        <v>35</v>
      </c>
      <c r="B118" s="324" t="s">
        <v>533</v>
      </c>
      <c r="C118" s="322" t="s">
        <v>534</v>
      </c>
      <c r="D118" s="323" t="s">
        <v>56</v>
      </c>
      <c r="E118" s="322" t="s">
        <v>213</v>
      </c>
      <c r="F118" s="322" t="s">
        <v>578</v>
      </c>
      <c r="G118" s="323" t="s">
        <v>579</v>
      </c>
      <c r="H118" s="407">
        <v>45658</v>
      </c>
      <c r="I118" s="407">
        <v>46022</v>
      </c>
      <c r="J118" s="409">
        <v>0.2</v>
      </c>
      <c r="K118" s="409">
        <v>7.0000000000000007E-2</v>
      </c>
      <c r="L118" s="409">
        <v>7.0000000000000007E-2</v>
      </c>
      <c r="M118" s="409">
        <v>7.0000000000000007E-2</v>
      </c>
      <c r="N118" s="409">
        <v>7.0000000000000007E-2</v>
      </c>
      <c r="O118" s="409">
        <v>7.0000000000000007E-2</v>
      </c>
      <c r="P118" s="409">
        <v>0.1</v>
      </c>
      <c r="Q118" s="409">
        <v>7.0000000000000007E-2</v>
      </c>
      <c r="R118" s="409">
        <v>7.0000000000000007E-2</v>
      </c>
      <c r="S118" s="409">
        <v>7.0000000000000007E-2</v>
      </c>
      <c r="T118" s="409">
        <v>7.0000000000000007E-2</v>
      </c>
      <c r="U118" s="409">
        <v>7.0000000000000007E-2</v>
      </c>
      <c r="V118" s="75">
        <f t="shared" si="3"/>
        <v>1.0000000000000002</v>
      </c>
      <c r="W118" s="91" t="s">
        <v>580</v>
      </c>
      <c r="X118" s="322" t="s">
        <v>581</v>
      </c>
      <c r="Y118" s="117">
        <v>0.2</v>
      </c>
      <c r="Z118" s="117">
        <v>7.0000000000000007E-2</v>
      </c>
      <c r="AA118" s="117">
        <v>7.0000000000000007E-2</v>
      </c>
      <c r="AB118" s="267">
        <v>7.0000000000000007E-2</v>
      </c>
      <c r="AC118" s="267">
        <v>7.0000000000000007E-2</v>
      </c>
      <c r="AD118" s="267">
        <v>7.0000000000000007E-2</v>
      </c>
      <c r="AE118" s="73"/>
      <c r="AF118" s="73"/>
      <c r="AG118" s="73"/>
      <c r="AH118" s="73"/>
      <c r="AI118" s="73"/>
      <c r="AJ118" s="73"/>
      <c r="AK118" s="77">
        <f t="shared" si="4"/>
        <v>0.55000000000000004</v>
      </c>
      <c r="AL118" s="77">
        <f t="shared" si="5"/>
        <v>1</v>
      </c>
      <c r="AM118" s="40"/>
      <c r="AN118" s="281"/>
    </row>
    <row r="119" spans="1:40" ht="127.5" x14ac:dyDescent="0.2">
      <c r="A119" s="323" t="s">
        <v>35</v>
      </c>
      <c r="B119" s="324" t="s">
        <v>533</v>
      </c>
      <c r="C119" s="322" t="s">
        <v>534</v>
      </c>
      <c r="D119" s="323" t="s">
        <v>56</v>
      </c>
      <c r="E119" s="322" t="s">
        <v>213</v>
      </c>
      <c r="F119" s="322" t="s">
        <v>582</v>
      </c>
      <c r="G119" s="323" t="s">
        <v>583</v>
      </c>
      <c r="H119" s="407">
        <v>45658</v>
      </c>
      <c r="I119" s="407">
        <v>45747</v>
      </c>
      <c r="J119" s="409">
        <v>0.3</v>
      </c>
      <c r="K119" s="409">
        <v>0.5</v>
      </c>
      <c r="L119" s="409">
        <v>0.2</v>
      </c>
      <c r="M119" s="409"/>
      <c r="N119" s="409"/>
      <c r="O119" s="409"/>
      <c r="P119" s="409"/>
      <c r="Q119" s="409"/>
      <c r="R119" s="409"/>
      <c r="S119" s="409"/>
      <c r="T119" s="409"/>
      <c r="U119" s="409"/>
      <c r="V119" s="75">
        <f t="shared" si="3"/>
        <v>1</v>
      </c>
      <c r="W119" s="91" t="s">
        <v>584</v>
      </c>
      <c r="X119" s="322" t="s">
        <v>581</v>
      </c>
      <c r="Y119" s="117">
        <v>0.3</v>
      </c>
      <c r="Z119" s="117">
        <v>0.5</v>
      </c>
      <c r="AA119" s="117">
        <v>0.15</v>
      </c>
      <c r="AB119" s="267">
        <v>0.05</v>
      </c>
      <c r="AC119" s="267"/>
      <c r="AD119" s="267"/>
      <c r="AE119" s="73"/>
      <c r="AF119" s="73"/>
      <c r="AG119" s="73"/>
      <c r="AH119" s="73"/>
      <c r="AI119" s="73"/>
      <c r="AJ119" s="73"/>
      <c r="AK119" s="77">
        <f t="shared" si="4"/>
        <v>1</v>
      </c>
      <c r="AL119" s="77">
        <f t="shared" si="5"/>
        <v>1</v>
      </c>
      <c r="AM119" s="40" t="s">
        <v>585</v>
      </c>
      <c r="AN119" s="401" t="s">
        <v>268</v>
      </c>
    </row>
    <row r="120" spans="1:40" ht="75" x14ac:dyDescent="0.2">
      <c r="A120" s="323" t="s">
        <v>35</v>
      </c>
      <c r="B120" s="324" t="s">
        <v>533</v>
      </c>
      <c r="C120" s="322" t="s">
        <v>534</v>
      </c>
      <c r="D120" s="323" t="s">
        <v>56</v>
      </c>
      <c r="E120" s="322" t="s">
        <v>213</v>
      </c>
      <c r="F120" s="322" t="s">
        <v>586</v>
      </c>
      <c r="G120" s="323" t="s">
        <v>587</v>
      </c>
      <c r="H120" s="410">
        <v>45658</v>
      </c>
      <c r="I120" s="407">
        <v>46022</v>
      </c>
      <c r="J120" s="409"/>
      <c r="K120" s="409"/>
      <c r="L120" s="409">
        <v>0.14000000000000001</v>
      </c>
      <c r="M120" s="409">
        <v>0.14000000000000001</v>
      </c>
      <c r="N120" s="409">
        <v>0.09</v>
      </c>
      <c r="O120" s="409">
        <v>0.09</v>
      </c>
      <c r="P120" s="409">
        <v>0.09</v>
      </c>
      <c r="Q120" s="409">
        <v>0.09</v>
      </c>
      <c r="R120" s="409">
        <v>0.09</v>
      </c>
      <c r="S120" s="409">
        <v>0.09</v>
      </c>
      <c r="T120" s="409">
        <v>0.09</v>
      </c>
      <c r="U120" s="409">
        <v>0.09</v>
      </c>
      <c r="V120" s="75">
        <f t="shared" si="3"/>
        <v>0.99999999999999978</v>
      </c>
      <c r="W120" s="91" t="s">
        <v>580</v>
      </c>
      <c r="X120" s="322" t="s">
        <v>581</v>
      </c>
      <c r="Y120" s="117"/>
      <c r="Z120" s="117"/>
      <c r="AA120" s="117"/>
      <c r="AB120" s="267"/>
      <c r="AC120" s="267">
        <v>0.125</v>
      </c>
      <c r="AD120" s="267">
        <v>0.125</v>
      </c>
      <c r="AE120" s="73"/>
      <c r="AF120" s="73"/>
      <c r="AG120" s="73"/>
      <c r="AH120" s="73"/>
      <c r="AI120" s="73"/>
      <c r="AJ120" s="73"/>
      <c r="AK120" s="77">
        <f t="shared" si="4"/>
        <v>0.25</v>
      </c>
      <c r="AL120" s="77">
        <f t="shared" si="5"/>
        <v>0.5434782608695653</v>
      </c>
      <c r="AM120" s="40"/>
      <c r="AN120" s="401" t="s">
        <v>588</v>
      </c>
    </row>
    <row r="121" spans="1:40" ht="75" x14ac:dyDescent="0.2">
      <c r="A121" s="323" t="s">
        <v>35</v>
      </c>
      <c r="B121" s="324" t="s">
        <v>533</v>
      </c>
      <c r="C121" s="322" t="s">
        <v>534</v>
      </c>
      <c r="D121" s="323" t="s">
        <v>56</v>
      </c>
      <c r="E121" s="322" t="s">
        <v>213</v>
      </c>
      <c r="F121" s="322" t="s">
        <v>589</v>
      </c>
      <c r="G121" s="323" t="s">
        <v>590</v>
      </c>
      <c r="H121" s="407">
        <v>45658</v>
      </c>
      <c r="I121" s="407">
        <v>46022</v>
      </c>
      <c r="J121" s="409">
        <v>0.08</v>
      </c>
      <c r="K121" s="409">
        <v>0.08</v>
      </c>
      <c r="L121" s="409">
        <v>0.08</v>
      </c>
      <c r="M121" s="409">
        <v>0.08</v>
      </c>
      <c r="N121" s="409">
        <v>0.08</v>
      </c>
      <c r="O121" s="409">
        <v>0.08</v>
      </c>
      <c r="P121" s="409">
        <v>0.08</v>
      </c>
      <c r="Q121" s="409">
        <v>0.08</v>
      </c>
      <c r="R121" s="409">
        <v>0.09</v>
      </c>
      <c r="S121" s="409">
        <v>0.09</v>
      </c>
      <c r="T121" s="409">
        <v>0.09</v>
      </c>
      <c r="U121" s="409">
        <v>0.09</v>
      </c>
      <c r="V121" s="75">
        <f t="shared" si="3"/>
        <v>0.99999999999999989</v>
      </c>
      <c r="W121" s="91" t="s">
        <v>591</v>
      </c>
      <c r="X121" s="322" t="s">
        <v>581</v>
      </c>
      <c r="Y121" s="117">
        <v>0.08</v>
      </c>
      <c r="Z121" s="117">
        <v>0.08</v>
      </c>
      <c r="AA121" s="117">
        <v>0.08</v>
      </c>
      <c r="AB121" s="267">
        <v>0.08</v>
      </c>
      <c r="AC121" s="267">
        <v>0.08</v>
      </c>
      <c r="AD121" s="267">
        <v>0.08</v>
      </c>
      <c r="AE121" s="73"/>
      <c r="AF121" s="73"/>
      <c r="AG121" s="73"/>
      <c r="AH121" s="73"/>
      <c r="AI121" s="73"/>
      <c r="AJ121" s="73"/>
      <c r="AK121" s="77">
        <f t="shared" si="4"/>
        <v>0.48000000000000004</v>
      </c>
      <c r="AL121" s="77">
        <f t="shared" si="5"/>
        <v>1</v>
      </c>
      <c r="AM121" s="40"/>
      <c r="AN121" s="281"/>
    </row>
    <row r="122" spans="1:40" ht="75" x14ac:dyDescent="0.2">
      <c r="A122" s="323" t="s">
        <v>35</v>
      </c>
      <c r="B122" s="324" t="s">
        <v>533</v>
      </c>
      <c r="C122" s="322" t="s">
        <v>534</v>
      </c>
      <c r="D122" s="323" t="s">
        <v>592</v>
      </c>
      <c r="E122" s="322" t="s">
        <v>213</v>
      </c>
      <c r="F122" s="322" t="s">
        <v>593</v>
      </c>
      <c r="G122" s="323" t="s">
        <v>594</v>
      </c>
      <c r="H122" s="407">
        <v>45689</v>
      </c>
      <c r="I122" s="407">
        <v>45899</v>
      </c>
      <c r="J122" s="409"/>
      <c r="K122" s="409">
        <v>0.2</v>
      </c>
      <c r="L122" s="409">
        <v>0.3</v>
      </c>
      <c r="M122" s="409">
        <v>0.1</v>
      </c>
      <c r="N122" s="409">
        <v>0.1</v>
      </c>
      <c r="O122" s="409"/>
      <c r="P122" s="409"/>
      <c r="Q122" s="409">
        <v>0.15</v>
      </c>
      <c r="R122" s="409">
        <v>0.15</v>
      </c>
      <c r="S122" s="409"/>
      <c r="T122" s="409"/>
      <c r="U122" s="409"/>
      <c r="V122" s="75">
        <f t="shared" si="3"/>
        <v>1</v>
      </c>
      <c r="W122" s="91" t="s">
        <v>595</v>
      </c>
      <c r="X122" s="322" t="s">
        <v>596</v>
      </c>
      <c r="Y122" s="116"/>
      <c r="Z122" s="117">
        <v>0.2</v>
      </c>
      <c r="AA122" s="117">
        <v>0.3</v>
      </c>
      <c r="AB122" s="267">
        <v>0.1</v>
      </c>
      <c r="AC122" s="267">
        <v>0.1</v>
      </c>
      <c r="AD122" s="267"/>
      <c r="AE122" s="73"/>
      <c r="AF122" s="73"/>
      <c r="AG122" s="73"/>
      <c r="AH122" s="73"/>
      <c r="AI122" s="73"/>
      <c r="AJ122" s="73"/>
      <c r="AK122" s="77">
        <f t="shared" si="4"/>
        <v>0.7</v>
      </c>
      <c r="AL122" s="77">
        <f t="shared" si="5"/>
        <v>1</v>
      </c>
      <c r="AM122" s="40"/>
      <c r="AN122" s="281"/>
    </row>
    <row r="123" spans="1:40" ht="75" x14ac:dyDescent="0.2">
      <c r="A123" s="323" t="s">
        <v>35</v>
      </c>
      <c r="B123" s="324" t="s">
        <v>533</v>
      </c>
      <c r="C123" s="322" t="s">
        <v>534</v>
      </c>
      <c r="D123" s="323" t="s">
        <v>592</v>
      </c>
      <c r="E123" s="322" t="s">
        <v>213</v>
      </c>
      <c r="F123" s="322" t="s">
        <v>597</v>
      </c>
      <c r="G123" s="323" t="s">
        <v>598</v>
      </c>
      <c r="H123" s="410">
        <v>45689</v>
      </c>
      <c r="I123" s="407">
        <v>45899</v>
      </c>
      <c r="J123" s="409"/>
      <c r="K123" s="409">
        <v>0.25</v>
      </c>
      <c r="L123" s="409">
        <v>0.25</v>
      </c>
      <c r="M123" s="409">
        <v>0.05</v>
      </c>
      <c r="N123" s="409">
        <v>0.15</v>
      </c>
      <c r="O123" s="409">
        <v>0.1</v>
      </c>
      <c r="P123" s="409">
        <v>0.2</v>
      </c>
      <c r="Q123" s="409"/>
      <c r="R123" s="409"/>
      <c r="S123" s="409"/>
      <c r="T123" s="409"/>
      <c r="U123" s="409"/>
      <c r="V123" s="75">
        <f t="shared" si="3"/>
        <v>1</v>
      </c>
      <c r="W123" s="91" t="s">
        <v>599</v>
      </c>
      <c r="X123" s="322" t="s">
        <v>596</v>
      </c>
      <c r="Y123" s="117"/>
      <c r="Z123" s="117"/>
      <c r="AA123" s="117"/>
      <c r="AB123" s="267">
        <v>0.15</v>
      </c>
      <c r="AC123" s="267">
        <v>0.25</v>
      </c>
      <c r="AD123" s="267">
        <v>0.4</v>
      </c>
      <c r="AE123" s="73"/>
      <c r="AF123" s="73"/>
      <c r="AG123" s="73"/>
      <c r="AH123" s="73"/>
      <c r="AI123" s="73"/>
      <c r="AJ123" s="73"/>
      <c r="AK123" s="77">
        <f t="shared" si="4"/>
        <v>0.8</v>
      </c>
      <c r="AL123" s="77">
        <f t="shared" si="5"/>
        <v>1</v>
      </c>
      <c r="AM123" s="40"/>
      <c r="AN123" s="281"/>
    </row>
    <row r="124" spans="1:40" ht="75" x14ac:dyDescent="0.2">
      <c r="A124" s="323" t="s">
        <v>35</v>
      </c>
      <c r="B124" s="324" t="s">
        <v>533</v>
      </c>
      <c r="C124" s="322" t="s">
        <v>534</v>
      </c>
      <c r="D124" s="323" t="s">
        <v>592</v>
      </c>
      <c r="E124" s="322" t="s">
        <v>213</v>
      </c>
      <c r="F124" s="322" t="s">
        <v>600</v>
      </c>
      <c r="G124" s="323" t="s">
        <v>601</v>
      </c>
      <c r="H124" s="407">
        <v>45778</v>
      </c>
      <c r="I124" s="407">
        <v>45991</v>
      </c>
      <c r="J124" s="409"/>
      <c r="K124" s="409"/>
      <c r="L124" s="409"/>
      <c r="M124" s="409"/>
      <c r="N124" s="409"/>
      <c r="O124" s="409">
        <v>0.1</v>
      </c>
      <c r="P124" s="409">
        <v>0.3</v>
      </c>
      <c r="Q124" s="409">
        <v>0.2</v>
      </c>
      <c r="R124" s="409">
        <v>0.2</v>
      </c>
      <c r="S124" s="409">
        <v>0.1</v>
      </c>
      <c r="T124" s="409">
        <v>0.1</v>
      </c>
      <c r="U124" s="409"/>
      <c r="V124" s="75">
        <f t="shared" si="3"/>
        <v>1</v>
      </c>
      <c r="W124" s="91" t="s">
        <v>602</v>
      </c>
      <c r="X124" s="322" t="s">
        <v>596</v>
      </c>
      <c r="Y124" s="116"/>
      <c r="Z124" s="116"/>
      <c r="AA124" s="116"/>
      <c r="AB124" s="267"/>
      <c r="AC124" s="267"/>
      <c r="AD124" s="267">
        <v>0.1</v>
      </c>
      <c r="AE124" s="73"/>
      <c r="AF124" s="73"/>
      <c r="AG124" s="73"/>
      <c r="AH124" s="73"/>
      <c r="AI124" s="73"/>
      <c r="AJ124" s="73"/>
      <c r="AK124" s="77">
        <f t="shared" si="4"/>
        <v>0.1</v>
      </c>
      <c r="AL124" s="77">
        <f t="shared" si="5"/>
        <v>1</v>
      </c>
      <c r="AM124" s="40" t="s">
        <v>268</v>
      </c>
      <c r="AN124" s="401" t="s">
        <v>268</v>
      </c>
    </row>
    <row r="125" spans="1:40" ht="75" x14ac:dyDescent="0.2">
      <c r="A125" s="323" t="s">
        <v>35</v>
      </c>
      <c r="B125" s="324" t="s">
        <v>533</v>
      </c>
      <c r="C125" s="322" t="s">
        <v>534</v>
      </c>
      <c r="D125" s="323" t="s">
        <v>592</v>
      </c>
      <c r="E125" s="322" t="s">
        <v>213</v>
      </c>
      <c r="F125" s="322" t="s">
        <v>603</v>
      </c>
      <c r="G125" s="323" t="s">
        <v>604</v>
      </c>
      <c r="H125" s="407">
        <v>45778</v>
      </c>
      <c r="I125" s="407">
        <v>45991</v>
      </c>
      <c r="J125" s="409"/>
      <c r="K125" s="409"/>
      <c r="L125" s="409"/>
      <c r="M125" s="409"/>
      <c r="N125" s="409"/>
      <c r="O125" s="409"/>
      <c r="P125" s="409">
        <v>0.2</v>
      </c>
      <c r="Q125" s="409">
        <v>0.2</v>
      </c>
      <c r="R125" s="409">
        <v>0.2</v>
      </c>
      <c r="S125" s="409">
        <v>0.2</v>
      </c>
      <c r="T125" s="409">
        <v>0.2</v>
      </c>
      <c r="U125" s="409"/>
      <c r="V125" s="75">
        <f t="shared" si="3"/>
        <v>1</v>
      </c>
      <c r="W125" s="91" t="s">
        <v>605</v>
      </c>
      <c r="X125" s="322" t="s">
        <v>596</v>
      </c>
      <c r="Y125" s="116"/>
      <c r="Z125" s="116"/>
      <c r="AA125" s="116"/>
      <c r="AB125" s="267"/>
      <c r="AC125" s="267"/>
      <c r="AD125" s="267"/>
      <c r="AE125" s="73"/>
      <c r="AF125" s="73"/>
      <c r="AG125" s="73"/>
      <c r="AH125" s="73"/>
      <c r="AI125" s="73"/>
      <c r="AJ125" s="73"/>
      <c r="AK125" s="77">
        <f t="shared" si="4"/>
        <v>0</v>
      </c>
      <c r="AL125" s="77" t="str">
        <f>IFERROR(AK125/SUM(J125:O125),"No programado para el periodo")</f>
        <v>No programado para el periodo</v>
      </c>
      <c r="AM125" s="40" t="s">
        <v>268</v>
      </c>
      <c r="AN125" s="401" t="s">
        <v>268</v>
      </c>
    </row>
    <row r="126" spans="1:40" ht="75" x14ac:dyDescent="0.2">
      <c r="A126" s="323" t="s">
        <v>35</v>
      </c>
      <c r="B126" s="324" t="s">
        <v>533</v>
      </c>
      <c r="C126" s="322" t="s">
        <v>534</v>
      </c>
      <c r="D126" s="323" t="s">
        <v>592</v>
      </c>
      <c r="E126" s="322" t="s">
        <v>213</v>
      </c>
      <c r="F126" s="322" t="s">
        <v>606</v>
      </c>
      <c r="G126" s="323" t="s">
        <v>607</v>
      </c>
      <c r="H126" s="407">
        <v>45931</v>
      </c>
      <c r="I126" s="407">
        <v>46022</v>
      </c>
      <c r="J126" s="409"/>
      <c r="K126" s="409"/>
      <c r="L126" s="409"/>
      <c r="M126" s="409"/>
      <c r="N126" s="409"/>
      <c r="O126" s="409"/>
      <c r="P126" s="409"/>
      <c r="Q126" s="409"/>
      <c r="R126" s="409"/>
      <c r="S126" s="409">
        <v>0.33</v>
      </c>
      <c r="T126" s="409">
        <v>0.34</v>
      </c>
      <c r="U126" s="409">
        <v>0.33</v>
      </c>
      <c r="V126" s="75">
        <f t="shared" si="3"/>
        <v>1</v>
      </c>
      <c r="W126" s="91" t="s">
        <v>608</v>
      </c>
      <c r="X126" s="322" t="s">
        <v>596</v>
      </c>
      <c r="Y126" s="116"/>
      <c r="Z126" s="116"/>
      <c r="AA126" s="116"/>
      <c r="AB126" s="267"/>
      <c r="AC126" s="267"/>
      <c r="AD126" s="267"/>
      <c r="AE126" s="73"/>
      <c r="AF126" s="73"/>
      <c r="AG126" s="73"/>
      <c r="AH126" s="73"/>
      <c r="AI126" s="73"/>
      <c r="AJ126" s="73"/>
      <c r="AK126" s="77">
        <f t="shared" si="4"/>
        <v>0</v>
      </c>
      <c r="AL126" s="77" t="str">
        <f>IFERROR(AK126/SUM(J126:O126),"No programado para el periodo")</f>
        <v>No programado para el periodo</v>
      </c>
      <c r="AM126" s="40" t="s">
        <v>268</v>
      </c>
      <c r="AN126" s="401" t="s">
        <v>268</v>
      </c>
    </row>
    <row r="127" spans="1:40" ht="75" x14ac:dyDescent="0.2">
      <c r="A127" s="323" t="s">
        <v>35</v>
      </c>
      <c r="B127" s="324" t="s">
        <v>533</v>
      </c>
      <c r="C127" s="322" t="s">
        <v>534</v>
      </c>
      <c r="D127" s="323" t="s">
        <v>50</v>
      </c>
      <c r="E127" s="322" t="s">
        <v>213</v>
      </c>
      <c r="F127" s="322" t="s">
        <v>609</v>
      </c>
      <c r="G127" s="323" t="s">
        <v>610</v>
      </c>
      <c r="H127" s="407">
        <v>45717</v>
      </c>
      <c r="I127" s="407">
        <v>46022</v>
      </c>
      <c r="J127" s="409"/>
      <c r="K127" s="409"/>
      <c r="L127" s="409">
        <v>0.15</v>
      </c>
      <c r="M127" s="409"/>
      <c r="N127" s="409">
        <v>0.2</v>
      </c>
      <c r="O127" s="409"/>
      <c r="P127" s="409">
        <v>0.2</v>
      </c>
      <c r="Q127" s="409"/>
      <c r="R127" s="409">
        <v>0.2</v>
      </c>
      <c r="S127" s="409"/>
      <c r="T127" s="409">
        <v>0.2</v>
      </c>
      <c r="U127" s="409">
        <v>0.05</v>
      </c>
      <c r="V127" s="75">
        <f t="shared" si="3"/>
        <v>1</v>
      </c>
      <c r="W127" s="91" t="s">
        <v>611</v>
      </c>
      <c r="X127" s="322" t="s">
        <v>612</v>
      </c>
      <c r="Y127" s="116"/>
      <c r="Z127" s="117"/>
      <c r="AA127" s="117">
        <v>0.15</v>
      </c>
      <c r="AB127" s="267">
        <v>0</v>
      </c>
      <c r="AC127" s="267">
        <v>0.2</v>
      </c>
      <c r="AD127" s="267">
        <v>0</v>
      </c>
      <c r="AE127" s="73"/>
      <c r="AF127" s="73"/>
      <c r="AG127" s="73"/>
      <c r="AH127" s="73"/>
      <c r="AI127" s="73"/>
      <c r="AJ127" s="73"/>
      <c r="AK127" s="77">
        <f t="shared" si="4"/>
        <v>0.35</v>
      </c>
      <c r="AL127" s="77">
        <f t="shared" si="5"/>
        <v>1</v>
      </c>
      <c r="AM127" s="40"/>
      <c r="AN127" s="281"/>
    </row>
    <row r="128" spans="1:40" ht="75" x14ac:dyDescent="0.2">
      <c r="A128" s="323" t="s">
        <v>35</v>
      </c>
      <c r="B128" s="324" t="s">
        <v>533</v>
      </c>
      <c r="C128" s="322" t="s">
        <v>534</v>
      </c>
      <c r="D128" s="323" t="s">
        <v>50</v>
      </c>
      <c r="E128" s="322" t="s">
        <v>213</v>
      </c>
      <c r="F128" s="322" t="s">
        <v>613</v>
      </c>
      <c r="G128" s="323" t="s">
        <v>614</v>
      </c>
      <c r="H128" s="407">
        <v>45689</v>
      </c>
      <c r="I128" s="407">
        <v>45961</v>
      </c>
      <c r="J128" s="409"/>
      <c r="K128" s="409">
        <v>0.15</v>
      </c>
      <c r="L128" s="409">
        <v>0.2</v>
      </c>
      <c r="M128" s="409"/>
      <c r="N128" s="409">
        <v>0.2</v>
      </c>
      <c r="O128" s="409"/>
      <c r="P128" s="409">
        <v>0.2</v>
      </c>
      <c r="Q128" s="409"/>
      <c r="R128" s="409"/>
      <c r="S128" s="409">
        <v>0.25</v>
      </c>
      <c r="T128" s="409"/>
      <c r="U128" s="409"/>
      <c r="V128" s="75">
        <f t="shared" si="3"/>
        <v>1</v>
      </c>
      <c r="W128" s="91" t="s">
        <v>615</v>
      </c>
      <c r="X128" s="322" t="s">
        <v>612</v>
      </c>
      <c r="Y128" s="116"/>
      <c r="Z128" s="117">
        <v>0.15</v>
      </c>
      <c r="AA128" s="117">
        <v>0.2</v>
      </c>
      <c r="AB128" s="267">
        <v>0</v>
      </c>
      <c r="AC128" s="267">
        <v>0.2</v>
      </c>
      <c r="AD128" s="267">
        <v>0</v>
      </c>
      <c r="AE128" s="73"/>
      <c r="AF128" s="73"/>
      <c r="AG128" s="73"/>
      <c r="AH128" s="73"/>
      <c r="AI128" s="73"/>
      <c r="AJ128" s="73"/>
      <c r="AK128" s="77">
        <f t="shared" si="4"/>
        <v>0.55000000000000004</v>
      </c>
      <c r="AL128" s="77">
        <f t="shared" si="5"/>
        <v>1</v>
      </c>
      <c r="AM128" s="40"/>
      <c r="AN128" s="281"/>
    </row>
    <row r="129" spans="1:40" ht="75" x14ac:dyDescent="0.2">
      <c r="A129" s="323" t="s">
        <v>35</v>
      </c>
      <c r="B129" s="324" t="s">
        <v>533</v>
      </c>
      <c r="C129" s="322" t="s">
        <v>534</v>
      </c>
      <c r="D129" s="323" t="s">
        <v>50</v>
      </c>
      <c r="E129" s="322" t="s">
        <v>213</v>
      </c>
      <c r="F129" s="322" t="s">
        <v>616</v>
      </c>
      <c r="G129" s="323" t="s">
        <v>617</v>
      </c>
      <c r="H129" s="407">
        <v>45717</v>
      </c>
      <c r="I129" s="407">
        <v>45991</v>
      </c>
      <c r="J129" s="409"/>
      <c r="K129" s="409"/>
      <c r="L129" s="409">
        <v>0.2</v>
      </c>
      <c r="M129" s="409"/>
      <c r="N129" s="409">
        <v>0.2</v>
      </c>
      <c r="O129" s="409"/>
      <c r="P129" s="409">
        <v>0.2</v>
      </c>
      <c r="Q129" s="409"/>
      <c r="R129" s="409">
        <v>0.2</v>
      </c>
      <c r="S129" s="409"/>
      <c r="T129" s="409">
        <v>0.2</v>
      </c>
      <c r="U129" s="409"/>
      <c r="V129" s="75">
        <f t="shared" si="3"/>
        <v>1</v>
      </c>
      <c r="W129" s="91" t="s">
        <v>618</v>
      </c>
      <c r="X129" s="322" t="s">
        <v>612</v>
      </c>
      <c r="Y129" s="116"/>
      <c r="Z129" s="116"/>
      <c r="AA129" s="117">
        <v>0.2</v>
      </c>
      <c r="AB129" s="267">
        <v>0</v>
      </c>
      <c r="AC129" s="267">
        <v>0.2</v>
      </c>
      <c r="AD129" s="267">
        <v>0</v>
      </c>
      <c r="AE129" s="73"/>
      <c r="AF129" s="73"/>
      <c r="AG129" s="73"/>
      <c r="AH129" s="73"/>
      <c r="AI129" s="73"/>
      <c r="AJ129" s="73"/>
      <c r="AK129" s="77">
        <f t="shared" si="4"/>
        <v>0.4</v>
      </c>
      <c r="AL129" s="77">
        <f t="shared" si="5"/>
        <v>1</v>
      </c>
      <c r="AM129" s="40"/>
      <c r="AN129" s="281"/>
    </row>
    <row r="130" spans="1:40" ht="75" x14ac:dyDescent="0.2">
      <c r="A130" s="323" t="s">
        <v>35</v>
      </c>
      <c r="B130" s="324" t="s">
        <v>533</v>
      </c>
      <c r="C130" s="322" t="s">
        <v>534</v>
      </c>
      <c r="D130" s="323" t="s">
        <v>50</v>
      </c>
      <c r="E130" s="322" t="s">
        <v>213</v>
      </c>
      <c r="F130" s="322" t="s">
        <v>619</v>
      </c>
      <c r="G130" s="323" t="s">
        <v>620</v>
      </c>
      <c r="H130" s="407">
        <v>45658</v>
      </c>
      <c r="I130" s="407">
        <v>46022</v>
      </c>
      <c r="J130" s="409">
        <v>0.05</v>
      </c>
      <c r="K130" s="409">
        <v>0.15</v>
      </c>
      <c r="L130" s="409">
        <v>0.05</v>
      </c>
      <c r="M130" s="409">
        <v>0.1</v>
      </c>
      <c r="N130" s="409">
        <v>0.1</v>
      </c>
      <c r="O130" s="409">
        <v>0.05</v>
      </c>
      <c r="P130" s="409">
        <v>0.1</v>
      </c>
      <c r="Q130" s="409">
        <v>0.05</v>
      </c>
      <c r="R130" s="409">
        <v>0.1</v>
      </c>
      <c r="S130" s="409">
        <v>0.05</v>
      </c>
      <c r="T130" s="409">
        <v>0.1</v>
      </c>
      <c r="U130" s="409">
        <v>0.1</v>
      </c>
      <c r="V130" s="75">
        <f t="shared" si="3"/>
        <v>1</v>
      </c>
      <c r="W130" s="91" t="s">
        <v>621</v>
      </c>
      <c r="X130" s="322" t="s">
        <v>612</v>
      </c>
      <c r="Y130" s="117">
        <v>0.05</v>
      </c>
      <c r="Z130" s="117">
        <v>0.15</v>
      </c>
      <c r="AA130" s="117">
        <v>0.05</v>
      </c>
      <c r="AB130" s="267">
        <v>0.1</v>
      </c>
      <c r="AC130" s="267">
        <v>0.1</v>
      </c>
      <c r="AD130" s="267">
        <v>0.05</v>
      </c>
      <c r="AE130" s="73"/>
      <c r="AF130" s="73"/>
      <c r="AG130" s="73"/>
      <c r="AH130" s="73"/>
      <c r="AI130" s="73"/>
      <c r="AJ130" s="73"/>
      <c r="AK130" s="77">
        <f t="shared" si="4"/>
        <v>0.49999999999999994</v>
      </c>
      <c r="AL130" s="77">
        <f t="shared" si="5"/>
        <v>1</v>
      </c>
      <c r="AM130" s="40"/>
      <c r="AN130" s="281"/>
    </row>
    <row r="131" spans="1:40" ht="75" x14ac:dyDescent="0.2">
      <c r="A131" s="323" t="s">
        <v>35</v>
      </c>
      <c r="B131" s="324" t="s">
        <v>533</v>
      </c>
      <c r="C131" s="322" t="s">
        <v>534</v>
      </c>
      <c r="D131" s="323" t="s">
        <v>53</v>
      </c>
      <c r="E131" s="322" t="s">
        <v>213</v>
      </c>
      <c r="F131" s="322" t="s">
        <v>622</v>
      </c>
      <c r="G131" s="323" t="s">
        <v>623</v>
      </c>
      <c r="H131" s="407">
        <v>45658</v>
      </c>
      <c r="I131" s="407">
        <v>46022</v>
      </c>
      <c r="J131" s="409"/>
      <c r="K131" s="409"/>
      <c r="L131" s="409">
        <v>0.1</v>
      </c>
      <c r="M131" s="409">
        <v>0.1</v>
      </c>
      <c r="N131" s="409">
        <v>0.1</v>
      </c>
      <c r="O131" s="409">
        <v>0.1</v>
      </c>
      <c r="P131" s="409">
        <v>0.1</v>
      </c>
      <c r="Q131" s="409">
        <v>0.1</v>
      </c>
      <c r="R131" s="409">
        <v>0.1</v>
      </c>
      <c r="S131" s="409">
        <v>0.1</v>
      </c>
      <c r="T131" s="409">
        <v>0.1</v>
      </c>
      <c r="U131" s="409">
        <v>0.1</v>
      </c>
      <c r="V131" s="75">
        <f t="shared" si="3"/>
        <v>0.99999999999999989</v>
      </c>
      <c r="W131" s="91" t="s">
        <v>624</v>
      </c>
      <c r="X131" s="322" t="s">
        <v>581</v>
      </c>
      <c r="Y131" s="116"/>
      <c r="Z131" s="116"/>
      <c r="AA131" s="117">
        <v>0.1</v>
      </c>
      <c r="AB131" s="267">
        <v>0.1</v>
      </c>
      <c r="AC131" s="267">
        <v>0.1</v>
      </c>
      <c r="AD131" s="267">
        <v>0.1</v>
      </c>
      <c r="AE131" s="73"/>
      <c r="AF131" s="73"/>
      <c r="AG131" s="73"/>
      <c r="AH131" s="73"/>
      <c r="AI131" s="73"/>
      <c r="AJ131" s="73"/>
      <c r="AK131" s="77">
        <f t="shared" si="4"/>
        <v>0.4</v>
      </c>
      <c r="AL131" s="77">
        <f t="shared" si="5"/>
        <v>1</v>
      </c>
      <c r="AM131" s="40"/>
      <c r="AN131" s="281"/>
    </row>
    <row r="132" spans="1:40" ht="75" x14ac:dyDescent="0.2">
      <c r="A132" s="323" t="s">
        <v>35</v>
      </c>
      <c r="B132" s="324" t="s">
        <v>533</v>
      </c>
      <c r="C132" s="322" t="s">
        <v>534</v>
      </c>
      <c r="D132" s="323" t="s">
        <v>53</v>
      </c>
      <c r="E132" s="322" t="s">
        <v>213</v>
      </c>
      <c r="F132" s="322" t="s">
        <v>625</v>
      </c>
      <c r="G132" s="323" t="s">
        <v>626</v>
      </c>
      <c r="H132" s="407">
        <v>45658</v>
      </c>
      <c r="I132" s="407">
        <v>46022</v>
      </c>
      <c r="J132" s="409">
        <v>0.05</v>
      </c>
      <c r="K132" s="409">
        <v>0.08</v>
      </c>
      <c r="L132" s="409">
        <v>0.08</v>
      </c>
      <c r="M132" s="409">
        <v>0.08</v>
      </c>
      <c r="N132" s="409">
        <v>0.09</v>
      </c>
      <c r="O132" s="409">
        <v>0.09</v>
      </c>
      <c r="P132" s="409">
        <v>0.09</v>
      </c>
      <c r="Q132" s="409">
        <v>0.09</v>
      </c>
      <c r="R132" s="409">
        <v>0.09</v>
      </c>
      <c r="S132" s="409">
        <v>0.09</v>
      </c>
      <c r="T132" s="409">
        <v>0.09</v>
      </c>
      <c r="U132" s="409">
        <v>0.08</v>
      </c>
      <c r="V132" s="75">
        <f t="shared" si="3"/>
        <v>0.99999999999999978</v>
      </c>
      <c r="W132" s="91" t="s">
        <v>627</v>
      </c>
      <c r="X132" s="322" t="s">
        <v>581</v>
      </c>
      <c r="Y132" s="117">
        <v>0.05</v>
      </c>
      <c r="Z132" s="117">
        <v>0.08</v>
      </c>
      <c r="AA132" s="117">
        <v>0.08</v>
      </c>
      <c r="AB132" s="267">
        <v>0.08</v>
      </c>
      <c r="AC132" s="267">
        <v>0.09</v>
      </c>
      <c r="AD132" s="267">
        <v>0.09</v>
      </c>
      <c r="AE132" s="73"/>
      <c r="AF132" s="73"/>
      <c r="AG132" s="73"/>
      <c r="AH132" s="73"/>
      <c r="AI132" s="73"/>
      <c r="AJ132" s="73"/>
      <c r="AK132" s="77">
        <f t="shared" si="4"/>
        <v>0.47</v>
      </c>
      <c r="AL132" s="77">
        <f t="shared" si="5"/>
        <v>1</v>
      </c>
      <c r="AM132" s="40"/>
      <c r="AN132" s="281"/>
    </row>
    <row r="133" spans="1:40" ht="75" x14ac:dyDescent="0.2">
      <c r="A133" s="323" t="s">
        <v>35</v>
      </c>
      <c r="B133" s="324" t="s">
        <v>533</v>
      </c>
      <c r="C133" s="322" t="s">
        <v>534</v>
      </c>
      <c r="D133" s="323" t="s">
        <v>53</v>
      </c>
      <c r="E133" s="322" t="s">
        <v>213</v>
      </c>
      <c r="F133" s="322" t="s">
        <v>628</v>
      </c>
      <c r="G133" s="323" t="s">
        <v>629</v>
      </c>
      <c r="H133" s="407">
        <v>45658</v>
      </c>
      <c r="I133" s="407">
        <v>46022</v>
      </c>
      <c r="J133" s="409"/>
      <c r="K133" s="409"/>
      <c r="L133" s="409">
        <v>0.05</v>
      </c>
      <c r="M133" s="409">
        <v>0.25</v>
      </c>
      <c r="N133" s="409"/>
      <c r="O133" s="409">
        <v>0.05</v>
      </c>
      <c r="P133" s="409">
        <v>0.25</v>
      </c>
      <c r="Q133" s="409"/>
      <c r="R133" s="409">
        <v>0.05</v>
      </c>
      <c r="S133" s="409">
        <v>0.25</v>
      </c>
      <c r="T133" s="409"/>
      <c r="U133" s="409">
        <v>0.1</v>
      </c>
      <c r="V133" s="75">
        <f t="shared" si="3"/>
        <v>1</v>
      </c>
      <c r="W133" s="91" t="s">
        <v>630</v>
      </c>
      <c r="X133" s="322" t="s">
        <v>581</v>
      </c>
      <c r="Y133" s="116"/>
      <c r="Z133" s="116"/>
      <c r="AA133" s="117">
        <v>0.05</v>
      </c>
      <c r="AB133" s="267">
        <v>0.25</v>
      </c>
      <c r="AC133" s="267">
        <v>0</v>
      </c>
      <c r="AD133" s="267">
        <v>0.05</v>
      </c>
      <c r="AE133" s="73"/>
      <c r="AF133" s="73"/>
      <c r="AG133" s="73"/>
      <c r="AH133" s="73"/>
      <c r="AI133" s="73"/>
      <c r="AJ133" s="73"/>
      <c r="AK133" s="77">
        <f t="shared" si="4"/>
        <v>0.35</v>
      </c>
      <c r="AL133" s="77">
        <f t="shared" si="5"/>
        <v>1</v>
      </c>
      <c r="AM133" s="40"/>
      <c r="AN133" s="281"/>
    </row>
    <row r="134" spans="1:40" ht="135" x14ac:dyDescent="0.2">
      <c r="A134" s="323" t="s">
        <v>35</v>
      </c>
      <c r="B134" s="324" t="s">
        <v>631</v>
      </c>
      <c r="C134" s="322" t="s">
        <v>632</v>
      </c>
      <c r="D134" s="323" t="s">
        <v>63</v>
      </c>
      <c r="E134" s="322" t="s">
        <v>213</v>
      </c>
      <c r="F134" s="322" t="s">
        <v>633</v>
      </c>
      <c r="G134" s="323" t="s">
        <v>634</v>
      </c>
      <c r="H134" s="407">
        <v>45658</v>
      </c>
      <c r="I134" s="407">
        <v>46022</v>
      </c>
      <c r="J134" s="409">
        <v>0.09</v>
      </c>
      <c r="K134" s="409">
        <v>0.08</v>
      </c>
      <c r="L134" s="409">
        <v>0.08</v>
      </c>
      <c r="M134" s="409">
        <v>0.09</v>
      </c>
      <c r="N134" s="409">
        <v>0.08</v>
      </c>
      <c r="O134" s="409">
        <v>0.08</v>
      </c>
      <c r="P134" s="409">
        <v>0.09</v>
      </c>
      <c r="Q134" s="409">
        <v>0.08</v>
      </c>
      <c r="R134" s="409">
        <v>0.08</v>
      </c>
      <c r="S134" s="409">
        <v>0.09</v>
      </c>
      <c r="T134" s="409">
        <v>0.08</v>
      </c>
      <c r="U134" s="409">
        <v>0.08</v>
      </c>
      <c r="V134" s="75">
        <f t="shared" si="3"/>
        <v>0.99999999999999978</v>
      </c>
      <c r="W134" s="91" t="s">
        <v>635</v>
      </c>
      <c r="X134" s="322" t="s">
        <v>636</v>
      </c>
      <c r="Y134" s="117">
        <v>0.09</v>
      </c>
      <c r="Z134" s="117">
        <v>0.08</v>
      </c>
      <c r="AA134" s="117">
        <v>0.08</v>
      </c>
      <c r="AB134" s="267">
        <v>0.09</v>
      </c>
      <c r="AC134" s="267">
        <v>0.08</v>
      </c>
      <c r="AD134" s="267">
        <v>0.08</v>
      </c>
      <c r="AE134" s="73"/>
      <c r="AF134" s="73"/>
      <c r="AG134" s="73"/>
      <c r="AH134" s="73"/>
      <c r="AI134" s="73"/>
      <c r="AJ134" s="73"/>
      <c r="AK134" s="77">
        <f t="shared" si="4"/>
        <v>0.5</v>
      </c>
      <c r="AL134" s="77">
        <f t="shared" si="5"/>
        <v>1</v>
      </c>
      <c r="AM134" s="40"/>
      <c r="AN134" s="281"/>
    </row>
    <row r="135" spans="1:40" ht="75" x14ac:dyDescent="0.2">
      <c r="A135" s="323" t="s">
        <v>35</v>
      </c>
      <c r="B135" s="324" t="s">
        <v>631</v>
      </c>
      <c r="C135" s="322" t="s">
        <v>632</v>
      </c>
      <c r="D135" s="323" t="s">
        <v>63</v>
      </c>
      <c r="E135" s="322" t="s">
        <v>213</v>
      </c>
      <c r="F135" s="322" t="s">
        <v>637</v>
      </c>
      <c r="G135" s="323" t="s">
        <v>638</v>
      </c>
      <c r="H135" s="407">
        <v>45658</v>
      </c>
      <c r="I135" s="407">
        <v>46022</v>
      </c>
      <c r="J135" s="409">
        <v>0.09</v>
      </c>
      <c r="K135" s="409">
        <v>0.08</v>
      </c>
      <c r="L135" s="409">
        <v>0.08</v>
      </c>
      <c r="M135" s="409">
        <v>0.09</v>
      </c>
      <c r="N135" s="409">
        <v>0.08</v>
      </c>
      <c r="O135" s="409">
        <v>0.08</v>
      </c>
      <c r="P135" s="409">
        <v>0.09</v>
      </c>
      <c r="Q135" s="409">
        <v>0.08</v>
      </c>
      <c r="R135" s="409">
        <v>0.08</v>
      </c>
      <c r="S135" s="409">
        <v>0.09</v>
      </c>
      <c r="T135" s="409">
        <v>0.08</v>
      </c>
      <c r="U135" s="409">
        <v>0.08</v>
      </c>
      <c r="V135" s="75">
        <f t="shared" si="3"/>
        <v>0.99999999999999978</v>
      </c>
      <c r="W135" s="91" t="s">
        <v>639</v>
      </c>
      <c r="X135" s="322" t="s">
        <v>640</v>
      </c>
      <c r="Y135" s="117">
        <v>0.09</v>
      </c>
      <c r="Z135" s="117">
        <v>0.08</v>
      </c>
      <c r="AA135" s="117">
        <v>0.08</v>
      </c>
      <c r="AB135" s="267">
        <v>0.09</v>
      </c>
      <c r="AC135" s="267">
        <v>0.08</v>
      </c>
      <c r="AD135" s="267">
        <v>0.08</v>
      </c>
      <c r="AE135" s="73"/>
      <c r="AF135" s="73"/>
      <c r="AG135" s="73"/>
      <c r="AH135" s="73"/>
      <c r="AI135" s="73"/>
      <c r="AJ135" s="73"/>
      <c r="AK135" s="77">
        <f t="shared" si="4"/>
        <v>0.5</v>
      </c>
      <c r="AL135" s="77">
        <f t="shared" si="5"/>
        <v>1</v>
      </c>
      <c r="AM135" s="40"/>
      <c r="AN135" s="281"/>
    </row>
    <row r="136" spans="1:40" ht="75" x14ac:dyDescent="0.2">
      <c r="A136" s="323" t="s">
        <v>35</v>
      </c>
      <c r="B136" s="324" t="s">
        <v>631</v>
      </c>
      <c r="C136" s="322" t="s">
        <v>632</v>
      </c>
      <c r="D136" s="323" t="s">
        <v>63</v>
      </c>
      <c r="E136" s="322" t="s">
        <v>213</v>
      </c>
      <c r="F136" s="322" t="s">
        <v>641</v>
      </c>
      <c r="G136" s="323" t="s">
        <v>642</v>
      </c>
      <c r="H136" s="407">
        <v>45658</v>
      </c>
      <c r="I136" s="407">
        <v>46022</v>
      </c>
      <c r="J136" s="409">
        <v>0.09</v>
      </c>
      <c r="K136" s="409">
        <v>0.08</v>
      </c>
      <c r="L136" s="409">
        <v>0.08</v>
      </c>
      <c r="M136" s="409">
        <v>0.09</v>
      </c>
      <c r="N136" s="409">
        <v>0.08</v>
      </c>
      <c r="O136" s="409">
        <v>0.08</v>
      </c>
      <c r="P136" s="409">
        <v>0.09</v>
      </c>
      <c r="Q136" s="409">
        <v>0.08</v>
      </c>
      <c r="R136" s="409">
        <v>0.08</v>
      </c>
      <c r="S136" s="409">
        <v>0.09</v>
      </c>
      <c r="T136" s="409">
        <v>0.08</v>
      </c>
      <c r="U136" s="409">
        <v>0.08</v>
      </c>
      <c r="V136" s="75">
        <f t="shared" si="3"/>
        <v>0.99999999999999978</v>
      </c>
      <c r="W136" s="91" t="s">
        <v>643</v>
      </c>
      <c r="X136" s="322" t="s">
        <v>640</v>
      </c>
      <c r="Y136" s="117">
        <v>0.09</v>
      </c>
      <c r="Z136" s="117">
        <v>0.08</v>
      </c>
      <c r="AA136" s="117">
        <v>0.08</v>
      </c>
      <c r="AB136" s="267">
        <v>0.09</v>
      </c>
      <c r="AC136" s="267">
        <v>0.08</v>
      </c>
      <c r="AD136" s="267">
        <v>0.08</v>
      </c>
      <c r="AE136" s="73"/>
      <c r="AF136" s="73"/>
      <c r="AG136" s="73"/>
      <c r="AH136" s="73"/>
      <c r="AI136" s="73"/>
      <c r="AJ136" s="73"/>
      <c r="AK136" s="77">
        <f t="shared" si="4"/>
        <v>0.5</v>
      </c>
      <c r="AL136" s="77">
        <f t="shared" si="5"/>
        <v>1</v>
      </c>
      <c r="AM136" s="40"/>
      <c r="AN136" s="281"/>
    </row>
    <row r="137" spans="1:40" ht="75" x14ac:dyDescent="0.2">
      <c r="A137" s="323" t="s">
        <v>146</v>
      </c>
      <c r="B137" s="324" t="s">
        <v>644</v>
      </c>
      <c r="C137" s="322" t="s">
        <v>645</v>
      </c>
      <c r="D137" s="360" t="s">
        <v>646</v>
      </c>
      <c r="E137" s="322" t="s">
        <v>647</v>
      </c>
      <c r="F137" s="326" t="s">
        <v>648</v>
      </c>
      <c r="G137" s="323" t="s">
        <v>649</v>
      </c>
      <c r="H137" s="407">
        <v>45659</v>
      </c>
      <c r="I137" s="407">
        <v>46022</v>
      </c>
      <c r="J137" s="74">
        <v>0.08</v>
      </c>
      <c r="K137" s="74">
        <v>0.08</v>
      </c>
      <c r="L137" s="74">
        <v>0.09</v>
      </c>
      <c r="M137" s="74">
        <v>0.08</v>
      </c>
      <c r="N137" s="74">
        <v>0.08</v>
      </c>
      <c r="O137" s="74">
        <v>0.09</v>
      </c>
      <c r="P137" s="75">
        <v>0.08</v>
      </c>
      <c r="Q137" s="75">
        <v>0.08</v>
      </c>
      <c r="R137" s="75">
        <v>0.09</v>
      </c>
      <c r="S137" s="75">
        <v>0.08</v>
      </c>
      <c r="T137" s="75">
        <v>0.08</v>
      </c>
      <c r="U137" s="75">
        <v>0.09</v>
      </c>
      <c r="V137" s="75">
        <f t="shared" si="3"/>
        <v>0.99999999999999978</v>
      </c>
      <c r="W137" s="411" t="s">
        <v>650</v>
      </c>
      <c r="X137" s="322" t="s">
        <v>651</v>
      </c>
      <c r="Y137" s="77">
        <v>0.08</v>
      </c>
      <c r="Z137" s="119">
        <v>0.08</v>
      </c>
      <c r="AA137" s="119">
        <v>0.09</v>
      </c>
      <c r="AB137" s="268">
        <v>0.08</v>
      </c>
      <c r="AC137" s="268">
        <v>0.08</v>
      </c>
      <c r="AD137" s="268">
        <v>0.09</v>
      </c>
      <c r="AE137" s="73"/>
      <c r="AF137" s="73"/>
      <c r="AG137" s="73"/>
      <c r="AH137" s="73"/>
      <c r="AI137" s="73"/>
      <c r="AJ137" s="73"/>
      <c r="AK137" s="77">
        <f t="shared" si="4"/>
        <v>0.5</v>
      </c>
      <c r="AL137" s="77">
        <f t="shared" si="5"/>
        <v>1</v>
      </c>
      <c r="AM137" s="40"/>
      <c r="AN137" s="281"/>
    </row>
    <row r="138" spans="1:40" ht="60" x14ac:dyDescent="0.2">
      <c r="A138" s="323" t="s">
        <v>146</v>
      </c>
      <c r="B138" s="324" t="s">
        <v>644</v>
      </c>
      <c r="C138" s="322" t="s">
        <v>645</v>
      </c>
      <c r="D138" s="360" t="s">
        <v>646</v>
      </c>
      <c r="E138" s="322" t="s">
        <v>647</v>
      </c>
      <c r="F138" s="326" t="s">
        <v>652</v>
      </c>
      <c r="G138" s="323" t="s">
        <v>653</v>
      </c>
      <c r="H138" s="407">
        <v>45659</v>
      </c>
      <c r="I138" s="407">
        <v>46022</v>
      </c>
      <c r="J138" s="74">
        <v>0.08</v>
      </c>
      <c r="K138" s="74">
        <v>0.08</v>
      </c>
      <c r="L138" s="74">
        <v>0.09</v>
      </c>
      <c r="M138" s="74">
        <v>0.08</v>
      </c>
      <c r="N138" s="74">
        <v>0.08</v>
      </c>
      <c r="O138" s="74">
        <v>0.09</v>
      </c>
      <c r="P138" s="75">
        <v>0.08</v>
      </c>
      <c r="Q138" s="75">
        <v>0.08</v>
      </c>
      <c r="R138" s="75">
        <v>0.09</v>
      </c>
      <c r="S138" s="75">
        <v>0.08</v>
      </c>
      <c r="T138" s="75">
        <v>0.08</v>
      </c>
      <c r="U138" s="75">
        <v>0.09</v>
      </c>
      <c r="V138" s="75">
        <f t="shared" ref="V138:V201" si="7">SUM(J138:U138)</f>
        <v>0.99999999999999978</v>
      </c>
      <c r="W138" s="411" t="s">
        <v>654</v>
      </c>
      <c r="X138" s="322" t="s">
        <v>651</v>
      </c>
      <c r="Y138" s="77">
        <v>0.08</v>
      </c>
      <c r="Z138" s="119">
        <v>0.08</v>
      </c>
      <c r="AA138" s="119">
        <v>0.09</v>
      </c>
      <c r="AB138" s="268">
        <v>0.08</v>
      </c>
      <c r="AC138" s="268">
        <v>0.08</v>
      </c>
      <c r="AD138" s="268">
        <v>0.09</v>
      </c>
      <c r="AE138" s="73"/>
      <c r="AF138" s="73"/>
      <c r="AG138" s="73"/>
      <c r="AH138" s="73"/>
      <c r="AI138" s="73"/>
      <c r="AJ138" s="73"/>
      <c r="AK138" s="77">
        <f t="shared" ref="AK138:AK201" si="8">SUM(Y138:AJ138)</f>
        <v>0.5</v>
      </c>
      <c r="AL138" s="77">
        <f t="shared" ref="AL138:AL201" si="9">IFERROR(AK138/SUM(J138:O138),"No aplica")</f>
        <v>1</v>
      </c>
      <c r="AM138" s="40"/>
      <c r="AN138" s="281"/>
    </row>
    <row r="139" spans="1:40" ht="150" x14ac:dyDescent="0.2">
      <c r="A139" s="323" t="s">
        <v>146</v>
      </c>
      <c r="B139" s="324" t="s">
        <v>644</v>
      </c>
      <c r="C139" s="322" t="s">
        <v>645</v>
      </c>
      <c r="D139" s="360" t="s">
        <v>646</v>
      </c>
      <c r="E139" s="322" t="s">
        <v>647</v>
      </c>
      <c r="F139" s="326" t="s">
        <v>655</v>
      </c>
      <c r="G139" s="323" t="s">
        <v>656</v>
      </c>
      <c r="H139" s="407">
        <v>45659</v>
      </c>
      <c r="I139" s="407">
        <v>46022</v>
      </c>
      <c r="J139" s="74">
        <v>0.08</v>
      </c>
      <c r="K139" s="74">
        <v>0.08</v>
      </c>
      <c r="L139" s="74">
        <v>0.09</v>
      </c>
      <c r="M139" s="74">
        <v>0.08</v>
      </c>
      <c r="N139" s="74">
        <v>0.08</v>
      </c>
      <c r="O139" s="74">
        <v>0.09</v>
      </c>
      <c r="P139" s="75">
        <v>0.08</v>
      </c>
      <c r="Q139" s="75">
        <v>0.08</v>
      </c>
      <c r="R139" s="75">
        <v>0.09</v>
      </c>
      <c r="S139" s="75">
        <v>0.08</v>
      </c>
      <c r="T139" s="75">
        <v>0.08</v>
      </c>
      <c r="U139" s="75">
        <v>0.09</v>
      </c>
      <c r="V139" s="75">
        <f t="shared" si="7"/>
        <v>0.99999999999999978</v>
      </c>
      <c r="W139" s="411" t="s">
        <v>657</v>
      </c>
      <c r="X139" s="322" t="s">
        <v>651</v>
      </c>
      <c r="Y139" s="77">
        <v>0.08</v>
      </c>
      <c r="Z139" s="119">
        <v>0.08</v>
      </c>
      <c r="AA139" s="119">
        <v>0.09</v>
      </c>
      <c r="AB139" s="268">
        <v>0.08</v>
      </c>
      <c r="AC139" s="268">
        <v>0.08</v>
      </c>
      <c r="AD139" s="268">
        <v>0.09</v>
      </c>
      <c r="AE139" s="73"/>
      <c r="AF139" s="73"/>
      <c r="AG139" s="73"/>
      <c r="AH139" s="73"/>
      <c r="AI139" s="73"/>
      <c r="AJ139" s="73"/>
      <c r="AK139" s="77">
        <f t="shared" si="8"/>
        <v>0.5</v>
      </c>
      <c r="AL139" s="77">
        <f t="shared" si="9"/>
        <v>1</v>
      </c>
      <c r="AM139" s="40"/>
      <c r="AN139" s="281"/>
    </row>
    <row r="140" spans="1:40" ht="60" x14ac:dyDescent="0.2">
      <c r="A140" s="323" t="s">
        <v>146</v>
      </c>
      <c r="B140" s="324" t="s">
        <v>644</v>
      </c>
      <c r="C140" s="322" t="s">
        <v>645</v>
      </c>
      <c r="D140" s="360" t="s">
        <v>646</v>
      </c>
      <c r="E140" s="322" t="s">
        <v>647</v>
      </c>
      <c r="F140" s="326" t="s">
        <v>658</v>
      </c>
      <c r="G140" s="323" t="s">
        <v>659</v>
      </c>
      <c r="H140" s="407">
        <v>45659</v>
      </c>
      <c r="I140" s="407">
        <v>46022</v>
      </c>
      <c r="J140" s="74">
        <v>0.08</v>
      </c>
      <c r="K140" s="74">
        <v>0.08</v>
      </c>
      <c r="L140" s="74">
        <v>0.09</v>
      </c>
      <c r="M140" s="74">
        <v>0.08</v>
      </c>
      <c r="N140" s="74">
        <v>0.08</v>
      </c>
      <c r="O140" s="74">
        <v>0.09</v>
      </c>
      <c r="P140" s="75">
        <v>0.08</v>
      </c>
      <c r="Q140" s="75">
        <v>0.08</v>
      </c>
      <c r="R140" s="75">
        <v>0.09</v>
      </c>
      <c r="S140" s="75">
        <v>0.08</v>
      </c>
      <c r="T140" s="75">
        <v>0.08</v>
      </c>
      <c r="U140" s="75">
        <v>0.09</v>
      </c>
      <c r="V140" s="75">
        <f t="shared" si="7"/>
        <v>0.99999999999999978</v>
      </c>
      <c r="W140" s="411" t="s">
        <v>660</v>
      </c>
      <c r="X140" s="322" t="s">
        <v>651</v>
      </c>
      <c r="Y140" s="77">
        <v>0.08</v>
      </c>
      <c r="Z140" s="119">
        <v>0.08</v>
      </c>
      <c r="AA140" s="119">
        <v>0.09</v>
      </c>
      <c r="AB140" s="268">
        <v>0.08</v>
      </c>
      <c r="AC140" s="268">
        <v>0.08</v>
      </c>
      <c r="AD140" s="268">
        <v>0.09</v>
      </c>
      <c r="AE140" s="73"/>
      <c r="AF140" s="73"/>
      <c r="AG140" s="73"/>
      <c r="AH140" s="73"/>
      <c r="AI140" s="73"/>
      <c r="AJ140" s="73"/>
      <c r="AK140" s="77">
        <f t="shared" si="8"/>
        <v>0.5</v>
      </c>
      <c r="AL140" s="77">
        <f t="shared" si="9"/>
        <v>1</v>
      </c>
      <c r="AM140" s="40"/>
      <c r="AN140" s="281"/>
    </row>
    <row r="141" spans="1:40" ht="90" x14ac:dyDescent="0.2">
      <c r="A141" s="323" t="s">
        <v>146</v>
      </c>
      <c r="B141" s="324" t="s">
        <v>644</v>
      </c>
      <c r="C141" s="322" t="s">
        <v>645</v>
      </c>
      <c r="D141" s="360" t="s">
        <v>646</v>
      </c>
      <c r="E141" s="322" t="s">
        <v>647</v>
      </c>
      <c r="F141" s="326" t="s">
        <v>661</v>
      </c>
      <c r="G141" s="323" t="s">
        <v>662</v>
      </c>
      <c r="H141" s="407" t="s">
        <v>663</v>
      </c>
      <c r="I141" s="407">
        <v>46022</v>
      </c>
      <c r="J141" s="74"/>
      <c r="K141" s="74"/>
      <c r="L141" s="74"/>
      <c r="M141" s="74"/>
      <c r="N141" s="74"/>
      <c r="O141" s="74"/>
      <c r="P141" s="75"/>
      <c r="Q141" s="75"/>
      <c r="R141" s="75"/>
      <c r="S141" s="75">
        <v>0.2</v>
      </c>
      <c r="T141" s="75">
        <v>0.3</v>
      </c>
      <c r="U141" s="75">
        <v>0.5</v>
      </c>
      <c r="V141" s="75">
        <f t="shared" si="7"/>
        <v>1</v>
      </c>
      <c r="W141" s="411" t="s">
        <v>664</v>
      </c>
      <c r="X141" s="322" t="s">
        <v>651</v>
      </c>
      <c r="Y141" s="77"/>
      <c r="Z141" s="119"/>
      <c r="AA141" s="119"/>
      <c r="AB141" s="267"/>
      <c r="AC141" s="267"/>
      <c r="AD141" s="267"/>
      <c r="AE141" s="73"/>
      <c r="AF141" s="73"/>
      <c r="AG141" s="73"/>
      <c r="AH141" s="73"/>
      <c r="AI141" s="73"/>
      <c r="AJ141" s="73"/>
      <c r="AK141" s="77">
        <f t="shared" si="8"/>
        <v>0</v>
      </c>
      <c r="AL141" s="77" t="str">
        <f>IFERROR(AK141/SUM(J141:O141),"No programado para el periodo")</f>
        <v>No programado para el periodo</v>
      </c>
      <c r="AM141" s="40" t="s">
        <v>268</v>
      </c>
      <c r="AN141" s="401" t="s">
        <v>665</v>
      </c>
    </row>
    <row r="142" spans="1:40" ht="120" x14ac:dyDescent="0.2">
      <c r="A142" s="323" t="s">
        <v>146</v>
      </c>
      <c r="B142" s="324" t="s">
        <v>644</v>
      </c>
      <c r="C142" s="322" t="s">
        <v>645</v>
      </c>
      <c r="D142" s="360" t="s">
        <v>646</v>
      </c>
      <c r="E142" s="322" t="s">
        <v>647</v>
      </c>
      <c r="F142" s="326" t="s">
        <v>666</v>
      </c>
      <c r="G142" s="323" t="s">
        <v>667</v>
      </c>
      <c r="H142" s="407">
        <v>45689</v>
      </c>
      <c r="I142" s="407">
        <v>46022</v>
      </c>
      <c r="J142" s="74">
        <v>0.08</v>
      </c>
      <c r="K142" s="74">
        <v>0.08</v>
      </c>
      <c r="L142" s="74">
        <v>0.09</v>
      </c>
      <c r="M142" s="74"/>
      <c r="N142" s="74"/>
      <c r="O142" s="74"/>
      <c r="P142" s="75"/>
      <c r="Q142" s="75">
        <v>0.4</v>
      </c>
      <c r="R142" s="75"/>
      <c r="S142" s="75"/>
      <c r="T142" s="75">
        <v>0.35</v>
      </c>
      <c r="U142" s="75"/>
      <c r="V142" s="75">
        <f t="shared" si="7"/>
        <v>1</v>
      </c>
      <c r="W142" s="411" t="s">
        <v>668</v>
      </c>
      <c r="X142" s="322" t="s">
        <v>651</v>
      </c>
      <c r="Y142" s="77">
        <v>0.08</v>
      </c>
      <c r="Z142" s="119">
        <v>0.08</v>
      </c>
      <c r="AA142" s="119">
        <v>0.09</v>
      </c>
      <c r="AB142" s="267"/>
      <c r="AC142" s="267"/>
      <c r="AD142" s="267"/>
      <c r="AE142" s="73"/>
      <c r="AF142" s="73"/>
      <c r="AG142" s="73"/>
      <c r="AH142" s="73"/>
      <c r="AI142" s="73"/>
      <c r="AJ142" s="73"/>
      <c r="AK142" s="77">
        <f t="shared" si="8"/>
        <v>0.25</v>
      </c>
      <c r="AL142" s="77">
        <f t="shared" si="9"/>
        <v>1</v>
      </c>
      <c r="AM142" s="40"/>
      <c r="AN142" s="401" t="s">
        <v>665</v>
      </c>
    </row>
    <row r="143" spans="1:40" ht="120" x14ac:dyDescent="0.2">
      <c r="A143" s="323" t="s">
        <v>146</v>
      </c>
      <c r="B143" s="324" t="s">
        <v>644</v>
      </c>
      <c r="C143" s="322" t="s">
        <v>645</v>
      </c>
      <c r="D143" s="360" t="s">
        <v>646</v>
      </c>
      <c r="E143" s="322" t="s">
        <v>647</v>
      </c>
      <c r="F143" s="326" t="s">
        <v>669</v>
      </c>
      <c r="G143" s="323" t="s">
        <v>670</v>
      </c>
      <c r="H143" s="407">
        <v>45748</v>
      </c>
      <c r="I143" s="407">
        <v>45991</v>
      </c>
      <c r="J143" s="74"/>
      <c r="K143" s="74"/>
      <c r="L143" s="74"/>
      <c r="M143" s="412">
        <v>0.1</v>
      </c>
      <c r="N143" s="342"/>
      <c r="O143" s="342">
        <v>0.23</v>
      </c>
      <c r="P143" s="412"/>
      <c r="Q143" s="413"/>
      <c r="R143" s="412">
        <v>0.33300000000000002</v>
      </c>
      <c r="S143" s="412"/>
      <c r="T143" s="412">
        <v>0.33300000000000002</v>
      </c>
      <c r="U143" s="414"/>
      <c r="V143" s="75">
        <f t="shared" si="7"/>
        <v>0.996</v>
      </c>
      <c r="W143" s="411" t="s">
        <v>671</v>
      </c>
      <c r="X143" s="322" t="s">
        <v>651</v>
      </c>
      <c r="Y143" s="77"/>
      <c r="Z143" s="119"/>
      <c r="AA143" s="119"/>
      <c r="AB143" s="269">
        <v>0.1</v>
      </c>
      <c r="AC143" s="268"/>
      <c r="AD143" s="268">
        <v>0.23</v>
      </c>
      <c r="AE143" s="73"/>
      <c r="AF143" s="73"/>
      <c r="AG143" s="73"/>
      <c r="AH143" s="73"/>
      <c r="AI143" s="73"/>
      <c r="AJ143" s="73"/>
      <c r="AK143" s="77">
        <f t="shared" si="8"/>
        <v>0.33</v>
      </c>
      <c r="AL143" s="77">
        <f t="shared" si="9"/>
        <v>1</v>
      </c>
      <c r="AM143" s="40" t="s">
        <v>268</v>
      </c>
      <c r="AN143" s="281"/>
    </row>
    <row r="144" spans="1:40" ht="135" x14ac:dyDescent="0.2">
      <c r="A144" s="323" t="s">
        <v>146</v>
      </c>
      <c r="B144" s="324" t="s">
        <v>644</v>
      </c>
      <c r="C144" s="322" t="s">
        <v>645</v>
      </c>
      <c r="D144" s="360" t="s">
        <v>646</v>
      </c>
      <c r="E144" s="322" t="s">
        <v>647</v>
      </c>
      <c r="F144" s="326" t="s">
        <v>672</v>
      </c>
      <c r="G144" s="323" t="s">
        <v>673</v>
      </c>
      <c r="H144" s="407">
        <v>45810</v>
      </c>
      <c r="I144" s="407">
        <v>46022</v>
      </c>
      <c r="J144" s="74"/>
      <c r="K144" s="74"/>
      <c r="L144" s="74"/>
      <c r="M144" s="75"/>
      <c r="N144" s="74"/>
      <c r="O144" s="74">
        <v>0.15</v>
      </c>
      <c r="P144" s="75">
        <v>0.15</v>
      </c>
      <c r="Q144" s="75"/>
      <c r="R144" s="74"/>
      <c r="S144" s="75">
        <v>0.4</v>
      </c>
      <c r="T144" s="414"/>
      <c r="U144" s="75">
        <v>0.3</v>
      </c>
      <c r="V144" s="75">
        <f t="shared" si="7"/>
        <v>1</v>
      </c>
      <c r="W144" s="411" t="s">
        <v>674</v>
      </c>
      <c r="X144" s="322" t="s">
        <v>651</v>
      </c>
      <c r="Y144" s="77"/>
      <c r="Z144" s="119"/>
      <c r="AA144" s="119"/>
      <c r="AB144" s="269"/>
      <c r="AC144" s="268"/>
      <c r="AD144" s="268">
        <v>0.15</v>
      </c>
      <c r="AE144" s="73"/>
      <c r="AF144" s="73"/>
      <c r="AG144" s="73"/>
      <c r="AH144" s="73"/>
      <c r="AI144" s="73"/>
      <c r="AJ144" s="73"/>
      <c r="AK144" s="77">
        <f t="shared" si="8"/>
        <v>0.15</v>
      </c>
      <c r="AL144" s="77">
        <f t="shared" si="9"/>
        <v>1</v>
      </c>
      <c r="AM144" s="40" t="s">
        <v>268</v>
      </c>
      <c r="AN144" s="281"/>
    </row>
    <row r="145" spans="1:40" ht="60" x14ac:dyDescent="0.2">
      <c r="A145" s="323" t="s">
        <v>146</v>
      </c>
      <c r="B145" s="324" t="s">
        <v>644</v>
      </c>
      <c r="C145" s="322" t="s">
        <v>645</v>
      </c>
      <c r="D145" s="360" t="s">
        <v>646</v>
      </c>
      <c r="E145" s="322" t="s">
        <v>647</v>
      </c>
      <c r="F145" s="326" t="s">
        <v>675</v>
      </c>
      <c r="G145" s="323" t="s">
        <v>676</v>
      </c>
      <c r="H145" s="407">
        <v>45659</v>
      </c>
      <c r="I145" s="407">
        <v>45900</v>
      </c>
      <c r="J145" s="75">
        <v>0.33300000000000002</v>
      </c>
      <c r="K145" s="74"/>
      <c r="L145" s="74"/>
      <c r="M145" s="75">
        <v>0.33300000000000002</v>
      </c>
      <c r="N145" s="74"/>
      <c r="O145" s="74"/>
      <c r="P145" s="75"/>
      <c r="Q145" s="75">
        <v>0.33300000000000002</v>
      </c>
      <c r="R145" s="75"/>
      <c r="S145" s="75"/>
      <c r="T145" s="75"/>
      <c r="U145" s="75"/>
      <c r="V145" s="75">
        <f t="shared" si="7"/>
        <v>0.99900000000000011</v>
      </c>
      <c r="W145" s="411" t="s">
        <v>677</v>
      </c>
      <c r="X145" s="322" t="s">
        <v>651</v>
      </c>
      <c r="Y145" s="77">
        <f>+J145</f>
        <v>0.33300000000000002</v>
      </c>
      <c r="Z145" s="119"/>
      <c r="AA145" s="119"/>
      <c r="AB145" s="269">
        <v>0.33300000000000002</v>
      </c>
      <c r="AC145" s="268"/>
      <c r="AD145" s="268"/>
      <c r="AE145" s="73"/>
      <c r="AF145" s="73"/>
      <c r="AG145" s="73"/>
      <c r="AH145" s="73"/>
      <c r="AI145" s="73"/>
      <c r="AJ145" s="73"/>
      <c r="AK145" s="77">
        <f t="shared" si="8"/>
        <v>0.66600000000000004</v>
      </c>
      <c r="AL145" s="77">
        <f t="shared" si="9"/>
        <v>1</v>
      </c>
      <c r="AM145" s="40"/>
      <c r="AN145" s="281"/>
    </row>
    <row r="146" spans="1:40" ht="120" x14ac:dyDescent="0.2">
      <c r="A146" s="323" t="s">
        <v>146</v>
      </c>
      <c r="B146" s="324" t="s">
        <v>644</v>
      </c>
      <c r="C146" s="322" t="s">
        <v>645</v>
      </c>
      <c r="D146" s="360" t="s">
        <v>646</v>
      </c>
      <c r="E146" s="322" t="s">
        <v>647</v>
      </c>
      <c r="F146" s="326" t="s">
        <v>678</v>
      </c>
      <c r="G146" s="323" t="s">
        <v>679</v>
      </c>
      <c r="H146" s="407">
        <v>45659</v>
      </c>
      <c r="I146" s="407">
        <v>46022</v>
      </c>
      <c r="J146" s="74">
        <v>0.08</v>
      </c>
      <c r="K146" s="74">
        <v>0.08</v>
      </c>
      <c r="L146" s="74">
        <v>0.09</v>
      </c>
      <c r="M146" s="74"/>
      <c r="N146" s="74"/>
      <c r="O146" s="74"/>
      <c r="P146" s="75"/>
      <c r="Q146" s="75">
        <v>0.35</v>
      </c>
      <c r="R146" s="75"/>
      <c r="S146" s="75"/>
      <c r="T146" s="75"/>
      <c r="U146" s="75">
        <v>0.4</v>
      </c>
      <c r="V146" s="75">
        <f t="shared" si="7"/>
        <v>1</v>
      </c>
      <c r="W146" s="411" t="s">
        <v>680</v>
      </c>
      <c r="X146" s="322" t="s">
        <v>651</v>
      </c>
      <c r="Y146" s="77">
        <v>0.08</v>
      </c>
      <c r="Z146" s="119">
        <v>0.08</v>
      </c>
      <c r="AA146" s="119">
        <v>0.09</v>
      </c>
      <c r="AB146" s="267"/>
      <c r="AC146" s="267"/>
      <c r="AD146" s="267"/>
      <c r="AE146" s="73"/>
      <c r="AF146" s="73"/>
      <c r="AG146" s="73"/>
      <c r="AH146" s="73"/>
      <c r="AI146" s="73"/>
      <c r="AJ146" s="73"/>
      <c r="AK146" s="77">
        <f t="shared" si="8"/>
        <v>0.25</v>
      </c>
      <c r="AL146" s="77">
        <f t="shared" si="9"/>
        <v>1</v>
      </c>
      <c r="AM146" s="40"/>
      <c r="AN146" s="401" t="s">
        <v>665</v>
      </c>
    </row>
    <row r="147" spans="1:40" ht="75" x14ac:dyDescent="0.2">
      <c r="A147" s="323" t="s">
        <v>146</v>
      </c>
      <c r="B147" s="324" t="s">
        <v>644</v>
      </c>
      <c r="C147" s="322" t="s">
        <v>645</v>
      </c>
      <c r="D147" s="360" t="s">
        <v>646</v>
      </c>
      <c r="E147" s="322" t="s">
        <v>647</v>
      </c>
      <c r="F147" s="326" t="s">
        <v>681</v>
      </c>
      <c r="G147" s="323" t="s">
        <v>682</v>
      </c>
      <c r="H147" s="407">
        <v>45717</v>
      </c>
      <c r="I147" s="407">
        <v>46022</v>
      </c>
      <c r="J147" s="74"/>
      <c r="K147" s="74"/>
      <c r="L147" s="74">
        <v>0.1</v>
      </c>
      <c r="M147" s="74"/>
      <c r="N147" s="74"/>
      <c r="O147" s="74">
        <v>0.3</v>
      </c>
      <c r="P147" s="75"/>
      <c r="Q147" s="75"/>
      <c r="R147" s="75">
        <v>0.3</v>
      </c>
      <c r="S147" s="75"/>
      <c r="T147" s="75"/>
      <c r="U147" s="75">
        <v>0.3</v>
      </c>
      <c r="V147" s="75">
        <f t="shared" si="7"/>
        <v>1</v>
      </c>
      <c r="W147" s="411" t="s">
        <v>683</v>
      </c>
      <c r="X147" s="322" t="s">
        <v>651</v>
      </c>
      <c r="Y147" s="77"/>
      <c r="Z147" s="119"/>
      <c r="AA147" s="119">
        <v>0.1</v>
      </c>
      <c r="AB147" s="268"/>
      <c r="AC147" s="268"/>
      <c r="AD147" s="268">
        <v>0.3</v>
      </c>
      <c r="AE147" s="73"/>
      <c r="AF147" s="73"/>
      <c r="AG147" s="73"/>
      <c r="AH147" s="73"/>
      <c r="AI147" s="73"/>
      <c r="AJ147" s="73"/>
      <c r="AK147" s="77">
        <f t="shared" si="8"/>
        <v>0.4</v>
      </c>
      <c r="AL147" s="77">
        <f t="shared" si="9"/>
        <v>1</v>
      </c>
      <c r="AM147" s="40"/>
      <c r="AN147" s="281"/>
    </row>
    <row r="148" spans="1:40" ht="60" x14ac:dyDescent="0.2">
      <c r="A148" s="323" t="s">
        <v>146</v>
      </c>
      <c r="B148" s="324" t="s">
        <v>644</v>
      </c>
      <c r="C148" s="322" t="s">
        <v>645</v>
      </c>
      <c r="D148" s="360" t="s">
        <v>646</v>
      </c>
      <c r="E148" s="322" t="s">
        <v>647</v>
      </c>
      <c r="F148" s="326" t="s">
        <v>684</v>
      </c>
      <c r="G148" s="323" t="s">
        <v>685</v>
      </c>
      <c r="H148" s="407">
        <v>45689</v>
      </c>
      <c r="I148" s="407">
        <v>46022</v>
      </c>
      <c r="J148" s="74"/>
      <c r="K148" s="74">
        <v>0.09</v>
      </c>
      <c r="L148" s="74">
        <v>0.09</v>
      </c>
      <c r="M148" s="75">
        <v>0.27</v>
      </c>
      <c r="N148" s="415"/>
      <c r="O148" s="415"/>
      <c r="P148" s="415"/>
      <c r="Q148" s="75">
        <v>0.27</v>
      </c>
      <c r="R148" s="415"/>
      <c r="S148" s="415"/>
      <c r="T148" s="415"/>
      <c r="U148" s="75">
        <v>0.28000000000000003</v>
      </c>
      <c r="V148" s="75">
        <f t="shared" si="7"/>
        <v>1</v>
      </c>
      <c r="W148" s="411" t="s">
        <v>686</v>
      </c>
      <c r="X148" s="322" t="s">
        <v>651</v>
      </c>
      <c r="Y148" s="77"/>
      <c r="Z148" s="119">
        <v>0.09</v>
      </c>
      <c r="AA148" s="119">
        <v>0.09</v>
      </c>
      <c r="AB148" s="268">
        <v>0.27</v>
      </c>
      <c r="AC148" s="268"/>
      <c r="AD148" s="268"/>
      <c r="AE148" s="73"/>
      <c r="AF148" s="73"/>
      <c r="AG148" s="73"/>
      <c r="AH148" s="73"/>
      <c r="AI148" s="73"/>
      <c r="AJ148" s="73"/>
      <c r="AK148" s="77">
        <f t="shared" si="8"/>
        <v>0.45</v>
      </c>
      <c r="AL148" s="77">
        <f t="shared" si="9"/>
        <v>1</v>
      </c>
      <c r="AM148" s="40"/>
      <c r="AN148" s="281"/>
    </row>
    <row r="149" spans="1:40" ht="60" x14ac:dyDescent="0.2">
      <c r="A149" s="323" t="s">
        <v>146</v>
      </c>
      <c r="B149" s="324" t="s">
        <v>644</v>
      </c>
      <c r="C149" s="322" t="s">
        <v>645</v>
      </c>
      <c r="D149" s="360" t="s">
        <v>646</v>
      </c>
      <c r="E149" s="322" t="s">
        <v>647</v>
      </c>
      <c r="F149" s="326" t="s">
        <v>687</v>
      </c>
      <c r="G149" s="324" t="s">
        <v>688</v>
      </c>
      <c r="H149" s="407">
        <v>45748</v>
      </c>
      <c r="I149" s="407">
        <v>46022</v>
      </c>
      <c r="J149" s="74"/>
      <c r="K149" s="74"/>
      <c r="L149" s="74"/>
      <c r="M149" s="74">
        <v>0.1</v>
      </c>
      <c r="N149" s="74">
        <v>0.1</v>
      </c>
      <c r="O149" s="74">
        <v>0.1</v>
      </c>
      <c r="P149" s="74">
        <v>0.1</v>
      </c>
      <c r="Q149" s="74">
        <v>0.2</v>
      </c>
      <c r="R149" s="74">
        <v>0.2</v>
      </c>
      <c r="S149" s="74">
        <v>0.1</v>
      </c>
      <c r="T149" s="74">
        <v>0.05</v>
      </c>
      <c r="U149" s="74">
        <v>0.05</v>
      </c>
      <c r="V149" s="75">
        <f t="shared" si="7"/>
        <v>1</v>
      </c>
      <c r="W149" s="411" t="s">
        <v>689</v>
      </c>
      <c r="X149" s="322" t="s">
        <v>651</v>
      </c>
      <c r="Y149" s="77"/>
      <c r="Z149" s="119"/>
      <c r="AA149" s="119"/>
      <c r="AB149" s="268">
        <v>0.1</v>
      </c>
      <c r="AC149" s="268">
        <v>0.1</v>
      </c>
      <c r="AD149" s="268">
        <v>0.1</v>
      </c>
      <c r="AE149" s="73"/>
      <c r="AF149" s="73"/>
      <c r="AG149" s="73"/>
      <c r="AH149" s="73"/>
      <c r="AI149" s="73"/>
      <c r="AJ149" s="73"/>
      <c r="AK149" s="77">
        <f t="shared" si="8"/>
        <v>0.30000000000000004</v>
      </c>
      <c r="AL149" s="77">
        <f t="shared" si="9"/>
        <v>1</v>
      </c>
      <c r="AM149" s="40" t="s">
        <v>268</v>
      </c>
      <c r="AN149" s="281"/>
    </row>
    <row r="150" spans="1:40" ht="96" customHeight="1" x14ac:dyDescent="0.2">
      <c r="A150" s="323" t="s">
        <v>146</v>
      </c>
      <c r="B150" s="324" t="s">
        <v>644</v>
      </c>
      <c r="C150" s="322" t="s">
        <v>645</v>
      </c>
      <c r="D150" s="323" t="s">
        <v>690</v>
      </c>
      <c r="E150" s="322" t="s">
        <v>647</v>
      </c>
      <c r="F150" s="326" t="s">
        <v>691</v>
      </c>
      <c r="G150" s="324" t="s">
        <v>692</v>
      </c>
      <c r="H150" s="410">
        <v>45659</v>
      </c>
      <c r="I150" s="407">
        <v>46022</v>
      </c>
      <c r="J150" s="74">
        <v>0.08</v>
      </c>
      <c r="K150" s="74">
        <v>0.08</v>
      </c>
      <c r="L150" s="74">
        <v>0.09</v>
      </c>
      <c r="M150" s="74">
        <v>0.2</v>
      </c>
      <c r="N150" s="74"/>
      <c r="O150" s="74"/>
      <c r="P150" s="74">
        <v>0.2</v>
      </c>
      <c r="Q150" s="74"/>
      <c r="R150" s="74"/>
      <c r="S150" s="74">
        <v>0.2</v>
      </c>
      <c r="T150" s="74"/>
      <c r="U150" s="74">
        <v>0.15</v>
      </c>
      <c r="V150" s="75">
        <f t="shared" si="7"/>
        <v>1</v>
      </c>
      <c r="W150" s="91" t="s">
        <v>693</v>
      </c>
      <c r="X150" s="322" t="s">
        <v>651</v>
      </c>
      <c r="Y150" s="77">
        <f>+J150</f>
        <v>0.08</v>
      </c>
      <c r="Z150" s="119">
        <f>+K150</f>
        <v>0.08</v>
      </c>
      <c r="AA150" s="119">
        <f>+L150</f>
        <v>0.09</v>
      </c>
      <c r="AB150" s="268">
        <v>0.2</v>
      </c>
      <c r="AC150" s="268"/>
      <c r="AD150" s="268"/>
      <c r="AE150" s="73"/>
      <c r="AF150" s="73"/>
      <c r="AG150" s="73"/>
      <c r="AH150" s="73"/>
      <c r="AI150" s="73"/>
      <c r="AJ150" s="73"/>
      <c r="AK150" s="77">
        <f t="shared" si="8"/>
        <v>0.45</v>
      </c>
      <c r="AL150" s="77">
        <f t="shared" si="9"/>
        <v>1</v>
      </c>
      <c r="AM150" s="40"/>
      <c r="AN150" s="281"/>
    </row>
    <row r="151" spans="1:40" ht="90" x14ac:dyDescent="0.2">
      <c r="A151" s="323" t="s">
        <v>146</v>
      </c>
      <c r="B151" s="324" t="s">
        <v>644</v>
      </c>
      <c r="C151" s="322" t="s">
        <v>645</v>
      </c>
      <c r="D151" s="360" t="s">
        <v>694</v>
      </c>
      <c r="E151" s="322" t="s">
        <v>647</v>
      </c>
      <c r="F151" s="326" t="s">
        <v>695</v>
      </c>
      <c r="G151" s="323" t="s">
        <v>696</v>
      </c>
      <c r="H151" s="407">
        <v>45839</v>
      </c>
      <c r="I151" s="407">
        <v>46022</v>
      </c>
      <c r="J151" s="74"/>
      <c r="K151" s="74"/>
      <c r="L151" s="74"/>
      <c r="M151" s="74"/>
      <c r="N151" s="74"/>
      <c r="O151" s="74"/>
      <c r="P151" s="75"/>
      <c r="Q151" s="75">
        <v>0.5</v>
      </c>
      <c r="R151" s="75"/>
      <c r="S151" s="75"/>
      <c r="T151" s="75"/>
      <c r="U151" s="75">
        <v>0.5</v>
      </c>
      <c r="V151" s="75">
        <f t="shared" si="7"/>
        <v>1</v>
      </c>
      <c r="W151" s="411" t="s">
        <v>697</v>
      </c>
      <c r="X151" s="322" t="s">
        <v>651</v>
      </c>
      <c r="Y151" s="77"/>
      <c r="Z151" s="119"/>
      <c r="AA151" s="119"/>
      <c r="AB151" s="267"/>
      <c r="AC151" s="267"/>
      <c r="AD151" s="267"/>
      <c r="AE151" s="73"/>
      <c r="AF151" s="73"/>
      <c r="AG151" s="73"/>
      <c r="AH151" s="73"/>
      <c r="AI151" s="73"/>
      <c r="AJ151" s="73"/>
      <c r="AK151" s="77">
        <f t="shared" si="8"/>
        <v>0</v>
      </c>
      <c r="AL151" s="77" t="str">
        <f>IFERROR(AK151/SUM(J151:O151),"No programado para el periodo")</f>
        <v>No programado para el periodo</v>
      </c>
      <c r="AM151" s="40" t="s">
        <v>268</v>
      </c>
      <c r="AN151" s="401" t="s">
        <v>665</v>
      </c>
    </row>
    <row r="152" spans="1:40" ht="60" x14ac:dyDescent="0.2">
      <c r="A152" s="323" t="s">
        <v>146</v>
      </c>
      <c r="B152" s="324" t="s">
        <v>644</v>
      </c>
      <c r="C152" s="322" t="s">
        <v>645</v>
      </c>
      <c r="D152" s="360" t="s">
        <v>694</v>
      </c>
      <c r="E152" s="322" t="s">
        <v>647</v>
      </c>
      <c r="F152" s="326" t="s">
        <v>698</v>
      </c>
      <c r="G152" s="323" t="s">
        <v>699</v>
      </c>
      <c r="H152" s="407">
        <v>45748</v>
      </c>
      <c r="I152" s="407">
        <v>46022</v>
      </c>
      <c r="J152" s="74"/>
      <c r="K152" s="74"/>
      <c r="L152" s="74"/>
      <c r="M152" s="75">
        <v>0.1</v>
      </c>
      <c r="N152" s="74"/>
      <c r="O152" s="75">
        <v>0.23</v>
      </c>
      <c r="P152" s="416"/>
      <c r="Q152" s="75">
        <v>0.33</v>
      </c>
      <c r="R152" s="417"/>
      <c r="S152" s="75">
        <v>0.34</v>
      </c>
      <c r="T152" s="417"/>
      <c r="U152" s="417"/>
      <c r="V152" s="75">
        <f t="shared" si="7"/>
        <v>1</v>
      </c>
      <c r="W152" s="411" t="s">
        <v>700</v>
      </c>
      <c r="X152" s="322" t="s">
        <v>651</v>
      </c>
      <c r="Y152" s="77"/>
      <c r="Z152" s="119"/>
      <c r="AA152" s="119"/>
      <c r="AB152" s="269">
        <v>0.1</v>
      </c>
      <c r="AC152" s="268"/>
      <c r="AD152" s="269">
        <v>0.23</v>
      </c>
      <c r="AE152" s="73"/>
      <c r="AF152" s="73"/>
      <c r="AG152" s="73"/>
      <c r="AH152" s="73"/>
      <c r="AI152" s="73"/>
      <c r="AJ152" s="73"/>
      <c r="AK152" s="77">
        <f t="shared" si="8"/>
        <v>0.33</v>
      </c>
      <c r="AL152" s="77">
        <f t="shared" si="9"/>
        <v>1</v>
      </c>
      <c r="AM152" s="40" t="s">
        <v>268</v>
      </c>
      <c r="AN152" s="281"/>
    </row>
    <row r="153" spans="1:40" ht="60" x14ac:dyDescent="0.2">
      <c r="A153" s="323" t="s">
        <v>146</v>
      </c>
      <c r="B153" s="324" t="s">
        <v>644</v>
      </c>
      <c r="C153" s="322" t="s">
        <v>645</v>
      </c>
      <c r="D153" s="360" t="s">
        <v>694</v>
      </c>
      <c r="E153" s="322" t="s">
        <v>647</v>
      </c>
      <c r="F153" s="326" t="s">
        <v>701</v>
      </c>
      <c r="G153" s="323" t="s">
        <v>702</v>
      </c>
      <c r="H153" s="407">
        <v>45659</v>
      </c>
      <c r="I153" s="407">
        <v>45900</v>
      </c>
      <c r="J153" s="75">
        <v>0.33300000000000002</v>
      </c>
      <c r="K153" s="74"/>
      <c r="L153" s="74"/>
      <c r="M153" s="75"/>
      <c r="N153" s="75">
        <v>0.33300000000000002</v>
      </c>
      <c r="O153" s="74"/>
      <c r="P153" s="75"/>
      <c r="Q153" s="75"/>
      <c r="R153" s="75">
        <v>0.33300000000000002</v>
      </c>
      <c r="S153" s="75"/>
      <c r="T153" s="75"/>
      <c r="U153" s="75"/>
      <c r="V153" s="75">
        <f t="shared" si="7"/>
        <v>0.99900000000000011</v>
      </c>
      <c r="W153" s="411" t="s">
        <v>703</v>
      </c>
      <c r="X153" s="322" t="s">
        <v>651</v>
      </c>
      <c r="Y153" s="77">
        <f>+J153</f>
        <v>0.33300000000000002</v>
      </c>
      <c r="Z153" s="119"/>
      <c r="AA153" s="119"/>
      <c r="AB153" s="269"/>
      <c r="AC153" s="269">
        <v>0.33300000000000002</v>
      </c>
      <c r="AD153" s="268"/>
      <c r="AE153" s="73"/>
      <c r="AF153" s="73"/>
      <c r="AG153" s="73"/>
      <c r="AH153" s="73"/>
      <c r="AI153" s="73"/>
      <c r="AJ153" s="73"/>
      <c r="AK153" s="77">
        <f t="shared" si="8"/>
        <v>0.66600000000000004</v>
      </c>
      <c r="AL153" s="77">
        <f t="shared" si="9"/>
        <v>1</v>
      </c>
      <c r="AM153" s="40"/>
      <c r="AN153" s="281"/>
    </row>
    <row r="154" spans="1:40" ht="75" x14ac:dyDescent="0.2">
      <c r="A154" s="323" t="s">
        <v>146</v>
      </c>
      <c r="B154" s="324" t="s">
        <v>644</v>
      </c>
      <c r="C154" s="322" t="s">
        <v>645</v>
      </c>
      <c r="D154" s="323" t="s">
        <v>690</v>
      </c>
      <c r="E154" s="322" t="s">
        <v>647</v>
      </c>
      <c r="F154" s="326" t="s">
        <v>704</v>
      </c>
      <c r="G154" s="323" t="s">
        <v>705</v>
      </c>
      <c r="H154" s="407">
        <v>45659</v>
      </c>
      <c r="I154" s="407">
        <v>46022</v>
      </c>
      <c r="J154" s="74">
        <v>0.08</v>
      </c>
      <c r="K154" s="74">
        <v>0.08</v>
      </c>
      <c r="L154" s="74">
        <v>0.09</v>
      </c>
      <c r="M154" s="74">
        <v>0.08</v>
      </c>
      <c r="N154" s="74">
        <v>0.08</v>
      </c>
      <c r="O154" s="74">
        <v>0.09</v>
      </c>
      <c r="P154" s="74">
        <v>0.08</v>
      </c>
      <c r="Q154" s="74">
        <v>0.08</v>
      </c>
      <c r="R154" s="74">
        <v>0.09</v>
      </c>
      <c r="S154" s="74">
        <v>0.08</v>
      </c>
      <c r="T154" s="74">
        <v>0.08</v>
      </c>
      <c r="U154" s="74">
        <v>0.09</v>
      </c>
      <c r="V154" s="75">
        <f t="shared" si="7"/>
        <v>0.99999999999999978</v>
      </c>
      <c r="W154" s="411" t="s">
        <v>706</v>
      </c>
      <c r="X154" s="322" t="s">
        <v>651</v>
      </c>
      <c r="Y154" s="77">
        <v>0.08</v>
      </c>
      <c r="Z154" s="77">
        <v>0.08</v>
      </c>
      <c r="AA154" s="77">
        <v>0.09</v>
      </c>
      <c r="AB154" s="268">
        <v>0.08</v>
      </c>
      <c r="AC154" s="268">
        <v>0.08</v>
      </c>
      <c r="AD154" s="268">
        <v>0.09</v>
      </c>
      <c r="AE154" s="73"/>
      <c r="AF154" s="73"/>
      <c r="AG154" s="73"/>
      <c r="AH154" s="73"/>
      <c r="AI154" s="73"/>
      <c r="AJ154" s="73"/>
      <c r="AK154" s="77">
        <f t="shared" si="8"/>
        <v>0.5</v>
      </c>
      <c r="AL154" s="77">
        <f t="shared" si="9"/>
        <v>1</v>
      </c>
      <c r="AM154" s="40"/>
      <c r="AN154" s="281"/>
    </row>
    <row r="155" spans="1:40" ht="60" x14ac:dyDescent="0.2">
      <c r="A155" s="323" t="s">
        <v>146</v>
      </c>
      <c r="B155" s="324" t="s">
        <v>644</v>
      </c>
      <c r="C155" s="322" t="s">
        <v>645</v>
      </c>
      <c r="D155" s="323" t="s">
        <v>690</v>
      </c>
      <c r="E155" s="322" t="s">
        <v>647</v>
      </c>
      <c r="F155" s="326" t="s">
        <v>707</v>
      </c>
      <c r="G155" s="323" t="s">
        <v>708</v>
      </c>
      <c r="H155" s="407">
        <v>45659</v>
      </c>
      <c r="I155" s="407">
        <v>46022</v>
      </c>
      <c r="J155" s="74">
        <v>0.08</v>
      </c>
      <c r="K155" s="74">
        <v>0.08</v>
      </c>
      <c r="L155" s="74">
        <v>0.09</v>
      </c>
      <c r="M155" s="74">
        <v>0.08</v>
      </c>
      <c r="N155" s="74">
        <v>0.08</v>
      </c>
      <c r="O155" s="74">
        <v>0.09</v>
      </c>
      <c r="P155" s="74">
        <v>0.08</v>
      </c>
      <c r="Q155" s="74">
        <v>0.08</v>
      </c>
      <c r="R155" s="74">
        <v>0.09</v>
      </c>
      <c r="S155" s="74">
        <v>0.08</v>
      </c>
      <c r="T155" s="74">
        <v>0.08</v>
      </c>
      <c r="U155" s="74">
        <v>0.09</v>
      </c>
      <c r="V155" s="75">
        <f t="shared" si="7"/>
        <v>0.99999999999999978</v>
      </c>
      <c r="W155" s="411" t="s">
        <v>709</v>
      </c>
      <c r="X155" s="322" t="s">
        <v>651</v>
      </c>
      <c r="Y155" s="77">
        <v>0.08</v>
      </c>
      <c r="Z155" s="77">
        <v>0.08</v>
      </c>
      <c r="AA155" s="77">
        <v>0.09</v>
      </c>
      <c r="AB155" s="268">
        <v>0.08</v>
      </c>
      <c r="AC155" s="268">
        <v>0.08</v>
      </c>
      <c r="AD155" s="268">
        <v>0.09</v>
      </c>
      <c r="AE155" s="73"/>
      <c r="AF155" s="73"/>
      <c r="AG155" s="73"/>
      <c r="AH155" s="73"/>
      <c r="AI155" s="73"/>
      <c r="AJ155" s="73"/>
      <c r="AK155" s="77">
        <f t="shared" si="8"/>
        <v>0.5</v>
      </c>
      <c r="AL155" s="77">
        <f t="shared" si="9"/>
        <v>1</v>
      </c>
      <c r="AM155" s="40"/>
      <c r="AN155" s="281"/>
    </row>
    <row r="156" spans="1:40" ht="60" x14ac:dyDescent="0.2">
      <c r="A156" s="323" t="s">
        <v>146</v>
      </c>
      <c r="B156" s="324" t="s">
        <v>644</v>
      </c>
      <c r="C156" s="322" t="s">
        <v>645</v>
      </c>
      <c r="D156" s="323" t="s">
        <v>690</v>
      </c>
      <c r="E156" s="322" t="s">
        <v>647</v>
      </c>
      <c r="F156" s="326" t="s">
        <v>710</v>
      </c>
      <c r="G156" s="323" t="s">
        <v>711</v>
      </c>
      <c r="H156" s="407">
        <v>45659</v>
      </c>
      <c r="I156" s="407">
        <v>46022</v>
      </c>
      <c r="J156" s="74">
        <v>0.08</v>
      </c>
      <c r="K156" s="74">
        <v>0.08</v>
      </c>
      <c r="L156" s="74">
        <v>0.09</v>
      </c>
      <c r="M156" s="74">
        <v>0.08</v>
      </c>
      <c r="N156" s="74">
        <v>0.08</v>
      </c>
      <c r="O156" s="74">
        <v>0.09</v>
      </c>
      <c r="P156" s="74">
        <v>0.08</v>
      </c>
      <c r="Q156" s="74">
        <v>0.08</v>
      </c>
      <c r="R156" s="74">
        <v>0.09</v>
      </c>
      <c r="S156" s="74">
        <v>0.08</v>
      </c>
      <c r="T156" s="74">
        <v>0.08</v>
      </c>
      <c r="U156" s="74">
        <v>0.09</v>
      </c>
      <c r="V156" s="75">
        <f t="shared" si="7"/>
        <v>0.99999999999999978</v>
      </c>
      <c r="W156" s="411" t="s">
        <v>712</v>
      </c>
      <c r="X156" s="322" t="s">
        <v>651</v>
      </c>
      <c r="Y156" s="77">
        <v>0.08</v>
      </c>
      <c r="Z156" s="77">
        <v>0.08</v>
      </c>
      <c r="AA156" s="77">
        <v>0.09</v>
      </c>
      <c r="AB156" s="268">
        <v>0.08</v>
      </c>
      <c r="AC156" s="268">
        <v>0.08</v>
      </c>
      <c r="AD156" s="268">
        <v>0.09</v>
      </c>
      <c r="AE156" s="73"/>
      <c r="AF156" s="73"/>
      <c r="AG156" s="73"/>
      <c r="AH156" s="73"/>
      <c r="AI156" s="73"/>
      <c r="AJ156" s="73"/>
      <c r="AK156" s="77">
        <f t="shared" si="8"/>
        <v>0.5</v>
      </c>
      <c r="AL156" s="77">
        <f t="shared" si="9"/>
        <v>1</v>
      </c>
      <c r="AM156" s="40"/>
      <c r="AN156" s="281"/>
    </row>
    <row r="157" spans="1:40" ht="60" x14ac:dyDescent="0.2">
      <c r="A157" s="323" t="s">
        <v>146</v>
      </c>
      <c r="B157" s="324" t="s">
        <v>644</v>
      </c>
      <c r="C157" s="322" t="s">
        <v>645</v>
      </c>
      <c r="D157" s="323" t="s">
        <v>713</v>
      </c>
      <c r="E157" s="322" t="s">
        <v>647</v>
      </c>
      <c r="F157" s="326" t="s">
        <v>714</v>
      </c>
      <c r="G157" s="323" t="s">
        <v>715</v>
      </c>
      <c r="H157" s="407">
        <v>45839</v>
      </c>
      <c r="I157" s="407">
        <v>45900</v>
      </c>
      <c r="J157" s="74"/>
      <c r="K157" s="74"/>
      <c r="L157" s="74"/>
      <c r="M157" s="74"/>
      <c r="N157" s="74"/>
      <c r="O157" s="74"/>
      <c r="P157" s="74">
        <v>0.8</v>
      </c>
      <c r="Q157" s="74">
        <v>0.2</v>
      </c>
      <c r="R157" s="74"/>
      <c r="S157" s="74"/>
      <c r="T157" s="74"/>
      <c r="U157" s="74"/>
      <c r="V157" s="75">
        <f t="shared" si="7"/>
        <v>1</v>
      </c>
      <c r="W157" s="411" t="s">
        <v>716</v>
      </c>
      <c r="X157" s="322" t="s">
        <v>651</v>
      </c>
      <c r="Y157" s="77"/>
      <c r="Z157" s="119"/>
      <c r="AA157" s="119"/>
      <c r="AB157" s="267"/>
      <c r="AC157" s="267"/>
      <c r="AD157" s="267"/>
      <c r="AE157" s="73"/>
      <c r="AF157" s="73"/>
      <c r="AG157" s="73"/>
      <c r="AH157" s="73"/>
      <c r="AI157" s="73"/>
      <c r="AJ157" s="73"/>
      <c r="AK157" s="77">
        <f t="shared" si="8"/>
        <v>0</v>
      </c>
      <c r="AL157" s="77" t="str">
        <f>IFERROR(AK157/SUM(J157:O157),"No programado para el periodo")</f>
        <v>No programado para el periodo</v>
      </c>
      <c r="AM157" s="40" t="s">
        <v>268</v>
      </c>
      <c r="AN157" s="401" t="s">
        <v>665</v>
      </c>
    </row>
    <row r="158" spans="1:40" ht="150" x14ac:dyDescent="0.2">
      <c r="A158" s="323" t="s">
        <v>146</v>
      </c>
      <c r="B158" s="324" t="s">
        <v>644</v>
      </c>
      <c r="C158" s="322" t="s">
        <v>645</v>
      </c>
      <c r="D158" s="323" t="s">
        <v>713</v>
      </c>
      <c r="E158" s="322" t="s">
        <v>647</v>
      </c>
      <c r="F158" s="326" t="s">
        <v>717</v>
      </c>
      <c r="G158" s="323" t="s">
        <v>718</v>
      </c>
      <c r="H158" s="407">
        <v>45870</v>
      </c>
      <c r="I158" s="407">
        <v>46022</v>
      </c>
      <c r="J158" s="74"/>
      <c r="K158" s="74"/>
      <c r="L158" s="74"/>
      <c r="M158" s="74"/>
      <c r="N158" s="74"/>
      <c r="O158" s="74"/>
      <c r="P158" s="74"/>
      <c r="Q158" s="74">
        <v>0.3</v>
      </c>
      <c r="R158" s="74">
        <v>0.3</v>
      </c>
      <c r="S158" s="74">
        <v>0.15</v>
      </c>
      <c r="T158" s="74">
        <v>0.15</v>
      </c>
      <c r="U158" s="74">
        <v>0.1</v>
      </c>
      <c r="V158" s="75">
        <f t="shared" si="7"/>
        <v>1</v>
      </c>
      <c r="W158" s="411" t="s">
        <v>719</v>
      </c>
      <c r="X158" s="322" t="s">
        <v>651</v>
      </c>
      <c r="Y158" s="77"/>
      <c r="Z158" s="119"/>
      <c r="AA158" s="119"/>
      <c r="AB158" s="267"/>
      <c r="AC158" s="267"/>
      <c r="AD158" s="267"/>
      <c r="AE158" s="73"/>
      <c r="AF158" s="73"/>
      <c r="AG158" s="73"/>
      <c r="AH158" s="73"/>
      <c r="AI158" s="73"/>
      <c r="AJ158" s="73"/>
      <c r="AK158" s="77">
        <f t="shared" si="8"/>
        <v>0</v>
      </c>
      <c r="AL158" s="77" t="str">
        <f>IFERROR(AK158/SUM(J158:O158),"No programado para el periodo")</f>
        <v>No programado para el periodo</v>
      </c>
      <c r="AM158" s="40" t="s">
        <v>268</v>
      </c>
      <c r="AN158" s="401" t="s">
        <v>665</v>
      </c>
    </row>
    <row r="159" spans="1:40" ht="75" x14ac:dyDescent="0.2">
      <c r="A159" s="323" t="s">
        <v>146</v>
      </c>
      <c r="B159" s="324" t="s">
        <v>644</v>
      </c>
      <c r="C159" s="322" t="s">
        <v>645</v>
      </c>
      <c r="D159" s="323" t="s">
        <v>713</v>
      </c>
      <c r="E159" s="322" t="s">
        <v>647</v>
      </c>
      <c r="F159" s="326" t="s">
        <v>720</v>
      </c>
      <c r="G159" s="323" t="s">
        <v>721</v>
      </c>
      <c r="H159" s="407">
        <v>45962</v>
      </c>
      <c r="I159" s="407">
        <v>46022</v>
      </c>
      <c r="J159" s="74"/>
      <c r="K159" s="74"/>
      <c r="L159" s="74"/>
      <c r="M159" s="74"/>
      <c r="N159" s="74"/>
      <c r="O159" s="74"/>
      <c r="P159" s="74"/>
      <c r="Q159" s="74"/>
      <c r="R159" s="74"/>
      <c r="S159" s="74">
        <v>0.4</v>
      </c>
      <c r="T159" s="74">
        <v>0.4</v>
      </c>
      <c r="U159" s="74">
        <v>0.2</v>
      </c>
      <c r="V159" s="75">
        <f t="shared" si="7"/>
        <v>1</v>
      </c>
      <c r="W159" s="411" t="s">
        <v>722</v>
      </c>
      <c r="X159" s="322" t="s">
        <v>651</v>
      </c>
      <c r="Y159" s="77"/>
      <c r="Z159" s="119"/>
      <c r="AA159" s="119"/>
      <c r="AB159" s="267"/>
      <c r="AC159" s="267"/>
      <c r="AD159" s="267"/>
      <c r="AE159" s="73"/>
      <c r="AF159" s="73"/>
      <c r="AG159" s="73"/>
      <c r="AH159" s="73"/>
      <c r="AI159" s="73"/>
      <c r="AJ159" s="73"/>
      <c r="AK159" s="77">
        <f t="shared" si="8"/>
        <v>0</v>
      </c>
      <c r="AL159" s="77" t="str">
        <f>IFERROR(AK159/SUM(J159:O159),"No programado para el periodo")</f>
        <v>No programado para el periodo</v>
      </c>
      <c r="AM159" s="40" t="s">
        <v>268</v>
      </c>
      <c r="AN159" s="401" t="s">
        <v>665</v>
      </c>
    </row>
    <row r="160" spans="1:40" ht="60" x14ac:dyDescent="0.2">
      <c r="A160" s="323" t="s">
        <v>146</v>
      </c>
      <c r="B160" s="324" t="s">
        <v>644</v>
      </c>
      <c r="C160" s="322" t="s">
        <v>723</v>
      </c>
      <c r="D160" s="386" t="s">
        <v>724</v>
      </c>
      <c r="E160" s="322" t="s">
        <v>647</v>
      </c>
      <c r="F160" s="378" t="s">
        <v>725</v>
      </c>
      <c r="G160" s="323" t="s">
        <v>726</v>
      </c>
      <c r="H160" s="407">
        <v>45658</v>
      </c>
      <c r="I160" s="407">
        <v>46022</v>
      </c>
      <c r="J160" s="74">
        <v>0.08</v>
      </c>
      <c r="K160" s="74">
        <v>0.08</v>
      </c>
      <c r="L160" s="74">
        <v>0.09</v>
      </c>
      <c r="M160" s="74">
        <v>0.08</v>
      </c>
      <c r="N160" s="74">
        <v>0.08</v>
      </c>
      <c r="O160" s="74">
        <v>0.09</v>
      </c>
      <c r="P160" s="75">
        <v>0.08</v>
      </c>
      <c r="Q160" s="75">
        <v>0.08</v>
      </c>
      <c r="R160" s="75">
        <v>0.09</v>
      </c>
      <c r="S160" s="75">
        <v>0.08</v>
      </c>
      <c r="T160" s="75">
        <v>0.08</v>
      </c>
      <c r="U160" s="75">
        <v>0.09</v>
      </c>
      <c r="V160" s="75">
        <f t="shared" si="7"/>
        <v>0.99999999999999978</v>
      </c>
      <c r="W160" s="411" t="s">
        <v>727</v>
      </c>
      <c r="X160" s="322" t="s">
        <v>728</v>
      </c>
      <c r="Y160" s="77">
        <v>0.08</v>
      </c>
      <c r="Z160" s="77">
        <v>0.08</v>
      </c>
      <c r="AA160" s="77">
        <v>0.09</v>
      </c>
      <c r="AB160" s="270">
        <v>0.08</v>
      </c>
      <c r="AC160" s="271">
        <v>0.08</v>
      </c>
      <c r="AD160" s="271">
        <v>0.09</v>
      </c>
      <c r="AE160" s="73"/>
      <c r="AF160" s="73"/>
      <c r="AG160" s="73"/>
      <c r="AH160" s="73"/>
      <c r="AI160" s="73"/>
      <c r="AJ160" s="73"/>
      <c r="AK160" s="77">
        <f t="shared" si="8"/>
        <v>0.5</v>
      </c>
      <c r="AL160" s="77">
        <f t="shared" si="9"/>
        <v>1</v>
      </c>
      <c r="AM160" s="40"/>
      <c r="AN160" s="281"/>
    </row>
    <row r="161" spans="1:40" ht="60" x14ac:dyDescent="0.2">
      <c r="A161" s="323" t="s">
        <v>146</v>
      </c>
      <c r="B161" s="324" t="s">
        <v>644</v>
      </c>
      <c r="C161" s="322" t="s">
        <v>723</v>
      </c>
      <c r="D161" s="386" t="s">
        <v>724</v>
      </c>
      <c r="E161" s="322" t="s">
        <v>647</v>
      </c>
      <c r="F161" s="378" t="s">
        <v>729</v>
      </c>
      <c r="G161" s="323" t="s">
        <v>730</v>
      </c>
      <c r="H161" s="407">
        <v>45658</v>
      </c>
      <c r="I161" s="407">
        <v>46022</v>
      </c>
      <c r="J161" s="74">
        <v>0.08</v>
      </c>
      <c r="K161" s="74">
        <v>0.08</v>
      </c>
      <c r="L161" s="74">
        <v>0.09</v>
      </c>
      <c r="M161" s="74">
        <v>0.08</v>
      </c>
      <c r="N161" s="74">
        <v>0.08</v>
      </c>
      <c r="O161" s="74">
        <v>0.09</v>
      </c>
      <c r="P161" s="75">
        <v>0.08</v>
      </c>
      <c r="Q161" s="75">
        <v>0.08</v>
      </c>
      <c r="R161" s="75">
        <v>0.09</v>
      </c>
      <c r="S161" s="75">
        <v>0.08</v>
      </c>
      <c r="T161" s="75">
        <v>0.08</v>
      </c>
      <c r="U161" s="75">
        <v>0.09</v>
      </c>
      <c r="V161" s="75">
        <f t="shared" si="7"/>
        <v>0.99999999999999978</v>
      </c>
      <c r="W161" s="411" t="s">
        <v>731</v>
      </c>
      <c r="X161" s="322" t="s">
        <v>728</v>
      </c>
      <c r="Y161" s="77">
        <v>0.08</v>
      </c>
      <c r="Z161" s="77">
        <v>0.08</v>
      </c>
      <c r="AA161" s="77">
        <v>0.09</v>
      </c>
      <c r="AB161" s="272">
        <v>0.08</v>
      </c>
      <c r="AC161" s="273">
        <v>0.08</v>
      </c>
      <c r="AD161" s="273">
        <v>0.09</v>
      </c>
      <c r="AE161" s="73"/>
      <c r="AF161" s="73"/>
      <c r="AG161" s="73"/>
      <c r="AH161" s="73"/>
      <c r="AI161" s="73"/>
      <c r="AJ161" s="73"/>
      <c r="AK161" s="77">
        <f t="shared" si="8"/>
        <v>0.5</v>
      </c>
      <c r="AL161" s="77">
        <f t="shared" si="9"/>
        <v>1</v>
      </c>
      <c r="AM161" s="40"/>
      <c r="AN161" s="281"/>
    </row>
    <row r="162" spans="1:40" ht="60" x14ac:dyDescent="0.2">
      <c r="A162" s="323" t="s">
        <v>146</v>
      </c>
      <c r="B162" s="324" t="s">
        <v>644</v>
      </c>
      <c r="C162" s="322" t="s">
        <v>723</v>
      </c>
      <c r="D162" s="386" t="s">
        <v>724</v>
      </c>
      <c r="E162" s="322" t="s">
        <v>647</v>
      </c>
      <c r="F162" s="378" t="s">
        <v>732</v>
      </c>
      <c r="G162" s="323" t="s">
        <v>733</v>
      </c>
      <c r="H162" s="407">
        <v>45658</v>
      </c>
      <c r="I162" s="407">
        <v>46022</v>
      </c>
      <c r="J162" s="74">
        <v>0.12</v>
      </c>
      <c r="K162" s="74">
        <v>0.06</v>
      </c>
      <c r="L162" s="74">
        <v>0.06</v>
      </c>
      <c r="M162" s="74">
        <v>0.1</v>
      </c>
      <c r="N162" s="74">
        <v>0.11</v>
      </c>
      <c r="O162" s="74">
        <v>0.06</v>
      </c>
      <c r="P162" s="75">
        <v>0.06</v>
      </c>
      <c r="Q162" s="75">
        <v>0.1</v>
      </c>
      <c r="R162" s="75">
        <v>0.11</v>
      </c>
      <c r="S162" s="75">
        <v>0.06</v>
      </c>
      <c r="T162" s="75">
        <v>0.06</v>
      </c>
      <c r="U162" s="75">
        <v>0.1</v>
      </c>
      <c r="V162" s="75">
        <f t="shared" si="7"/>
        <v>1.0000000000000002</v>
      </c>
      <c r="W162" s="411" t="s">
        <v>734</v>
      </c>
      <c r="X162" s="322" t="s">
        <v>728</v>
      </c>
      <c r="Y162" s="77">
        <v>0.12</v>
      </c>
      <c r="Z162" s="77">
        <v>0.06</v>
      </c>
      <c r="AA162" s="77">
        <v>0.06</v>
      </c>
      <c r="AB162" s="272">
        <v>0.1</v>
      </c>
      <c r="AC162" s="273">
        <v>0.11</v>
      </c>
      <c r="AD162" s="273">
        <v>0.06</v>
      </c>
      <c r="AE162" s="73"/>
      <c r="AF162" s="73"/>
      <c r="AG162" s="73"/>
      <c r="AH162" s="73"/>
      <c r="AI162" s="73"/>
      <c r="AJ162" s="73"/>
      <c r="AK162" s="77">
        <f t="shared" si="8"/>
        <v>0.51</v>
      </c>
      <c r="AL162" s="77">
        <f t="shared" si="9"/>
        <v>1</v>
      </c>
      <c r="AM162" s="40"/>
      <c r="AN162" s="281"/>
    </row>
    <row r="163" spans="1:40" ht="60" x14ac:dyDescent="0.2">
      <c r="A163" s="323" t="s">
        <v>146</v>
      </c>
      <c r="B163" s="324" t="s">
        <v>644</v>
      </c>
      <c r="C163" s="322" t="s">
        <v>723</v>
      </c>
      <c r="D163" s="386" t="s">
        <v>724</v>
      </c>
      <c r="E163" s="322" t="s">
        <v>647</v>
      </c>
      <c r="F163" s="378" t="s">
        <v>735</v>
      </c>
      <c r="G163" s="323" t="s">
        <v>736</v>
      </c>
      <c r="H163" s="407">
        <v>45658</v>
      </c>
      <c r="I163" s="407">
        <v>46022</v>
      </c>
      <c r="J163" s="74">
        <v>0.08</v>
      </c>
      <c r="K163" s="74">
        <v>0.08</v>
      </c>
      <c r="L163" s="74">
        <v>0.09</v>
      </c>
      <c r="M163" s="74">
        <v>0.08</v>
      </c>
      <c r="N163" s="74">
        <v>0.08</v>
      </c>
      <c r="O163" s="74">
        <v>0.09</v>
      </c>
      <c r="P163" s="75">
        <v>0.08</v>
      </c>
      <c r="Q163" s="75">
        <v>0.08</v>
      </c>
      <c r="R163" s="75">
        <v>0.09</v>
      </c>
      <c r="S163" s="75">
        <v>0.08</v>
      </c>
      <c r="T163" s="75">
        <v>0.08</v>
      </c>
      <c r="U163" s="75">
        <v>0.09</v>
      </c>
      <c r="V163" s="75">
        <f t="shared" si="7"/>
        <v>0.99999999999999978</v>
      </c>
      <c r="W163" s="411" t="s">
        <v>737</v>
      </c>
      <c r="X163" s="322" t="s">
        <v>728</v>
      </c>
      <c r="Y163" s="77">
        <v>0.08</v>
      </c>
      <c r="Z163" s="77">
        <v>0.08</v>
      </c>
      <c r="AA163" s="77">
        <v>0.09</v>
      </c>
      <c r="AB163" s="272">
        <v>0.08</v>
      </c>
      <c r="AC163" s="273">
        <v>0.08</v>
      </c>
      <c r="AD163" s="273">
        <v>0.09</v>
      </c>
      <c r="AE163" s="73"/>
      <c r="AF163" s="73"/>
      <c r="AG163" s="73"/>
      <c r="AH163" s="73"/>
      <c r="AI163" s="73"/>
      <c r="AJ163" s="73"/>
      <c r="AK163" s="77">
        <f t="shared" si="8"/>
        <v>0.5</v>
      </c>
      <c r="AL163" s="77">
        <f t="shared" si="9"/>
        <v>1</v>
      </c>
      <c r="AM163" s="40"/>
      <c r="AN163" s="281"/>
    </row>
    <row r="164" spans="1:40" ht="75" x14ac:dyDescent="0.2">
      <c r="A164" s="323" t="s">
        <v>146</v>
      </c>
      <c r="B164" s="324" t="s">
        <v>644</v>
      </c>
      <c r="C164" s="322" t="s">
        <v>723</v>
      </c>
      <c r="D164" s="386" t="s">
        <v>724</v>
      </c>
      <c r="E164" s="322" t="s">
        <v>647</v>
      </c>
      <c r="F164" s="378" t="s">
        <v>738</v>
      </c>
      <c r="G164" s="323" t="s">
        <v>739</v>
      </c>
      <c r="H164" s="407">
        <v>45658</v>
      </c>
      <c r="I164" s="407">
        <v>46022</v>
      </c>
      <c r="J164" s="74">
        <v>0.08</v>
      </c>
      <c r="K164" s="74">
        <v>0.08</v>
      </c>
      <c r="L164" s="74">
        <v>0.09</v>
      </c>
      <c r="M164" s="74">
        <v>0.08</v>
      </c>
      <c r="N164" s="74">
        <v>0.08</v>
      </c>
      <c r="O164" s="74">
        <v>0.09</v>
      </c>
      <c r="P164" s="75">
        <v>0.08</v>
      </c>
      <c r="Q164" s="75">
        <v>0.08</v>
      </c>
      <c r="R164" s="75">
        <v>0.09</v>
      </c>
      <c r="S164" s="75">
        <v>0.08</v>
      </c>
      <c r="T164" s="75">
        <v>0.08</v>
      </c>
      <c r="U164" s="75">
        <v>0.09</v>
      </c>
      <c r="V164" s="75">
        <f t="shared" si="7"/>
        <v>0.99999999999999978</v>
      </c>
      <c r="W164" s="411" t="s">
        <v>740</v>
      </c>
      <c r="X164" s="322" t="s">
        <v>728</v>
      </c>
      <c r="Y164" s="77">
        <v>0.08</v>
      </c>
      <c r="Z164" s="77">
        <v>0.08</v>
      </c>
      <c r="AA164" s="77">
        <v>0.09</v>
      </c>
      <c r="AB164" s="272">
        <v>0.08</v>
      </c>
      <c r="AC164" s="273">
        <v>0.08</v>
      </c>
      <c r="AD164" s="273">
        <v>0.09</v>
      </c>
      <c r="AE164" s="73"/>
      <c r="AF164" s="73"/>
      <c r="AG164" s="73"/>
      <c r="AH164" s="73"/>
      <c r="AI164" s="73"/>
      <c r="AJ164" s="73"/>
      <c r="AK164" s="77">
        <f t="shared" si="8"/>
        <v>0.5</v>
      </c>
      <c r="AL164" s="77">
        <f t="shared" si="9"/>
        <v>1</v>
      </c>
      <c r="AM164" s="40"/>
      <c r="AN164" s="281"/>
    </row>
    <row r="165" spans="1:40" ht="60" x14ac:dyDescent="0.2">
      <c r="A165" s="323" t="s">
        <v>146</v>
      </c>
      <c r="B165" s="324" t="s">
        <v>644</v>
      </c>
      <c r="C165" s="322" t="s">
        <v>723</v>
      </c>
      <c r="D165" s="386" t="s">
        <v>724</v>
      </c>
      <c r="E165" s="322" t="s">
        <v>647</v>
      </c>
      <c r="F165" s="378" t="s">
        <v>741</v>
      </c>
      <c r="G165" s="323" t="s">
        <v>742</v>
      </c>
      <c r="H165" s="407">
        <v>45658</v>
      </c>
      <c r="I165" s="407">
        <v>46022</v>
      </c>
      <c r="J165" s="74">
        <v>0.33</v>
      </c>
      <c r="K165" s="74">
        <v>0.33</v>
      </c>
      <c r="L165" s="74"/>
      <c r="M165" s="74"/>
      <c r="N165" s="74"/>
      <c r="O165" s="74"/>
      <c r="P165" s="75"/>
      <c r="Q165" s="75"/>
      <c r="R165" s="75"/>
      <c r="S165" s="75"/>
      <c r="T165" s="75"/>
      <c r="U165" s="75">
        <v>0.34</v>
      </c>
      <c r="V165" s="75">
        <f t="shared" si="7"/>
        <v>1</v>
      </c>
      <c r="W165" s="411" t="s">
        <v>743</v>
      </c>
      <c r="X165" s="322" t="s">
        <v>728</v>
      </c>
      <c r="Y165" s="77">
        <v>0.33</v>
      </c>
      <c r="Z165" s="77">
        <v>0.33</v>
      </c>
      <c r="AA165" s="77"/>
      <c r="AB165" s="272" t="s">
        <v>744</v>
      </c>
      <c r="AC165" s="273" t="s">
        <v>744</v>
      </c>
      <c r="AD165" s="273" t="s">
        <v>744</v>
      </c>
      <c r="AE165" s="73"/>
      <c r="AF165" s="73"/>
      <c r="AG165" s="73"/>
      <c r="AH165" s="73"/>
      <c r="AI165" s="73"/>
      <c r="AJ165" s="73"/>
      <c r="AK165" s="77">
        <f t="shared" si="8"/>
        <v>0.66</v>
      </c>
      <c r="AL165" s="77">
        <f t="shared" si="9"/>
        <v>1</v>
      </c>
      <c r="AM165" s="40"/>
      <c r="AN165" s="401" t="s">
        <v>665</v>
      </c>
    </row>
    <row r="166" spans="1:40" ht="120" x14ac:dyDescent="0.2">
      <c r="A166" s="323" t="s">
        <v>146</v>
      </c>
      <c r="B166" s="324" t="s">
        <v>644</v>
      </c>
      <c r="C166" s="322" t="s">
        <v>723</v>
      </c>
      <c r="D166" s="386" t="s">
        <v>724</v>
      </c>
      <c r="E166" s="322" t="s">
        <v>647</v>
      </c>
      <c r="F166" s="378" t="s">
        <v>745</v>
      </c>
      <c r="G166" s="323" t="s">
        <v>746</v>
      </c>
      <c r="H166" s="407">
        <v>45658</v>
      </c>
      <c r="I166" s="407">
        <v>46022</v>
      </c>
      <c r="J166" s="74">
        <v>0.05</v>
      </c>
      <c r="K166" s="74">
        <v>0.05</v>
      </c>
      <c r="L166" s="74">
        <v>0.15</v>
      </c>
      <c r="M166" s="74">
        <v>0.05</v>
      </c>
      <c r="N166" s="74">
        <v>0.05</v>
      </c>
      <c r="O166" s="74">
        <v>0.15</v>
      </c>
      <c r="P166" s="75">
        <v>0.05</v>
      </c>
      <c r="Q166" s="75">
        <v>0.05</v>
      </c>
      <c r="R166" s="75">
        <v>0.15</v>
      </c>
      <c r="S166" s="75">
        <v>0.05</v>
      </c>
      <c r="T166" s="75">
        <v>0.05</v>
      </c>
      <c r="U166" s="75">
        <v>0.15</v>
      </c>
      <c r="V166" s="75">
        <f t="shared" si="7"/>
        <v>1.0000000000000002</v>
      </c>
      <c r="W166" s="411" t="s">
        <v>747</v>
      </c>
      <c r="X166" s="322" t="s">
        <v>728</v>
      </c>
      <c r="Y166" s="77">
        <v>0.05</v>
      </c>
      <c r="Z166" s="77">
        <v>0.05</v>
      </c>
      <c r="AA166" s="77">
        <v>0.15</v>
      </c>
      <c r="AB166" s="272">
        <v>0.05</v>
      </c>
      <c r="AC166" s="273">
        <v>0.05</v>
      </c>
      <c r="AD166" s="273">
        <v>0.15</v>
      </c>
      <c r="AE166" s="73"/>
      <c r="AF166" s="73"/>
      <c r="AG166" s="73"/>
      <c r="AH166" s="73"/>
      <c r="AI166" s="73"/>
      <c r="AJ166" s="73"/>
      <c r="AK166" s="77">
        <f t="shared" si="8"/>
        <v>0.5</v>
      </c>
      <c r="AL166" s="77">
        <f t="shared" si="9"/>
        <v>1</v>
      </c>
      <c r="AM166" s="40"/>
      <c r="AN166" s="281"/>
    </row>
    <row r="167" spans="1:40" ht="60" x14ac:dyDescent="0.2">
      <c r="A167" s="323" t="s">
        <v>146</v>
      </c>
      <c r="B167" s="324" t="s">
        <v>644</v>
      </c>
      <c r="C167" s="322" t="s">
        <v>723</v>
      </c>
      <c r="D167" s="386" t="s">
        <v>748</v>
      </c>
      <c r="E167" s="322" t="s">
        <v>647</v>
      </c>
      <c r="F167" s="378" t="s">
        <v>749</v>
      </c>
      <c r="G167" s="323" t="s">
        <v>750</v>
      </c>
      <c r="H167" s="407">
        <v>45658</v>
      </c>
      <c r="I167" s="407">
        <v>46022</v>
      </c>
      <c r="J167" s="74">
        <v>0.08</v>
      </c>
      <c r="K167" s="74">
        <v>0.08</v>
      </c>
      <c r="L167" s="74">
        <v>0.09</v>
      </c>
      <c r="M167" s="74">
        <v>0.08</v>
      </c>
      <c r="N167" s="74">
        <v>0.08</v>
      </c>
      <c r="O167" s="74">
        <v>0.09</v>
      </c>
      <c r="P167" s="75">
        <v>0.08</v>
      </c>
      <c r="Q167" s="75">
        <v>0.08</v>
      </c>
      <c r="R167" s="75">
        <v>0.09</v>
      </c>
      <c r="S167" s="75">
        <v>0.08</v>
      </c>
      <c r="T167" s="75">
        <v>0.08</v>
      </c>
      <c r="U167" s="75">
        <v>0.09</v>
      </c>
      <c r="V167" s="75">
        <f t="shared" si="7"/>
        <v>0.99999999999999978</v>
      </c>
      <c r="W167" s="411" t="s">
        <v>751</v>
      </c>
      <c r="X167" s="322" t="s">
        <v>728</v>
      </c>
      <c r="Y167" s="77">
        <v>0.08</v>
      </c>
      <c r="Z167" s="77">
        <v>0.08</v>
      </c>
      <c r="AA167" s="77">
        <v>0.09</v>
      </c>
      <c r="AB167" s="272">
        <v>0.08</v>
      </c>
      <c r="AC167" s="273">
        <v>0.08</v>
      </c>
      <c r="AD167" s="273">
        <v>0.09</v>
      </c>
      <c r="AE167" s="73"/>
      <c r="AF167" s="73"/>
      <c r="AG167" s="73"/>
      <c r="AH167" s="73"/>
      <c r="AI167" s="73"/>
      <c r="AJ167" s="73"/>
      <c r="AK167" s="77">
        <f t="shared" si="8"/>
        <v>0.5</v>
      </c>
      <c r="AL167" s="77">
        <f t="shared" si="9"/>
        <v>1</v>
      </c>
      <c r="AM167" s="40"/>
      <c r="AN167" s="281"/>
    </row>
    <row r="168" spans="1:40" ht="60" x14ac:dyDescent="0.2">
      <c r="A168" s="323" t="s">
        <v>146</v>
      </c>
      <c r="B168" s="324" t="s">
        <v>644</v>
      </c>
      <c r="C168" s="322" t="s">
        <v>723</v>
      </c>
      <c r="D168" s="386" t="s">
        <v>748</v>
      </c>
      <c r="E168" s="322" t="s">
        <v>647</v>
      </c>
      <c r="F168" s="378" t="s">
        <v>752</v>
      </c>
      <c r="G168" s="323" t="s">
        <v>753</v>
      </c>
      <c r="H168" s="407">
        <v>45658</v>
      </c>
      <c r="I168" s="407">
        <v>46022</v>
      </c>
      <c r="J168" s="74">
        <v>0.08</v>
      </c>
      <c r="K168" s="74">
        <v>0.08</v>
      </c>
      <c r="L168" s="74">
        <v>0.09</v>
      </c>
      <c r="M168" s="74">
        <v>0.08</v>
      </c>
      <c r="N168" s="74">
        <v>0.08</v>
      </c>
      <c r="O168" s="74">
        <v>0.09</v>
      </c>
      <c r="P168" s="75">
        <v>0.08</v>
      </c>
      <c r="Q168" s="75">
        <v>0.08</v>
      </c>
      <c r="R168" s="75">
        <v>0.09</v>
      </c>
      <c r="S168" s="75">
        <v>0.08</v>
      </c>
      <c r="T168" s="75">
        <v>0.08</v>
      </c>
      <c r="U168" s="75">
        <v>0.09</v>
      </c>
      <c r="V168" s="75">
        <f t="shared" si="7"/>
        <v>0.99999999999999978</v>
      </c>
      <c r="W168" s="411" t="s">
        <v>754</v>
      </c>
      <c r="X168" s="322" t="s">
        <v>728</v>
      </c>
      <c r="Y168" s="77">
        <v>0.08</v>
      </c>
      <c r="Z168" s="77">
        <v>0.08</v>
      </c>
      <c r="AA168" s="77">
        <v>0.09</v>
      </c>
      <c r="AB168" s="272">
        <v>0.08</v>
      </c>
      <c r="AC168" s="273">
        <v>0.08</v>
      </c>
      <c r="AD168" s="273">
        <v>0.09</v>
      </c>
      <c r="AE168" s="73"/>
      <c r="AF168" s="73"/>
      <c r="AG168" s="73"/>
      <c r="AH168" s="73"/>
      <c r="AI168" s="73"/>
      <c r="AJ168" s="73"/>
      <c r="AK168" s="77">
        <f t="shared" si="8"/>
        <v>0.5</v>
      </c>
      <c r="AL168" s="77">
        <f t="shared" si="9"/>
        <v>1</v>
      </c>
      <c r="AM168" s="40"/>
      <c r="AN168" s="281"/>
    </row>
    <row r="169" spans="1:40" ht="60" x14ac:dyDescent="0.2">
      <c r="A169" s="323" t="s">
        <v>146</v>
      </c>
      <c r="B169" s="324" t="s">
        <v>644</v>
      </c>
      <c r="C169" s="322" t="s">
        <v>723</v>
      </c>
      <c r="D169" s="386" t="s">
        <v>755</v>
      </c>
      <c r="E169" s="322" t="s">
        <v>647</v>
      </c>
      <c r="F169" s="378" t="s">
        <v>756</v>
      </c>
      <c r="G169" s="323" t="s">
        <v>757</v>
      </c>
      <c r="H169" s="407">
        <v>45658</v>
      </c>
      <c r="I169" s="407">
        <v>46022</v>
      </c>
      <c r="J169" s="74">
        <v>0.08</v>
      </c>
      <c r="K169" s="74">
        <v>0.08</v>
      </c>
      <c r="L169" s="74">
        <v>0.09</v>
      </c>
      <c r="M169" s="74">
        <v>0.08</v>
      </c>
      <c r="N169" s="74">
        <v>0.08</v>
      </c>
      <c r="O169" s="74">
        <v>0.09</v>
      </c>
      <c r="P169" s="75">
        <v>0.08</v>
      </c>
      <c r="Q169" s="75">
        <v>0.08</v>
      </c>
      <c r="R169" s="75">
        <v>0.09</v>
      </c>
      <c r="S169" s="75">
        <v>0.08</v>
      </c>
      <c r="T169" s="75">
        <v>0.08</v>
      </c>
      <c r="U169" s="75">
        <v>0.09</v>
      </c>
      <c r="V169" s="75">
        <f t="shared" si="7"/>
        <v>0.99999999999999978</v>
      </c>
      <c r="W169" s="411" t="s">
        <v>758</v>
      </c>
      <c r="X169" s="322" t="s">
        <v>728</v>
      </c>
      <c r="Y169" s="77">
        <v>0.08</v>
      </c>
      <c r="Z169" s="77">
        <v>0.08</v>
      </c>
      <c r="AA169" s="77">
        <v>0.09</v>
      </c>
      <c r="AB169" s="272">
        <v>0.08</v>
      </c>
      <c r="AC169" s="273">
        <v>0.08</v>
      </c>
      <c r="AD169" s="273">
        <v>0.09</v>
      </c>
      <c r="AE169" s="73"/>
      <c r="AF169" s="73"/>
      <c r="AG169" s="73"/>
      <c r="AH169" s="73"/>
      <c r="AI169" s="73"/>
      <c r="AJ169" s="73"/>
      <c r="AK169" s="77">
        <f t="shared" si="8"/>
        <v>0.5</v>
      </c>
      <c r="AL169" s="77">
        <f t="shared" si="9"/>
        <v>1</v>
      </c>
      <c r="AM169" s="40"/>
      <c r="AN169" s="281"/>
    </row>
    <row r="170" spans="1:40" ht="60" x14ac:dyDescent="0.2">
      <c r="A170" s="323" t="s">
        <v>146</v>
      </c>
      <c r="B170" s="324" t="s">
        <v>644</v>
      </c>
      <c r="C170" s="322" t="s">
        <v>723</v>
      </c>
      <c r="D170" s="386" t="s">
        <v>755</v>
      </c>
      <c r="E170" s="322" t="s">
        <v>647</v>
      </c>
      <c r="F170" s="378" t="s">
        <v>759</v>
      </c>
      <c r="G170" s="323" t="s">
        <v>760</v>
      </c>
      <c r="H170" s="407">
        <v>45658</v>
      </c>
      <c r="I170" s="407">
        <v>46022</v>
      </c>
      <c r="J170" s="74">
        <v>0.08</v>
      </c>
      <c r="K170" s="74">
        <v>0.08</v>
      </c>
      <c r="L170" s="74">
        <v>0.09</v>
      </c>
      <c r="M170" s="74">
        <v>0.08</v>
      </c>
      <c r="N170" s="74">
        <v>0.08</v>
      </c>
      <c r="O170" s="74">
        <v>0.09</v>
      </c>
      <c r="P170" s="75">
        <v>0.08</v>
      </c>
      <c r="Q170" s="75">
        <v>0.08</v>
      </c>
      <c r="R170" s="75">
        <v>0.09</v>
      </c>
      <c r="S170" s="75">
        <v>0.08</v>
      </c>
      <c r="T170" s="75">
        <v>0.08</v>
      </c>
      <c r="U170" s="75">
        <v>0.09</v>
      </c>
      <c r="V170" s="75">
        <f t="shared" si="7"/>
        <v>0.99999999999999978</v>
      </c>
      <c r="W170" s="411" t="s">
        <v>761</v>
      </c>
      <c r="X170" s="322" t="s">
        <v>728</v>
      </c>
      <c r="Y170" s="77">
        <v>0.08</v>
      </c>
      <c r="Z170" s="77">
        <v>0.08</v>
      </c>
      <c r="AA170" s="77">
        <v>0.09</v>
      </c>
      <c r="AB170" s="272">
        <v>0.08</v>
      </c>
      <c r="AC170" s="273">
        <v>0.08</v>
      </c>
      <c r="AD170" s="273">
        <v>0.09</v>
      </c>
      <c r="AE170" s="73"/>
      <c r="AF170" s="73"/>
      <c r="AG170" s="73"/>
      <c r="AH170" s="73"/>
      <c r="AI170" s="73"/>
      <c r="AJ170" s="73"/>
      <c r="AK170" s="77">
        <f t="shared" si="8"/>
        <v>0.5</v>
      </c>
      <c r="AL170" s="77">
        <f t="shared" si="9"/>
        <v>1</v>
      </c>
      <c r="AM170" s="40"/>
      <c r="AN170" s="281"/>
    </row>
    <row r="171" spans="1:40" ht="90" x14ac:dyDescent="0.2">
      <c r="A171" s="323" t="s">
        <v>146</v>
      </c>
      <c r="B171" s="324" t="s">
        <v>644</v>
      </c>
      <c r="C171" s="322" t="s">
        <v>723</v>
      </c>
      <c r="D171" s="386" t="s">
        <v>755</v>
      </c>
      <c r="E171" s="322" t="s">
        <v>647</v>
      </c>
      <c r="F171" s="378" t="s">
        <v>762</v>
      </c>
      <c r="G171" s="323" t="s">
        <v>763</v>
      </c>
      <c r="H171" s="407">
        <v>45658</v>
      </c>
      <c r="I171" s="407">
        <v>46022</v>
      </c>
      <c r="J171" s="74">
        <v>0.08</v>
      </c>
      <c r="K171" s="74">
        <v>0.08</v>
      </c>
      <c r="L171" s="74">
        <v>0.09</v>
      </c>
      <c r="M171" s="74">
        <v>0.08</v>
      </c>
      <c r="N171" s="74">
        <v>0.08</v>
      </c>
      <c r="O171" s="74">
        <v>0.09</v>
      </c>
      <c r="P171" s="75">
        <v>0.08</v>
      </c>
      <c r="Q171" s="75">
        <v>0.08</v>
      </c>
      <c r="R171" s="75">
        <v>0.09</v>
      </c>
      <c r="S171" s="75">
        <v>0.08</v>
      </c>
      <c r="T171" s="75">
        <v>0.08</v>
      </c>
      <c r="U171" s="75">
        <v>0.09</v>
      </c>
      <c r="V171" s="75">
        <f t="shared" si="7"/>
        <v>0.99999999999999978</v>
      </c>
      <c r="W171" s="411" t="s">
        <v>764</v>
      </c>
      <c r="X171" s="322" t="s">
        <v>728</v>
      </c>
      <c r="Y171" s="77">
        <v>0.08</v>
      </c>
      <c r="Z171" s="77">
        <v>0.08</v>
      </c>
      <c r="AA171" s="77">
        <v>0.09</v>
      </c>
      <c r="AB171" s="272">
        <v>0.08</v>
      </c>
      <c r="AC171" s="273">
        <v>0.08</v>
      </c>
      <c r="AD171" s="273">
        <v>0.09</v>
      </c>
      <c r="AE171" s="73"/>
      <c r="AF171" s="73"/>
      <c r="AG171" s="73"/>
      <c r="AH171" s="73"/>
      <c r="AI171" s="73"/>
      <c r="AJ171" s="73"/>
      <c r="AK171" s="77">
        <f t="shared" si="8"/>
        <v>0.5</v>
      </c>
      <c r="AL171" s="77">
        <f t="shared" si="9"/>
        <v>1</v>
      </c>
      <c r="AM171" s="40"/>
      <c r="AN171" s="281"/>
    </row>
    <row r="172" spans="1:40" ht="60" x14ac:dyDescent="0.2">
      <c r="A172" s="323" t="s">
        <v>146</v>
      </c>
      <c r="B172" s="324" t="s">
        <v>644</v>
      </c>
      <c r="C172" s="322" t="s">
        <v>723</v>
      </c>
      <c r="D172" s="386" t="s">
        <v>755</v>
      </c>
      <c r="E172" s="322" t="s">
        <v>647</v>
      </c>
      <c r="F172" s="378" t="s">
        <v>765</v>
      </c>
      <c r="G172" s="323" t="s">
        <v>766</v>
      </c>
      <c r="H172" s="407">
        <v>45658</v>
      </c>
      <c r="I172" s="407">
        <v>46022</v>
      </c>
      <c r="J172" s="74">
        <v>0.08</v>
      </c>
      <c r="K172" s="74">
        <v>0.08</v>
      </c>
      <c r="L172" s="74">
        <v>0.09</v>
      </c>
      <c r="M172" s="74">
        <v>0.08</v>
      </c>
      <c r="N172" s="74">
        <v>0.08</v>
      </c>
      <c r="O172" s="74">
        <v>0.09</v>
      </c>
      <c r="P172" s="75">
        <v>0.08</v>
      </c>
      <c r="Q172" s="75">
        <v>0.08</v>
      </c>
      <c r="R172" s="75">
        <v>0.09</v>
      </c>
      <c r="S172" s="75">
        <v>0.08</v>
      </c>
      <c r="T172" s="75">
        <v>0.08</v>
      </c>
      <c r="U172" s="75">
        <v>0.09</v>
      </c>
      <c r="V172" s="75">
        <f t="shared" si="7"/>
        <v>0.99999999999999978</v>
      </c>
      <c r="W172" s="411" t="s">
        <v>767</v>
      </c>
      <c r="X172" s="322" t="s">
        <v>728</v>
      </c>
      <c r="Y172" s="77">
        <v>0.08</v>
      </c>
      <c r="Z172" s="77">
        <v>0.08</v>
      </c>
      <c r="AA172" s="77">
        <v>0.09</v>
      </c>
      <c r="AB172" s="272">
        <v>0.08</v>
      </c>
      <c r="AC172" s="273">
        <v>0.08</v>
      </c>
      <c r="AD172" s="273">
        <v>0.09</v>
      </c>
      <c r="AE172" s="73"/>
      <c r="AF172" s="73"/>
      <c r="AG172" s="73"/>
      <c r="AH172" s="73"/>
      <c r="AI172" s="73"/>
      <c r="AJ172" s="73"/>
      <c r="AK172" s="77">
        <f t="shared" si="8"/>
        <v>0.5</v>
      </c>
      <c r="AL172" s="77">
        <f t="shared" si="9"/>
        <v>1</v>
      </c>
      <c r="AM172" s="40"/>
      <c r="AN172" s="281"/>
    </row>
    <row r="173" spans="1:40" ht="60" x14ac:dyDescent="0.2">
      <c r="A173" s="323" t="s">
        <v>146</v>
      </c>
      <c r="B173" s="324" t="s">
        <v>644</v>
      </c>
      <c r="C173" s="322" t="s">
        <v>723</v>
      </c>
      <c r="D173" s="386" t="s">
        <v>755</v>
      </c>
      <c r="E173" s="322" t="s">
        <v>647</v>
      </c>
      <c r="F173" s="378" t="s">
        <v>768</v>
      </c>
      <c r="G173" s="323" t="s">
        <v>769</v>
      </c>
      <c r="H173" s="407">
        <v>45658</v>
      </c>
      <c r="I173" s="407">
        <v>46022</v>
      </c>
      <c r="J173" s="74">
        <v>0.08</v>
      </c>
      <c r="K173" s="74">
        <v>0.08</v>
      </c>
      <c r="L173" s="74">
        <v>0.09</v>
      </c>
      <c r="M173" s="74">
        <v>0.08</v>
      </c>
      <c r="N173" s="74">
        <v>0.08</v>
      </c>
      <c r="O173" s="74">
        <v>0.09</v>
      </c>
      <c r="P173" s="75">
        <v>0.08</v>
      </c>
      <c r="Q173" s="75">
        <v>0.08</v>
      </c>
      <c r="R173" s="75">
        <v>0.09</v>
      </c>
      <c r="S173" s="75">
        <v>0.08</v>
      </c>
      <c r="T173" s="75">
        <v>0.08</v>
      </c>
      <c r="U173" s="75">
        <v>0.09</v>
      </c>
      <c r="V173" s="75">
        <f t="shared" si="7"/>
        <v>0.99999999999999978</v>
      </c>
      <c r="W173" s="411" t="s">
        <v>770</v>
      </c>
      <c r="X173" s="322" t="s">
        <v>728</v>
      </c>
      <c r="Y173" s="77">
        <v>0.08</v>
      </c>
      <c r="Z173" s="77">
        <v>0.08</v>
      </c>
      <c r="AA173" s="77">
        <v>0.09</v>
      </c>
      <c r="AB173" s="272">
        <v>0.08</v>
      </c>
      <c r="AC173" s="273">
        <v>0.08</v>
      </c>
      <c r="AD173" s="273">
        <v>0.09</v>
      </c>
      <c r="AE173" s="73"/>
      <c r="AF173" s="73"/>
      <c r="AG173" s="73"/>
      <c r="AH173" s="73"/>
      <c r="AI173" s="73"/>
      <c r="AJ173" s="73"/>
      <c r="AK173" s="77">
        <f t="shared" si="8"/>
        <v>0.5</v>
      </c>
      <c r="AL173" s="77">
        <f t="shared" si="9"/>
        <v>1</v>
      </c>
      <c r="AM173" s="40"/>
      <c r="AN173" s="281"/>
    </row>
    <row r="174" spans="1:40" ht="60" x14ac:dyDescent="0.2">
      <c r="A174" s="323" t="s">
        <v>146</v>
      </c>
      <c r="B174" s="324" t="s">
        <v>644</v>
      </c>
      <c r="C174" s="322" t="s">
        <v>723</v>
      </c>
      <c r="D174" s="386" t="s">
        <v>755</v>
      </c>
      <c r="E174" s="322" t="s">
        <v>647</v>
      </c>
      <c r="F174" s="378" t="s">
        <v>771</v>
      </c>
      <c r="G174" s="323" t="s">
        <v>772</v>
      </c>
      <c r="H174" s="407">
        <v>45658</v>
      </c>
      <c r="I174" s="407">
        <v>46022</v>
      </c>
      <c r="J174" s="74">
        <v>0.04</v>
      </c>
      <c r="K174" s="74">
        <v>0.08</v>
      </c>
      <c r="L174" s="74">
        <v>0.1</v>
      </c>
      <c r="M174" s="74">
        <v>0.08</v>
      </c>
      <c r="N174" s="74">
        <v>0.08</v>
      </c>
      <c r="O174" s="74">
        <v>0.1</v>
      </c>
      <c r="P174" s="75">
        <v>0.08</v>
      </c>
      <c r="Q174" s="75">
        <v>0.09</v>
      </c>
      <c r="R174" s="75">
        <v>0.09</v>
      </c>
      <c r="S174" s="75">
        <v>0.09</v>
      </c>
      <c r="T174" s="75">
        <v>0.08</v>
      </c>
      <c r="U174" s="75">
        <v>0.09</v>
      </c>
      <c r="V174" s="75">
        <f t="shared" si="7"/>
        <v>0.99999999999999978</v>
      </c>
      <c r="W174" s="411" t="s">
        <v>773</v>
      </c>
      <c r="X174" s="322" t="s">
        <v>728</v>
      </c>
      <c r="Y174" s="77">
        <v>0.04</v>
      </c>
      <c r="Z174" s="77">
        <v>0.08</v>
      </c>
      <c r="AA174" s="77">
        <v>0.1</v>
      </c>
      <c r="AB174" s="272">
        <v>0.08</v>
      </c>
      <c r="AC174" s="273">
        <v>0.08</v>
      </c>
      <c r="AD174" s="273">
        <v>0.1</v>
      </c>
      <c r="AE174" s="73"/>
      <c r="AF174" s="73"/>
      <c r="AG174" s="73"/>
      <c r="AH174" s="73"/>
      <c r="AI174" s="73"/>
      <c r="AJ174" s="73"/>
      <c r="AK174" s="77">
        <f t="shared" si="8"/>
        <v>0.48</v>
      </c>
      <c r="AL174" s="77">
        <f t="shared" si="9"/>
        <v>1</v>
      </c>
      <c r="AM174" s="40"/>
      <c r="AN174" s="281"/>
    </row>
    <row r="175" spans="1:40" ht="75" x14ac:dyDescent="0.2">
      <c r="A175" s="323" t="s">
        <v>35</v>
      </c>
      <c r="B175" s="324" t="s">
        <v>644</v>
      </c>
      <c r="C175" s="322" t="s">
        <v>534</v>
      </c>
      <c r="D175" s="386" t="s">
        <v>774</v>
      </c>
      <c r="E175" s="322" t="s">
        <v>647</v>
      </c>
      <c r="F175" s="378" t="s">
        <v>775</v>
      </c>
      <c r="G175" s="323" t="s">
        <v>776</v>
      </c>
      <c r="H175" s="407">
        <v>45658</v>
      </c>
      <c r="I175" s="407">
        <v>46022</v>
      </c>
      <c r="J175" s="342">
        <v>0.08</v>
      </c>
      <c r="K175" s="342">
        <v>0.08</v>
      </c>
      <c r="L175" s="342">
        <v>0.08</v>
      </c>
      <c r="M175" s="342">
        <v>0.08</v>
      </c>
      <c r="N175" s="342">
        <v>0.08</v>
      </c>
      <c r="O175" s="342">
        <v>0.08</v>
      </c>
      <c r="P175" s="342">
        <v>0.08</v>
      </c>
      <c r="Q175" s="342">
        <v>0.08</v>
      </c>
      <c r="R175" s="342">
        <v>0.08</v>
      </c>
      <c r="S175" s="342">
        <v>0.08</v>
      </c>
      <c r="T175" s="342">
        <v>0.08</v>
      </c>
      <c r="U175" s="342">
        <v>0.12</v>
      </c>
      <c r="V175" s="75">
        <f t="shared" si="7"/>
        <v>0.99999999999999989</v>
      </c>
      <c r="W175" s="411" t="s">
        <v>777</v>
      </c>
      <c r="X175" s="322" t="s">
        <v>612</v>
      </c>
      <c r="Y175" s="77">
        <v>0.08</v>
      </c>
      <c r="Z175" s="77">
        <v>0.08</v>
      </c>
      <c r="AA175" s="77">
        <v>0.08</v>
      </c>
      <c r="AB175" s="270">
        <v>0.08</v>
      </c>
      <c r="AC175" s="271">
        <v>0.08</v>
      </c>
      <c r="AD175" s="271">
        <v>0.08</v>
      </c>
      <c r="AE175" s="73"/>
      <c r="AF175" s="73"/>
      <c r="AG175" s="73"/>
      <c r="AH175" s="73"/>
      <c r="AI175" s="73"/>
      <c r="AJ175" s="73"/>
      <c r="AK175" s="77">
        <f t="shared" si="8"/>
        <v>0.48000000000000004</v>
      </c>
      <c r="AL175" s="77">
        <f t="shared" si="9"/>
        <v>1</v>
      </c>
      <c r="AM175" s="40"/>
      <c r="AN175" s="281"/>
    </row>
    <row r="176" spans="1:40" ht="75" x14ac:dyDescent="0.2">
      <c r="A176" s="323" t="s">
        <v>35</v>
      </c>
      <c r="B176" s="324" t="s">
        <v>644</v>
      </c>
      <c r="C176" s="322" t="s">
        <v>534</v>
      </c>
      <c r="D176" s="386" t="s">
        <v>774</v>
      </c>
      <c r="E176" s="322" t="s">
        <v>647</v>
      </c>
      <c r="F176" s="378" t="s">
        <v>778</v>
      </c>
      <c r="G176" s="323" t="s">
        <v>779</v>
      </c>
      <c r="H176" s="407">
        <v>45658</v>
      </c>
      <c r="I176" s="407">
        <v>46022</v>
      </c>
      <c r="J176" s="342">
        <v>0.08</v>
      </c>
      <c r="K176" s="342">
        <v>0.08</v>
      </c>
      <c r="L176" s="342">
        <v>0.08</v>
      </c>
      <c r="M176" s="342">
        <v>0.08</v>
      </c>
      <c r="N176" s="342">
        <v>0.08</v>
      </c>
      <c r="O176" s="342">
        <v>0.08</v>
      </c>
      <c r="P176" s="342">
        <v>0.08</v>
      </c>
      <c r="Q176" s="342">
        <v>0.08</v>
      </c>
      <c r="R176" s="342">
        <v>0.08</v>
      </c>
      <c r="S176" s="342">
        <v>0.08</v>
      </c>
      <c r="T176" s="342">
        <v>0.08</v>
      </c>
      <c r="U176" s="342">
        <v>0.12</v>
      </c>
      <c r="V176" s="75">
        <f t="shared" si="7"/>
        <v>0.99999999999999989</v>
      </c>
      <c r="W176" s="418" t="s">
        <v>777</v>
      </c>
      <c r="X176" s="322" t="s">
        <v>612</v>
      </c>
      <c r="Y176" s="77">
        <v>0.08</v>
      </c>
      <c r="Z176" s="77">
        <v>0.08</v>
      </c>
      <c r="AA176" s="77">
        <v>0.08</v>
      </c>
      <c r="AB176" s="270">
        <v>0.08</v>
      </c>
      <c r="AC176" s="271">
        <v>0.08</v>
      </c>
      <c r="AD176" s="271">
        <v>0.08</v>
      </c>
      <c r="AE176" s="73"/>
      <c r="AF176" s="73"/>
      <c r="AG176" s="73"/>
      <c r="AH176" s="73"/>
      <c r="AI176" s="73"/>
      <c r="AJ176" s="73"/>
      <c r="AK176" s="77">
        <f t="shared" si="8"/>
        <v>0.48000000000000004</v>
      </c>
      <c r="AL176" s="77">
        <f t="shared" si="9"/>
        <v>1</v>
      </c>
      <c r="AM176" s="40"/>
      <c r="AN176" s="281"/>
    </row>
    <row r="177" spans="1:40" ht="75" x14ac:dyDescent="0.2">
      <c r="A177" s="323" t="s">
        <v>35</v>
      </c>
      <c r="B177" s="324" t="s">
        <v>644</v>
      </c>
      <c r="C177" s="322" t="s">
        <v>534</v>
      </c>
      <c r="D177" s="323" t="s">
        <v>780</v>
      </c>
      <c r="E177" s="322" t="s">
        <v>647</v>
      </c>
      <c r="F177" s="378" t="s">
        <v>781</v>
      </c>
      <c r="G177" s="323" t="s">
        <v>782</v>
      </c>
      <c r="H177" s="407">
        <v>45658</v>
      </c>
      <c r="I177" s="407">
        <v>46022</v>
      </c>
      <c r="J177" s="342">
        <v>0.08</v>
      </c>
      <c r="K177" s="342">
        <v>0.08</v>
      </c>
      <c r="L177" s="342">
        <v>0.09</v>
      </c>
      <c r="M177" s="342">
        <v>0.3</v>
      </c>
      <c r="N177" s="342">
        <v>0.2</v>
      </c>
      <c r="O177" s="342" t="s">
        <v>744</v>
      </c>
      <c r="P177" s="342" t="s">
        <v>744</v>
      </c>
      <c r="Q177" s="342" t="s">
        <v>744</v>
      </c>
      <c r="R177" s="342">
        <v>0.125</v>
      </c>
      <c r="S177" s="342">
        <v>0.125</v>
      </c>
      <c r="T177" s="419" t="s">
        <v>744</v>
      </c>
      <c r="U177" s="419" t="s">
        <v>744</v>
      </c>
      <c r="V177" s="75">
        <f t="shared" si="7"/>
        <v>1</v>
      </c>
      <c r="W177" s="411" t="s">
        <v>783</v>
      </c>
      <c r="X177" s="322" t="s">
        <v>612</v>
      </c>
      <c r="Y177" s="77">
        <v>0.08</v>
      </c>
      <c r="Z177" s="77">
        <v>0.08</v>
      </c>
      <c r="AA177" s="77">
        <v>0.09</v>
      </c>
      <c r="AB177" s="270">
        <v>0.3</v>
      </c>
      <c r="AC177" s="271">
        <v>0.2</v>
      </c>
      <c r="AD177" s="271">
        <v>0</v>
      </c>
      <c r="AE177" s="73"/>
      <c r="AF177" s="73"/>
      <c r="AG177" s="73"/>
      <c r="AH177" s="73"/>
      <c r="AI177" s="73"/>
      <c r="AJ177" s="73"/>
      <c r="AK177" s="77">
        <f t="shared" si="8"/>
        <v>0.75</v>
      </c>
      <c r="AL177" s="77">
        <f t="shared" si="9"/>
        <v>1</v>
      </c>
      <c r="AM177" s="40"/>
      <c r="AN177" s="281"/>
    </row>
    <row r="178" spans="1:40" ht="75" x14ac:dyDescent="0.2">
      <c r="A178" s="323" t="s">
        <v>35</v>
      </c>
      <c r="B178" s="324" t="s">
        <v>644</v>
      </c>
      <c r="C178" s="322" t="s">
        <v>534</v>
      </c>
      <c r="D178" s="323" t="s">
        <v>780</v>
      </c>
      <c r="E178" s="322" t="s">
        <v>647</v>
      </c>
      <c r="F178" s="378" t="s">
        <v>784</v>
      </c>
      <c r="G178" s="323" t="s">
        <v>785</v>
      </c>
      <c r="H178" s="407">
        <v>45658</v>
      </c>
      <c r="I178" s="407">
        <v>46022</v>
      </c>
      <c r="J178" s="342"/>
      <c r="K178" s="342"/>
      <c r="L178" s="342">
        <v>0.25</v>
      </c>
      <c r="M178" s="342">
        <v>0.3</v>
      </c>
      <c r="N178" s="342">
        <v>0.15</v>
      </c>
      <c r="O178" s="342" t="s">
        <v>744</v>
      </c>
      <c r="P178" s="342" t="s">
        <v>744</v>
      </c>
      <c r="Q178" s="342" t="s">
        <v>744</v>
      </c>
      <c r="R178" s="342">
        <v>0.15</v>
      </c>
      <c r="S178" s="342">
        <v>0.15</v>
      </c>
      <c r="T178" s="420" t="s">
        <v>744</v>
      </c>
      <c r="U178" s="420" t="s">
        <v>744</v>
      </c>
      <c r="V178" s="75">
        <f t="shared" si="7"/>
        <v>1</v>
      </c>
      <c r="W178" s="411" t="s">
        <v>786</v>
      </c>
      <c r="X178" s="322" t="s">
        <v>612</v>
      </c>
      <c r="Y178" s="77"/>
      <c r="Z178" s="77"/>
      <c r="AA178" s="77">
        <v>0.25</v>
      </c>
      <c r="AB178" s="270">
        <v>0.3</v>
      </c>
      <c r="AC178" s="271">
        <v>0.15</v>
      </c>
      <c r="AD178" s="271">
        <v>0</v>
      </c>
      <c r="AE178" s="73"/>
      <c r="AF178" s="73"/>
      <c r="AG178" s="73"/>
      <c r="AH178" s="73"/>
      <c r="AI178" s="73"/>
      <c r="AJ178" s="73"/>
      <c r="AK178" s="77">
        <f t="shared" si="8"/>
        <v>0.70000000000000007</v>
      </c>
      <c r="AL178" s="77">
        <f t="shared" si="9"/>
        <v>1</v>
      </c>
      <c r="AM178" s="40"/>
      <c r="AN178" s="281"/>
    </row>
    <row r="179" spans="1:40" ht="75" x14ac:dyDescent="0.2">
      <c r="A179" s="323" t="s">
        <v>35</v>
      </c>
      <c r="B179" s="324" t="s">
        <v>644</v>
      </c>
      <c r="C179" s="322" t="s">
        <v>534</v>
      </c>
      <c r="D179" s="323" t="s">
        <v>780</v>
      </c>
      <c r="E179" s="322" t="s">
        <v>647</v>
      </c>
      <c r="F179" s="378" t="s">
        <v>787</v>
      </c>
      <c r="G179" s="323" t="s">
        <v>788</v>
      </c>
      <c r="H179" s="407">
        <v>45658</v>
      </c>
      <c r="I179" s="407">
        <v>46022</v>
      </c>
      <c r="J179" s="342">
        <v>0.08</v>
      </c>
      <c r="K179" s="342">
        <v>0.08</v>
      </c>
      <c r="L179" s="342">
        <v>0.09</v>
      </c>
      <c r="M179" s="342">
        <v>0.08</v>
      </c>
      <c r="N179" s="342">
        <v>0.08</v>
      </c>
      <c r="O179" s="342">
        <v>0.09</v>
      </c>
      <c r="P179" s="342">
        <v>0.08</v>
      </c>
      <c r="Q179" s="342">
        <v>0.08</v>
      </c>
      <c r="R179" s="342">
        <v>0.09</v>
      </c>
      <c r="S179" s="342">
        <v>0.08</v>
      </c>
      <c r="T179" s="342">
        <v>0.08</v>
      </c>
      <c r="U179" s="342">
        <v>0.09</v>
      </c>
      <c r="V179" s="75">
        <f t="shared" si="7"/>
        <v>0.99999999999999978</v>
      </c>
      <c r="W179" s="411" t="s">
        <v>789</v>
      </c>
      <c r="X179" s="322" t="s">
        <v>612</v>
      </c>
      <c r="Y179" s="77">
        <v>0.08</v>
      </c>
      <c r="Z179" s="77">
        <v>0.08</v>
      </c>
      <c r="AA179" s="77">
        <v>0.09</v>
      </c>
      <c r="AB179" s="270">
        <v>0.08</v>
      </c>
      <c r="AC179" s="271">
        <v>0.08</v>
      </c>
      <c r="AD179" s="271">
        <v>0.09</v>
      </c>
      <c r="AE179" s="73"/>
      <c r="AF179" s="73"/>
      <c r="AG179" s="73"/>
      <c r="AH179" s="73"/>
      <c r="AI179" s="73"/>
      <c r="AJ179" s="73"/>
      <c r="AK179" s="77">
        <f t="shared" si="8"/>
        <v>0.5</v>
      </c>
      <c r="AL179" s="77">
        <f t="shared" si="9"/>
        <v>1</v>
      </c>
      <c r="AM179" s="40"/>
      <c r="AN179" s="281"/>
    </row>
    <row r="180" spans="1:40" ht="75" x14ac:dyDescent="0.2">
      <c r="A180" s="323" t="s">
        <v>35</v>
      </c>
      <c r="B180" s="324" t="s">
        <v>644</v>
      </c>
      <c r="C180" s="322" t="s">
        <v>534</v>
      </c>
      <c r="D180" s="386" t="s">
        <v>790</v>
      </c>
      <c r="E180" s="322" t="s">
        <v>647</v>
      </c>
      <c r="F180" s="378" t="s">
        <v>791</v>
      </c>
      <c r="G180" s="323" t="s">
        <v>792</v>
      </c>
      <c r="H180" s="407">
        <v>45658</v>
      </c>
      <c r="I180" s="407">
        <v>46022</v>
      </c>
      <c r="J180" s="74">
        <v>0.09</v>
      </c>
      <c r="K180" s="74">
        <v>0.09</v>
      </c>
      <c r="L180" s="74">
        <v>0.09</v>
      </c>
      <c r="M180" s="74">
        <v>0.09</v>
      </c>
      <c r="N180" s="74">
        <v>0.08</v>
      </c>
      <c r="O180" s="74">
        <v>0.08</v>
      </c>
      <c r="P180" s="74">
        <v>0.08</v>
      </c>
      <c r="Q180" s="74">
        <v>0.08</v>
      </c>
      <c r="R180" s="74">
        <v>0.08</v>
      </c>
      <c r="S180" s="74">
        <v>0.08</v>
      </c>
      <c r="T180" s="74">
        <v>0.08</v>
      </c>
      <c r="U180" s="74">
        <v>0.08</v>
      </c>
      <c r="V180" s="75">
        <f t="shared" si="7"/>
        <v>0.99999999999999978</v>
      </c>
      <c r="W180" s="411" t="s">
        <v>793</v>
      </c>
      <c r="X180" s="322" t="s">
        <v>538</v>
      </c>
      <c r="Y180" s="77">
        <v>0.09</v>
      </c>
      <c r="Z180" s="77">
        <v>0.09</v>
      </c>
      <c r="AA180" s="77">
        <v>0.09</v>
      </c>
      <c r="AB180" s="270">
        <v>0.09</v>
      </c>
      <c r="AC180" s="271">
        <v>0.08</v>
      </c>
      <c r="AD180" s="271">
        <v>0.08</v>
      </c>
      <c r="AE180" s="73"/>
      <c r="AF180" s="73"/>
      <c r="AG180" s="73"/>
      <c r="AH180" s="73"/>
      <c r="AI180" s="73"/>
      <c r="AJ180" s="73"/>
      <c r="AK180" s="77">
        <f t="shared" si="8"/>
        <v>0.52</v>
      </c>
      <c r="AL180" s="77">
        <f t="shared" si="9"/>
        <v>1</v>
      </c>
      <c r="AM180" s="40"/>
      <c r="AN180" s="281"/>
    </row>
    <row r="181" spans="1:40" ht="75" x14ac:dyDescent="0.2">
      <c r="A181" s="323" t="s">
        <v>35</v>
      </c>
      <c r="B181" s="324" t="s">
        <v>644</v>
      </c>
      <c r="C181" s="322" t="s">
        <v>534</v>
      </c>
      <c r="D181" s="386" t="s">
        <v>790</v>
      </c>
      <c r="E181" s="322" t="s">
        <v>647</v>
      </c>
      <c r="F181" s="378" t="s">
        <v>794</v>
      </c>
      <c r="G181" s="323" t="s">
        <v>795</v>
      </c>
      <c r="H181" s="407">
        <v>45658</v>
      </c>
      <c r="I181" s="407">
        <v>46022</v>
      </c>
      <c r="J181" s="74">
        <v>0.05</v>
      </c>
      <c r="K181" s="74">
        <v>0.09</v>
      </c>
      <c r="L181" s="74">
        <v>0.09</v>
      </c>
      <c r="M181" s="74">
        <v>0.09</v>
      </c>
      <c r="N181" s="74">
        <v>0.09</v>
      </c>
      <c r="O181" s="74">
        <v>0.09</v>
      </c>
      <c r="P181" s="74">
        <v>0.09</v>
      </c>
      <c r="Q181" s="74">
        <v>0.09</v>
      </c>
      <c r="R181" s="74">
        <v>0.09</v>
      </c>
      <c r="S181" s="74">
        <v>0.09</v>
      </c>
      <c r="T181" s="74">
        <v>0.09</v>
      </c>
      <c r="U181" s="74">
        <v>0.05</v>
      </c>
      <c r="V181" s="75">
        <f t="shared" si="7"/>
        <v>0.99999999999999989</v>
      </c>
      <c r="W181" s="411" t="s">
        <v>796</v>
      </c>
      <c r="X181" s="322" t="s">
        <v>538</v>
      </c>
      <c r="Y181" s="77">
        <v>0.05</v>
      </c>
      <c r="Z181" s="77">
        <v>0.09</v>
      </c>
      <c r="AA181" s="77">
        <v>0.09</v>
      </c>
      <c r="AB181" s="270">
        <v>0.09</v>
      </c>
      <c r="AC181" s="271">
        <v>0.09</v>
      </c>
      <c r="AD181" s="271">
        <v>0.09</v>
      </c>
      <c r="AE181" s="73"/>
      <c r="AF181" s="73"/>
      <c r="AG181" s="73"/>
      <c r="AH181" s="73"/>
      <c r="AI181" s="73"/>
      <c r="AJ181" s="73"/>
      <c r="AK181" s="77">
        <f t="shared" si="8"/>
        <v>0.5</v>
      </c>
      <c r="AL181" s="77">
        <f t="shared" si="9"/>
        <v>1</v>
      </c>
      <c r="AM181" s="40"/>
      <c r="AN181" s="281"/>
    </row>
    <row r="182" spans="1:40" ht="75" x14ac:dyDescent="0.2">
      <c r="A182" s="323" t="s">
        <v>35</v>
      </c>
      <c r="B182" s="324" t="s">
        <v>644</v>
      </c>
      <c r="C182" s="322" t="s">
        <v>534</v>
      </c>
      <c r="D182" s="386" t="s">
        <v>797</v>
      </c>
      <c r="E182" s="322" t="s">
        <v>647</v>
      </c>
      <c r="F182" s="378" t="s">
        <v>798</v>
      </c>
      <c r="G182" s="323" t="s">
        <v>799</v>
      </c>
      <c r="H182" s="407">
        <v>45658</v>
      </c>
      <c r="I182" s="407">
        <v>46022</v>
      </c>
      <c r="J182" s="74">
        <v>0.5</v>
      </c>
      <c r="K182" s="74">
        <v>0.2</v>
      </c>
      <c r="L182" s="342"/>
      <c r="M182" s="342"/>
      <c r="N182" s="342"/>
      <c r="O182" s="342"/>
      <c r="P182" s="342"/>
      <c r="Q182" s="342"/>
      <c r="R182" s="342"/>
      <c r="S182" s="342"/>
      <c r="T182" s="342"/>
      <c r="U182" s="342">
        <v>0.3</v>
      </c>
      <c r="V182" s="75">
        <f t="shared" si="7"/>
        <v>1</v>
      </c>
      <c r="W182" s="411" t="s">
        <v>800</v>
      </c>
      <c r="X182" s="322" t="s">
        <v>538</v>
      </c>
      <c r="Y182" s="77">
        <v>0.5</v>
      </c>
      <c r="Z182" s="77">
        <v>0.2</v>
      </c>
      <c r="AA182" s="77"/>
      <c r="AB182" s="270">
        <v>0</v>
      </c>
      <c r="AC182" s="271">
        <v>0</v>
      </c>
      <c r="AD182" s="271">
        <v>0</v>
      </c>
      <c r="AE182" s="73"/>
      <c r="AF182" s="73"/>
      <c r="AG182" s="73"/>
      <c r="AH182" s="73"/>
      <c r="AI182" s="73"/>
      <c r="AJ182" s="73"/>
      <c r="AK182" s="77">
        <f t="shared" si="8"/>
        <v>0.7</v>
      </c>
      <c r="AL182" s="77">
        <f t="shared" si="9"/>
        <v>1</v>
      </c>
      <c r="AM182" s="40"/>
      <c r="AN182" s="401" t="s">
        <v>665</v>
      </c>
    </row>
    <row r="183" spans="1:40" ht="75" x14ac:dyDescent="0.2">
      <c r="A183" s="323" t="s">
        <v>35</v>
      </c>
      <c r="B183" s="324" t="s">
        <v>644</v>
      </c>
      <c r="C183" s="322" t="s">
        <v>534</v>
      </c>
      <c r="D183" s="386" t="s">
        <v>797</v>
      </c>
      <c r="E183" s="322" t="s">
        <v>647</v>
      </c>
      <c r="F183" s="378" t="s">
        <v>801</v>
      </c>
      <c r="G183" s="323" t="s">
        <v>802</v>
      </c>
      <c r="H183" s="407">
        <v>45717</v>
      </c>
      <c r="I183" s="407">
        <v>45991</v>
      </c>
      <c r="J183" s="74"/>
      <c r="K183" s="74"/>
      <c r="L183" s="74">
        <v>0.2</v>
      </c>
      <c r="M183" s="74">
        <v>0.1</v>
      </c>
      <c r="N183" s="74">
        <v>0.1</v>
      </c>
      <c r="O183" s="74">
        <v>0.1</v>
      </c>
      <c r="P183" s="74">
        <v>0.1</v>
      </c>
      <c r="Q183" s="74">
        <v>0.1</v>
      </c>
      <c r="R183" s="74">
        <v>0.1</v>
      </c>
      <c r="S183" s="74">
        <v>0.1</v>
      </c>
      <c r="T183" s="74">
        <v>0.1</v>
      </c>
      <c r="U183" s="342"/>
      <c r="V183" s="75">
        <f t="shared" si="7"/>
        <v>0.99999999999999989</v>
      </c>
      <c r="W183" s="411" t="s">
        <v>803</v>
      </c>
      <c r="X183" s="322" t="s">
        <v>538</v>
      </c>
      <c r="Y183" s="77"/>
      <c r="Z183" s="119"/>
      <c r="AA183" s="119">
        <v>0.2</v>
      </c>
      <c r="AB183" s="270">
        <v>0.1</v>
      </c>
      <c r="AC183" s="271">
        <v>0.1</v>
      </c>
      <c r="AD183" s="271">
        <v>0.1</v>
      </c>
      <c r="AE183" s="73"/>
      <c r="AF183" s="73"/>
      <c r="AG183" s="73"/>
      <c r="AH183" s="73"/>
      <c r="AI183" s="73"/>
      <c r="AJ183" s="73"/>
      <c r="AK183" s="77">
        <f t="shared" si="8"/>
        <v>0.5</v>
      </c>
      <c r="AL183" s="77">
        <f t="shared" si="9"/>
        <v>1</v>
      </c>
      <c r="AM183" s="40"/>
      <c r="AN183" s="281"/>
    </row>
    <row r="184" spans="1:40" ht="75" x14ac:dyDescent="0.2">
      <c r="A184" s="323" t="s">
        <v>35</v>
      </c>
      <c r="B184" s="324" t="s">
        <v>644</v>
      </c>
      <c r="C184" s="322" t="s">
        <v>534</v>
      </c>
      <c r="D184" s="386" t="s">
        <v>797</v>
      </c>
      <c r="E184" s="322" t="s">
        <v>647</v>
      </c>
      <c r="F184" s="378" t="s">
        <v>804</v>
      </c>
      <c r="G184" s="323" t="s">
        <v>805</v>
      </c>
      <c r="H184" s="407">
        <v>45689</v>
      </c>
      <c r="I184" s="407">
        <v>45961</v>
      </c>
      <c r="J184" s="342"/>
      <c r="K184" s="342">
        <v>0.05</v>
      </c>
      <c r="L184" s="74">
        <v>0.15</v>
      </c>
      <c r="M184" s="74">
        <v>0.1</v>
      </c>
      <c r="N184" s="74">
        <v>0.1</v>
      </c>
      <c r="O184" s="74">
        <v>0.1</v>
      </c>
      <c r="P184" s="74">
        <v>0.15</v>
      </c>
      <c r="Q184" s="74">
        <v>0.15</v>
      </c>
      <c r="R184" s="74">
        <v>0.1</v>
      </c>
      <c r="S184" s="74">
        <v>0.1</v>
      </c>
      <c r="T184" s="342"/>
      <c r="U184" s="342"/>
      <c r="V184" s="75">
        <f t="shared" si="7"/>
        <v>1</v>
      </c>
      <c r="W184" s="411" t="s">
        <v>806</v>
      </c>
      <c r="X184" s="322" t="s">
        <v>538</v>
      </c>
      <c r="Y184" s="77"/>
      <c r="Z184" s="119">
        <v>0.05</v>
      </c>
      <c r="AA184" s="119">
        <v>0.15</v>
      </c>
      <c r="AB184" s="270">
        <v>0.1</v>
      </c>
      <c r="AC184" s="271">
        <v>0.1</v>
      </c>
      <c r="AD184" s="271">
        <v>0.1</v>
      </c>
      <c r="AE184" s="73"/>
      <c r="AF184" s="73"/>
      <c r="AG184" s="73"/>
      <c r="AH184" s="73"/>
      <c r="AI184" s="73"/>
      <c r="AJ184" s="73"/>
      <c r="AK184" s="77">
        <f t="shared" si="8"/>
        <v>0.5</v>
      </c>
      <c r="AL184" s="77">
        <f t="shared" si="9"/>
        <v>1</v>
      </c>
      <c r="AM184" s="40"/>
      <c r="AN184" s="281"/>
    </row>
    <row r="185" spans="1:40" ht="75" x14ac:dyDescent="0.2">
      <c r="A185" s="323" t="s">
        <v>35</v>
      </c>
      <c r="B185" s="324" t="s">
        <v>644</v>
      </c>
      <c r="C185" s="322" t="s">
        <v>534</v>
      </c>
      <c r="D185" s="386" t="s">
        <v>807</v>
      </c>
      <c r="E185" s="322" t="s">
        <v>647</v>
      </c>
      <c r="F185" s="378" t="s">
        <v>808</v>
      </c>
      <c r="G185" s="323" t="s">
        <v>809</v>
      </c>
      <c r="H185" s="407">
        <v>45658</v>
      </c>
      <c r="I185" s="407">
        <v>46022</v>
      </c>
      <c r="J185" s="342">
        <v>0.05</v>
      </c>
      <c r="K185" s="342">
        <v>0.1</v>
      </c>
      <c r="L185" s="342">
        <v>0.2</v>
      </c>
      <c r="M185" s="342">
        <v>0.05</v>
      </c>
      <c r="N185" s="342">
        <v>0.05</v>
      </c>
      <c r="O185" s="342">
        <v>0.05</v>
      </c>
      <c r="P185" s="342">
        <v>0.1</v>
      </c>
      <c r="Q185" s="342">
        <v>0.2</v>
      </c>
      <c r="R185" s="342">
        <v>0.05</v>
      </c>
      <c r="S185" s="342">
        <v>0.05</v>
      </c>
      <c r="T185" s="342">
        <v>0.05</v>
      </c>
      <c r="U185" s="342">
        <v>0.05</v>
      </c>
      <c r="V185" s="75">
        <f t="shared" si="7"/>
        <v>1.0000000000000002</v>
      </c>
      <c r="W185" s="411" t="s">
        <v>810</v>
      </c>
      <c r="X185" s="322" t="s">
        <v>581</v>
      </c>
      <c r="Y185" s="77">
        <v>0.05</v>
      </c>
      <c r="Z185" s="119">
        <v>0.1</v>
      </c>
      <c r="AA185" s="119">
        <v>0.2</v>
      </c>
      <c r="AB185" s="270">
        <v>0.05</v>
      </c>
      <c r="AC185" s="271">
        <v>0.05</v>
      </c>
      <c r="AD185" s="271">
        <v>0.05</v>
      </c>
      <c r="AE185" s="73"/>
      <c r="AF185" s="73"/>
      <c r="AG185" s="73"/>
      <c r="AH185" s="73"/>
      <c r="AI185" s="73"/>
      <c r="AJ185" s="73"/>
      <c r="AK185" s="77">
        <f t="shared" si="8"/>
        <v>0.5</v>
      </c>
      <c r="AL185" s="77">
        <f t="shared" si="9"/>
        <v>1</v>
      </c>
      <c r="AM185" s="40"/>
      <c r="AN185" s="281"/>
    </row>
    <row r="186" spans="1:40" ht="75" x14ac:dyDescent="0.2">
      <c r="A186" s="323" t="s">
        <v>35</v>
      </c>
      <c r="B186" s="324" t="s">
        <v>644</v>
      </c>
      <c r="C186" s="322" t="s">
        <v>534</v>
      </c>
      <c r="D186" s="386" t="s">
        <v>807</v>
      </c>
      <c r="E186" s="322" t="s">
        <v>647</v>
      </c>
      <c r="F186" s="378" t="s">
        <v>811</v>
      </c>
      <c r="G186" s="323" t="s">
        <v>812</v>
      </c>
      <c r="H186" s="407">
        <v>45658</v>
      </c>
      <c r="I186" s="407">
        <v>46022</v>
      </c>
      <c r="J186" s="342">
        <v>0.05</v>
      </c>
      <c r="K186" s="342">
        <v>0.1</v>
      </c>
      <c r="L186" s="342">
        <v>0.4</v>
      </c>
      <c r="M186" s="342">
        <v>0.05</v>
      </c>
      <c r="N186" s="342">
        <v>0.05</v>
      </c>
      <c r="O186" s="342">
        <v>0.05</v>
      </c>
      <c r="P186" s="342">
        <v>0.05</v>
      </c>
      <c r="Q186" s="342">
        <v>0.05</v>
      </c>
      <c r="R186" s="342">
        <v>0.05</v>
      </c>
      <c r="S186" s="342">
        <v>0.05</v>
      </c>
      <c r="T186" s="342">
        <v>0.05</v>
      </c>
      <c r="U186" s="342">
        <v>0.05</v>
      </c>
      <c r="V186" s="75">
        <f t="shared" si="7"/>
        <v>1.0000000000000004</v>
      </c>
      <c r="W186" s="411" t="s">
        <v>813</v>
      </c>
      <c r="X186" s="322" t="s">
        <v>581</v>
      </c>
      <c r="Y186" s="77">
        <v>0.05</v>
      </c>
      <c r="Z186" s="119">
        <v>0.1</v>
      </c>
      <c r="AA186" s="119">
        <v>0.4</v>
      </c>
      <c r="AB186" s="270">
        <v>0.05</v>
      </c>
      <c r="AC186" s="271">
        <v>0.05</v>
      </c>
      <c r="AD186" s="271">
        <v>0.05</v>
      </c>
      <c r="AE186" s="73"/>
      <c r="AF186" s="73"/>
      <c r="AG186" s="73"/>
      <c r="AH186" s="73"/>
      <c r="AI186" s="73"/>
      <c r="AJ186" s="73"/>
      <c r="AK186" s="77">
        <f t="shared" si="8"/>
        <v>0.70000000000000018</v>
      </c>
      <c r="AL186" s="77">
        <f t="shared" si="9"/>
        <v>1</v>
      </c>
      <c r="AM186" s="40"/>
      <c r="AN186" s="281"/>
    </row>
    <row r="187" spans="1:40" ht="75" x14ac:dyDescent="0.2">
      <c r="A187" s="323" t="s">
        <v>35</v>
      </c>
      <c r="B187" s="324" t="s">
        <v>644</v>
      </c>
      <c r="C187" s="322" t="s">
        <v>534</v>
      </c>
      <c r="D187" s="386" t="s">
        <v>807</v>
      </c>
      <c r="E187" s="322" t="s">
        <v>647</v>
      </c>
      <c r="F187" s="378" t="s">
        <v>814</v>
      </c>
      <c r="G187" s="323" t="s">
        <v>815</v>
      </c>
      <c r="H187" s="407">
        <v>45658</v>
      </c>
      <c r="I187" s="407">
        <v>46022</v>
      </c>
      <c r="J187" s="342">
        <v>0.05</v>
      </c>
      <c r="K187" s="342">
        <v>0.1</v>
      </c>
      <c r="L187" s="342">
        <v>0.2</v>
      </c>
      <c r="M187" s="342">
        <v>0.05</v>
      </c>
      <c r="N187" s="342">
        <v>0.05</v>
      </c>
      <c r="O187" s="342">
        <v>0.05</v>
      </c>
      <c r="P187" s="342">
        <v>0.1</v>
      </c>
      <c r="Q187" s="342">
        <v>0.2</v>
      </c>
      <c r="R187" s="342">
        <v>0.05</v>
      </c>
      <c r="S187" s="342">
        <v>0.05</v>
      </c>
      <c r="T187" s="342">
        <v>0.05</v>
      </c>
      <c r="U187" s="342">
        <v>0.05</v>
      </c>
      <c r="V187" s="75">
        <f t="shared" si="7"/>
        <v>1.0000000000000002</v>
      </c>
      <c r="W187" s="91" t="s">
        <v>816</v>
      </c>
      <c r="X187" s="322" t="s">
        <v>581</v>
      </c>
      <c r="Y187" s="77">
        <v>0.05</v>
      </c>
      <c r="Z187" s="119">
        <v>0.1</v>
      </c>
      <c r="AA187" s="119">
        <v>0.2</v>
      </c>
      <c r="AB187" s="270">
        <v>0.05</v>
      </c>
      <c r="AC187" s="271">
        <v>0.05</v>
      </c>
      <c r="AD187" s="274">
        <v>2.5000000000000001E-2</v>
      </c>
      <c r="AE187" s="73"/>
      <c r="AF187" s="73"/>
      <c r="AG187" s="73"/>
      <c r="AH187" s="73"/>
      <c r="AI187" s="73"/>
      <c r="AJ187" s="73"/>
      <c r="AK187" s="77">
        <f t="shared" si="8"/>
        <v>0.47500000000000003</v>
      </c>
      <c r="AL187" s="77">
        <f t="shared" si="9"/>
        <v>0.95000000000000007</v>
      </c>
      <c r="AM187" s="40"/>
      <c r="AN187" s="401" t="s">
        <v>817</v>
      </c>
    </row>
    <row r="188" spans="1:40" ht="75" x14ac:dyDescent="0.2">
      <c r="A188" s="323" t="s">
        <v>35</v>
      </c>
      <c r="B188" s="324" t="s">
        <v>644</v>
      </c>
      <c r="C188" s="322" t="s">
        <v>534</v>
      </c>
      <c r="D188" s="386" t="s">
        <v>818</v>
      </c>
      <c r="E188" s="322" t="s">
        <v>647</v>
      </c>
      <c r="F188" s="378" t="s">
        <v>819</v>
      </c>
      <c r="G188" s="323" t="s">
        <v>820</v>
      </c>
      <c r="H188" s="407">
        <v>45658</v>
      </c>
      <c r="I188" s="407">
        <v>46022</v>
      </c>
      <c r="J188" s="342">
        <v>0.05</v>
      </c>
      <c r="K188" s="342">
        <v>0.05</v>
      </c>
      <c r="L188" s="342">
        <v>0.1</v>
      </c>
      <c r="M188" s="342">
        <v>0.1</v>
      </c>
      <c r="N188" s="342">
        <v>0.1</v>
      </c>
      <c r="O188" s="342">
        <v>0.1</v>
      </c>
      <c r="P188" s="342">
        <v>0.1</v>
      </c>
      <c r="Q188" s="342">
        <v>0.1</v>
      </c>
      <c r="R188" s="342">
        <v>0.1</v>
      </c>
      <c r="S188" s="342">
        <v>0.1</v>
      </c>
      <c r="T188" s="342">
        <v>0.05</v>
      </c>
      <c r="U188" s="342">
        <v>0.05</v>
      </c>
      <c r="V188" s="75">
        <f t="shared" si="7"/>
        <v>1</v>
      </c>
      <c r="W188" s="411" t="s">
        <v>821</v>
      </c>
      <c r="X188" s="322" t="s">
        <v>581</v>
      </c>
      <c r="Y188" s="77">
        <v>0.05</v>
      </c>
      <c r="Z188" s="119">
        <v>0.05</v>
      </c>
      <c r="AA188" s="119">
        <v>0.1</v>
      </c>
      <c r="AB188" s="270">
        <v>0.1</v>
      </c>
      <c r="AC188" s="271">
        <v>0.1</v>
      </c>
      <c r="AD188" s="271">
        <v>0.1</v>
      </c>
      <c r="AE188" s="73"/>
      <c r="AF188" s="73"/>
      <c r="AG188" s="73"/>
      <c r="AH188" s="73"/>
      <c r="AI188" s="73"/>
      <c r="AJ188" s="73"/>
      <c r="AK188" s="77">
        <f t="shared" si="8"/>
        <v>0.5</v>
      </c>
      <c r="AL188" s="77">
        <f t="shared" si="9"/>
        <v>1</v>
      </c>
      <c r="AM188" s="40"/>
      <c r="AN188" s="281"/>
    </row>
    <row r="189" spans="1:40" ht="75" x14ac:dyDescent="0.2">
      <c r="A189" s="323" t="s">
        <v>35</v>
      </c>
      <c r="B189" s="324" t="s">
        <v>644</v>
      </c>
      <c r="C189" s="322" t="s">
        <v>534</v>
      </c>
      <c r="D189" s="386" t="s">
        <v>818</v>
      </c>
      <c r="E189" s="322" t="s">
        <v>647</v>
      </c>
      <c r="F189" s="378" t="s">
        <v>822</v>
      </c>
      <c r="G189" s="323" t="s">
        <v>823</v>
      </c>
      <c r="H189" s="407">
        <v>45658</v>
      </c>
      <c r="I189" s="407">
        <v>46022</v>
      </c>
      <c r="J189" s="342">
        <v>0.05</v>
      </c>
      <c r="K189" s="342">
        <v>0.05</v>
      </c>
      <c r="L189" s="342">
        <v>0.05</v>
      </c>
      <c r="M189" s="342">
        <v>0.05</v>
      </c>
      <c r="N189" s="342">
        <v>0.1</v>
      </c>
      <c r="O189" s="342">
        <v>0.1</v>
      </c>
      <c r="P189" s="342">
        <v>0.1</v>
      </c>
      <c r="Q189" s="342">
        <v>0.1</v>
      </c>
      <c r="R189" s="342">
        <v>0.1</v>
      </c>
      <c r="S189" s="342">
        <v>0.1</v>
      </c>
      <c r="T189" s="342">
        <v>0.15</v>
      </c>
      <c r="U189" s="342">
        <v>0.05</v>
      </c>
      <c r="V189" s="75">
        <f t="shared" si="7"/>
        <v>1</v>
      </c>
      <c r="W189" s="411" t="s">
        <v>824</v>
      </c>
      <c r="X189" s="322" t="s">
        <v>581</v>
      </c>
      <c r="Y189" s="77">
        <v>0.05</v>
      </c>
      <c r="Z189" s="119">
        <v>0.05</v>
      </c>
      <c r="AA189" s="119">
        <v>0.05</v>
      </c>
      <c r="AB189" s="270">
        <v>0.05</v>
      </c>
      <c r="AC189" s="271">
        <v>0.1</v>
      </c>
      <c r="AD189" s="271">
        <v>0.1</v>
      </c>
      <c r="AE189" s="73"/>
      <c r="AF189" s="73"/>
      <c r="AG189" s="73"/>
      <c r="AH189" s="73"/>
      <c r="AI189" s="73"/>
      <c r="AJ189" s="73"/>
      <c r="AK189" s="77">
        <f t="shared" si="8"/>
        <v>0.4</v>
      </c>
      <c r="AL189" s="77">
        <f t="shared" si="9"/>
        <v>1</v>
      </c>
      <c r="AM189" s="40"/>
      <c r="AN189" s="281"/>
    </row>
    <row r="190" spans="1:40" ht="90" x14ac:dyDescent="0.2">
      <c r="A190" s="323" t="s">
        <v>35</v>
      </c>
      <c r="B190" s="324" t="s">
        <v>644</v>
      </c>
      <c r="C190" s="322" t="s">
        <v>534</v>
      </c>
      <c r="D190" s="386" t="s">
        <v>818</v>
      </c>
      <c r="E190" s="322" t="s">
        <v>647</v>
      </c>
      <c r="F190" s="378" t="s">
        <v>825</v>
      </c>
      <c r="G190" s="323" t="s">
        <v>826</v>
      </c>
      <c r="H190" s="407">
        <v>45658</v>
      </c>
      <c r="I190" s="407">
        <v>45991</v>
      </c>
      <c r="J190" s="342">
        <v>0.05</v>
      </c>
      <c r="K190" s="342">
        <v>0.1</v>
      </c>
      <c r="L190" s="342">
        <v>0.1</v>
      </c>
      <c r="M190" s="342">
        <v>0.1</v>
      </c>
      <c r="N190" s="342">
        <v>0.1</v>
      </c>
      <c r="O190" s="342">
        <v>0.1</v>
      </c>
      <c r="P190" s="342">
        <v>0.1</v>
      </c>
      <c r="Q190" s="342">
        <v>0.1</v>
      </c>
      <c r="R190" s="342">
        <v>0.1</v>
      </c>
      <c r="S190" s="342">
        <v>0.1</v>
      </c>
      <c r="T190" s="342">
        <v>0.05</v>
      </c>
      <c r="U190" s="342"/>
      <c r="V190" s="75">
        <f t="shared" si="7"/>
        <v>0.99999999999999989</v>
      </c>
      <c r="W190" s="411" t="s">
        <v>827</v>
      </c>
      <c r="X190" s="322" t="s">
        <v>581</v>
      </c>
      <c r="Y190" s="77">
        <v>0.05</v>
      </c>
      <c r="Z190" s="119">
        <v>0.1</v>
      </c>
      <c r="AA190" s="119">
        <v>0.1</v>
      </c>
      <c r="AB190" s="270">
        <v>0.1</v>
      </c>
      <c r="AC190" s="271">
        <v>0.1</v>
      </c>
      <c r="AD190" s="271">
        <v>0.1</v>
      </c>
      <c r="AE190" s="73"/>
      <c r="AF190" s="73"/>
      <c r="AG190" s="73"/>
      <c r="AH190" s="73"/>
      <c r="AI190" s="73"/>
      <c r="AJ190" s="73"/>
      <c r="AK190" s="77">
        <f t="shared" si="8"/>
        <v>0.54999999999999993</v>
      </c>
      <c r="AL190" s="77">
        <f t="shared" si="9"/>
        <v>1</v>
      </c>
      <c r="AM190" s="40"/>
      <c r="AN190" s="281"/>
    </row>
    <row r="191" spans="1:40" ht="75" x14ac:dyDescent="0.2">
      <c r="A191" s="323" t="s">
        <v>35</v>
      </c>
      <c r="B191" s="324" t="s">
        <v>644</v>
      </c>
      <c r="C191" s="322" t="s">
        <v>534</v>
      </c>
      <c r="D191" s="386" t="s">
        <v>818</v>
      </c>
      <c r="E191" s="322" t="s">
        <v>647</v>
      </c>
      <c r="F191" s="378" t="s">
        <v>828</v>
      </c>
      <c r="G191" s="323" t="s">
        <v>829</v>
      </c>
      <c r="H191" s="407">
        <v>45658</v>
      </c>
      <c r="I191" s="407">
        <v>46022</v>
      </c>
      <c r="J191" s="342">
        <v>0.05</v>
      </c>
      <c r="K191" s="342">
        <v>0.1</v>
      </c>
      <c r="L191" s="342">
        <v>0.1</v>
      </c>
      <c r="M191" s="342">
        <v>0.1</v>
      </c>
      <c r="N191" s="342">
        <v>0.1</v>
      </c>
      <c r="O191" s="342">
        <v>0.1</v>
      </c>
      <c r="P191" s="342">
        <v>0.1</v>
      </c>
      <c r="Q191" s="342">
        <v>0.1</v>
      </c>
      <c r="R191" s="342">
        <v>0.1</v>
      </c>
      <c r="S191" s="342">
        <v>0.05</v>
      </c>
      <c r="T191" s="342">
        <v>0.05</v>
      </c>
      <c r="U191" s="342">
        <v>0.05</v>
      </c>
      <c r="V191" s="75">
        <f t="shared" si="7"/>
        <v>1</v>
      </c>
      <c r="W191" s="411" t="s">
        <v>830</v>
      </c>
      <c r="X191" s="322" t="s">
        <v>581</v>
      </c>
      <c r="Y191" s="77">
        <v>0.05</v>
      </c>
      <c r="Z191" s="119">
        <v>0.1</v>
      </c>
      <c r="AA191" s="119">
        <v>0.1</v>
      </c>
      <c r="AB191" s="270">
        <v>0.1</v>
      </c>
      <c r="AC191" s="271">
        <v>0.1</v>
      </c>
      <c r="AD191" s="271">
        <v>0.1</v>
      </c>
      <c r="AE191" s="73"/>
      <c r="AF191" s="73"/>
      <c r="AG191" s="73"/>
      <c r="AH191" s="73"/>
      <c r="AI191" s="73"/>
      <c r="AJ191" s="73"/>
      <c r="AK191" s="77">
        <f t="shared" si="8"/>
        <v>0.54999999999999993</v>
      </c>
      <c r="AL191" s="77">
        <f t="shared" si="9"/>
        <v>1</v>
      </c>
      <c r="AM191" s="40"/>
      <c r="AN191" s="281"/>
    </row>
    <row r="192" spans="1:40" ht="75" x14ac:dyDescent="0.2">
      <c r="A192" s="323" t="s">
        <v>35</v>
      </c>
      <c r="B192" s="324" t="s">
        <v>644</v>
      </c>
      <c r="C192" s="322" t="s">
        <v>534</v>
      </c>
      <c r="D192" s="386" t="s">
        <v>818</v>
      </c>
      <c r="E192" s="322" t="s">
        <v>647</v>
      </c>
      <c r="F192" s="378" t="s">
        <v>831</v>
      </c>
      <c r="G192" s="323" t="s">
        <v>832</v>
      </c>
      <c r="H192" s="407">
        <v>45931</v>
      </c>
      <c r="I192" s="407">
        <v>46022</v>
      </c>
      <c r="J192" s="342"/>
      <c r="K192" s="342"/>
      <c r="L192" s="342"/>
      <c r="M192" s="342"/>
      <c r="N192" s="342"/>
      <c r="O192" s="342"/>
      <c r="P192" s="342"/>
      <c r="Q192" s="342"/>
      <c r="R192" s="342"/>
      <c r="S192" s="342">
        <v>0.4</v>
      </c>
      <c r="T192" s="342">
        <v>0.5</v>
      </c>
      <c r="U192" s="342">
        <v>0.1</v>
      </c>
      <c r="V192" s="75">
        <f t="shared" si="7"/>
        <v>1</v>
      </c>
      <c r="W192" s="411" t="s">
        <v>833</v>
      </c>
      <c r="X192" s="322" t="s">
        <v>581</v>
      </c>
      <c r="Y192" s="77"/>
      <c r="Z192" s="119"/>
      <c r="AA192" s="119"/>
      <c r="AB192" s="270"/>
      <c r="AC192" s="271"/>
      <c r="AD192" s="271"/>
      <c r="AE192" s="73"/>
      <c r="AF192" s="73"/>
      <c r="AG192" s="73"/>
      <c r="AH192" s="73"/>
      <c r="AI192" s="73"/>
      <c r="AJ192" s="73"/>
      <c r="AK192" s="77">
        <f t="shared" si="8"/>
        <v>0</v>
      </c>
      <c r="AL192" s="77" t="str">
        <f>IFERROR(AK192/SUM(J192:O192),"No programado para el periodo")</f>
        <v>No programado para el periodo</v>
      </c>
      <c r="AM192" s="40" t="s">
        <v>268</v>
      </c>
      <c r="AN192" s="401" t="s">
        <v>665</v>
      </c>
    </row>
    <row r="193" spans="1:40" ht="75" x14ac:dyDescent="0.2">
      <c r="A193" s="323" t="s">
        <v>35</v>
      </c>
      <c r="B193" s="324" t="s">
        <v>644</v>
      </c>
      <c r="C193" s="322" t="s">
        <v>534</v>
      </c>
      <c r="D193" s="386" t="s">
        <v>834</v>
      </c>
      <c r="E193" s="322" t="s">
        <v>647</v>
      </c>
      <c r="F193" s="378" t="s">
        <v>835</v>
      </c>
      <c r="G193" s="323" t="s">
        <v>836</v>
      </c>
      <c r="H193" s="407">
        <v>45658</v>
      </c>
      <c r="I193" s="407">
        <v>46022</v>
      </c>
      <c r="J193" s="342"/>
      <c r="K193" s="342">
        <v>0.09</v>
      </c>
      <c r="L193" s="342">
        <v>0.1</v>
      </c>
      <c r="M193" s="342">
        <v>0.09</v>
      </c>
      <c r="N193" s="342">
        <v>0.09</v>
      </c>
      <c r="O193" s="342">
        <v>0.09</v>
      </c>
      <c r="P193" s="342">
        <v>0.09</v>
      </c>
      <c r="Q193" s="342">
        <v>0.09</v>
      </c>
      <c r="R193" s="342">
        <v>0.09</v>
      </c>
      <c r="S193" s="342">
        <v>0.09</v>
      </c>
      <c r="T193" s="342">
        <v>0.09</v>
      </c>
      <c r="U193" s="342">
        <v>0.09</v>
      </c>
      <c r="V193" s="75">
        <f t="shared" si="7"/>
        <v>0.99999999999999978</v>
      </c>
      <c r="W193" s="411" t="s">
        <v>837</v>
      </c>
      <c r="X193" s="322" t="s">
        <v>551</v>
      </c>
      <c r="Y193" s="77"/>
      <c r="Z193" s="119">
        <v>0.09</v>
      </c>
      <c r="AA193" s="119">
        <v>0.1</v>
      </c>
      <c r="AB193" s="270">
        <v>0.09</v>
      </c>
      <c r="AC193" s="271">
        <v>0.09</v>
      </c>
      <c r="AD193" s="271">
        <v>0.09</v>
      </c>
      <c r="AE193" s="73"/>
      <c r="AF193" s="73"/>
      <c r="AG193" s="73"/>
      <c r="AH193" s="73"/>
      <c r="AI193" s="73"/>
      <c r="AJ193" s="73"/>
      <c r="AK193" s="77">
        <f t="shared" si="8"/>
        <v>0.45999999999999996</v>
      </c>
      <c r="AL193" s="77">
        <f t="shared" si="9"/>
        <v>1</v>
      </c>
      <c r="AM193" s="40"/>
      <c r="AN193" s="281"/>
    </row>
    <row r="194" spans="1:40" ht="75" x14ac:dyDescent="0.2">
      <c r="A194" s="323" t="s">
        <v>35</v>
      </c>
      <c r="B194" s="324" t="s">
        <v>644</v>
      </c>
      <c r="C194" s="322" t="s">
        <v>534</v>
      </c>
      <c r="D194" s="386" t="s">
        <v>834</v>
      </c>
      <c r="E194" s="322" t="s">
        <v>647</v>
      </c>
      <c r="F194" s="378" t="s">
        <v>838</v>
      </c>
      <c r="G194" s="323" t="s">
        <v>839</v>
      </c>
      <c r="H194" s="407">
        <v>45658</v>
      </c>
      <c r="I194" s="407">
        <v>46022</v>
      </c>
      <c r="J194" s="342"/>
      <c r="K194" s="342">
        <v>0.09</v>
      </c>
      <c r="L194" s="342">
        <v>0.1</v>
      </c>
      <c r="M194" s="342">
        <v>0.09</v>
      </c>
      <c r="N194" s="342">
        <v>0.09</v>
      </c>
      <c r="O194" s="342">
        <v>0.09</v>
      </c>
      <c r="P194" s="342">
        <v>0.09</v>
      </c>
      <c r="Q194" s="342">
        <v>0.09</v>
      </c>
      <c r="R194" s="342">
        <v>0.09</v>
      </c>
      <c r="S194" s="342">
        <v>0.09</v>
      </c>
      <c r="T194" s="342">
        <v>0.09</v>
      </c>
      <c r="U194" s="342">
        <v>0.09</v>
      </c>
      <c r="V194" s="75">
        <f t="shared" si="7"/>
        <v>0.99999999999999978</v>
      </c>
      <c r="W194" s="411" t="s">
        <v>840</v>
      </c>
      <c r="X194" s="322" t="s">
        <v>551</v>
      </c>
      <c r="Y194" s="77"/>
      <c r="Z194" s="119">
        <v>0.09</v>
      </c>
      <c r="AA194" s="119">
        <v>0.1</v>
      </c>
      <c r="AB194" s="270">
        <v>0.09</v>
      </c>
      <c r="AC194" s="271">
        <v>0.09</v>
      </c>
      <c r="AD194" s="271">
        <v>0.09</v>
      </c>
      <c r="AE194" s="73"/>
      <c r="AF194" s="73"/>
      <c r="AG194" s="73"/>
      <c r="AH194" s="73"/>
      <c r="AI194" s="73"/>
      <c r="AJ194" s="73"/>
      <c r="AK194" s="77">
        <f t="shared" si="8"/>
        <v>0.45999999999999996</v>
      </c>
      <c r="AL194" s="77">
        <f t="shared" si="9"/>
        <v>1</v>
      </c>
      <c r="AM194" s="40"/>
      <c r="AN194" s="281"/>
    </row>
    <row r="195" spans="1:40" ht="75" x14ac:dyDescent="0.2">
      <c r="A195" s="323" t="s">
        <v>35</v>
      </c>
      <c r="B195" s="324" t="s">
        <v>644</v>
      </c>
      <c r="C195" s="322" t="s">
        <v>534</v>
      </c>
      <c r="D195" s="386" t="s">
        <v>841</v>
      </c>
      <c r="E195" s="322" t="s">
        <v>647</v>
      </c>
      <c r="F195" s="378" t="s">
        <v>842</v>
      </c>
      <c r="G195" s="323" t="s">
        <v>843</v>
      </c>
      <c r="H195" s="407">
        <v>45658</v>
      </c>
      <c r="I195" s="407">
        <v>45716</v>
      </c>
      <c r="J195" s="342"/>
      <c r="K195" s="342">
        <v>1</v>
      </c>
      <c r="L195" s="342"/>
      <c r="M195" s="342"/>
      <c r="N195" s="342"/>
      <c r="O195" s="342"/>
      <c r="P195" s="342"/>
      <c r="Q195" s="342"/>
      <c r="R195" s="342"/>
      <c r="S195" s="342"/>
      <c r="T195" s="342"/>
      <c r="U195" s="342"/>
      <c r="V195" s="75">
        <f t="shared" si="7"/>
        <v>1</v>
      </c>
      <c r="W195" s="411" t="s">
        <v>844</v>
      </c>
      <c r="X195" s="322" t="s">
        <v>551</v>
      </c>
      <c r="Y195" s="77"/>
      <c r="Z195" s="119">
        <v>1</v>
      </c>
      <c r="AA195" s="119"/>
      <c r="AB195" s="267">
        <v>0</v>
      </c>
      <c r="AC195" s="267">
        <v>0</v>
      </c>
      <c r="AD195" s="267">
        <v>0</v>
      </c>
      <c r="AE195" s="73"/>
      <c r="AF195" s="73"/>
      <c r="AG195" s="73"/>
      <c r="AH195" s="73"/>
      <c r="AI195" s="73"/>
      <c r="AJ195" s="73"/>
      <c r="AK195" s="77">
        <f t="shared" si="8"/>
        <v>1</v>
      </c>
      <c r="AL195" s="77">
        <f t="shared" si="9"/>
        <v>1</v>
      </c>
      <c r="AM195" s="40"/>
      <c r="AN195" s="401" t="s">
        <v>845</v>
      </c>
    </row>
    <row r="196" spans="1:40" ht="75" x14ac:dyDescent="0.2">
      <c r="A196" s="323" t="s">
        <v>35</v>
      </c>
      <c r="B196" s="324" t="s">
        <v>644</v>
      </c>
      <c r="C196" s="322" t="s">
        <v>534</v>
      </c>
      <c r="D196" s="386" t="s">
        <v>841</v>
      </c>
      <c r="E196" s="322" t="s">
        <v>647</v>
      </c>
      <c r="F196" s="378" t="s">
        <v>846</v>
      </c>
      <c r="G196" s="323" t="s">
        <v>847</v>
      </c>
      <c r="H196" s="407">
        <v>45658</v>
      </c>
      <c r="I196" s="407">
        <v>45961</v>
      </c>
      <c r="J196" s="342"/>
      <c r="K196" s="342">
        <v>0.35</v>
      </c>
      <c r="L196" s="342"/>
      <c r="M196" s="342"/>
      <c r="N196" s="342"/>
      <c r="O196" s="342">
        <v>0.3</v>
      </c>
      <c r="P196" s="342"/>
      <c r="Q196" s="342"/>
      <c r="R196" s="342"/>
      <c r="S196" s="342">
        <v>0.35</v>
      </c>
      <c r="T196" s="342"/>
      <c r="U196" s="342"/>
      <c r="V196" s="75">
        <f t="shared" si="7"/>
        <v>0.99999999999999989</v>
      </c>
      <c r="W196" s="411" t="s">
        <v>848</v>
      </c>
      <c r="X196" s="322" t="s">
        <v>551</v>
      </c>
      <c r="Y196" s="77"/>
      <c r="Z196" s="119">
        <v>0.35</v>
      </c>
      <c r="AA196" s="119"/>
      <c r="AB196" s="267">
        <v>0</v>
      </c>
      <c r="AC196" s="267">
        <v>0</v>
      </c>
      <c r="AD196" s="267">
        <v>0.3</v>
      </c>
      <c r="AE196" s="73"/>
      <c r="AF196" s="73"/>
      <c r="AG196" s="73"/>
      <c r="AH196" s="73"/>
      <c r="AI196" s="73"/>
      <c r="AJ196" s="73"/>
      <c r="AK196" s="77">
        <f t="shared" si="8"/>
        <v>0.64999999999999991</v>
      </c>
      <c r="AL196" s="77">
        <f t="shared" si="9"/>
        <v>1</v>
      </c>
      <c r="AM196" s="40"/>
      <c r="AN196" s="281"/>
    </row>
    <row r="197" spans="1:40" ht="75" x14ac:dyDescent="0.2">
      <c r="A197" s="323" t="s">
        <v>35</v>
      </c>
      <c r="B197" s="324" t="s">
        <v>644</v>
      </c>
      <c r="C197" s="322" t="s">
        <v>534</v>
      </c>
      <c r="D197" s="386" t="s">
        <v>841</v>
      </c>
      <c r="E197" s="322" t="s">
        <v>647</v>
      </c>
      <c r="F197" s="378" t="s">
        <v>849</v>
      </c>
      <c r="G197" s="323" t="s">
        <v>850</v>
      </c>
      <c r="H197" s="407">
        <v>45658</v>
      </c>
      <c r="I197" s="407">
        <v>45961</v>
      </c>
      <c r="J197" s="342"/>
      <c r="K197" s="342">
        <v>0.35</v>
      </c>
      <c r="L197" s="342"/>
      <c r="M197" s="342"/>
      <c r="N197" s="342"/>
      <c r="O197" s="342">
        <v>0.3</v>
      </c>
      <c r="P197" s="342"/>
      <c r="Q197" s="342"/>
      <c r="R197" s="342"/>
      <c r="S197" s="342">
        <v>0.35</v>
      </c>
      <c r="T197" s="342"/>
      <c r="U197" s="342"/>
      <c r="V197" s="75">
        <f t="shared" si="7"/>
        <v>0.99999999999999989</v>
      </c>
      <c r="W197" s="411" t="s">
        <v>851</v>
      </c>
      <c r="X197" s="322" t="s">
        <v>551</v>
      </c>
      <c r="Y197" s="77"/>
      <c r="Z197" s="119">
        <v>0.35</v>
      </c>
      <c r="AA197" s="119"/>
      <c r="AB197" s="267">
        <v>0</v>
      </c>
      <c r="AC197" s="267">
        <v>0</v>
      </c>
      <c r="AD197" s="267">
        <v>0.3</v>
      </c>
      <c r="AE197" s="73"/>
      <c r="AF197" s="73"/>
      <c r="AG197" s="73"/>
      <c r="AH197" s="73"/>
      <c r="AI197" s="73"/>
      <c r="AJ197" s="73"/>
      <c r="AK197" s="77">
        <f t="shared" si="8"/>
        <v>0.64999999999999991</v>
      </c>
      <c r="AL197" s="77">
        <f t="shared" si="9"/>
        <v>1</v>
      </c>
      <c r="AM197" s="40"/>
      <c r="AN197" s="281"/>
    </row>
    <row r="198" spans="1:40" ht="76.5" x14ac:dyDescent="0.2">
      <c r="A198" s="323" t="s">
        <v>35</v>
      </c>
      <c r="B198" s="324" t="s">
        <v>644</v>
      </c>
      <c r="C198" s="322" t="s">
        <v>534</v>
      </c>
      <c r="D198" s="386" t="s">
        <v>852</v>
      </c>
      <c r="E198" s="322" t="s">
        <v>647</v>
      </c>
      <c r="F198" s="378" t="s">
        <v>853</v>
      </c>
      <c r="G198" s="323" t="s">
        <v>854</v>
      </c>
      <c r="H198" s="407">
        <v>45748</v>
      </c>
      <c r="I198" s="407">
        <v>46022</v>
      </c>
      <c r="J198" s="74"/>
      <c r="K198" s="74"/>
      <c r="L198" s="342"/>
      <c r="M198" s="342">
        <v>0.34</v>
      </c>
      <c r="N198" s="342"/>
      <c r="O198" s="342"/>
      <c r="P198" s="342"/>
      <c r="Q198" s="342">
        <v>0.33</v>
      </c>
      <c r="R198" s="342"/>
      <c r="S198" s="342"/>
      <c r="T198" s="342"/>
      <c r="U198" s="342">
        <v>0.33</v>
      </c>
      <c r="V198" s="75">
        <f t="shared" si="7"/>
        <v>1</v>
      </c>
      <c r="W198" s="411" t="s">
        <v>855</v>
      </c>
      <c r="X198" s="322" t="s">
        <v>596</v>
      </c>
      <c r="Y198" s="77">
        <v>0.05</v>
      </c>
      <c r="Z198" s="119"/>
      <c r="AA198" s="119"/>
      <c r="AB198" s="267">
        <v>0.28999999999999998</v>
      </c>
      <c r="AC198" s="267">
        <v>0</v>
      </c>
      <c r="AD198" s="267">
        <v>0</v>
      </c>
      <c r="AE198" s="73"/>
      <c r="AF198" s="73"/>
      <c r="AG198" s="73"/>
      <c r="AH198" s="73"/>
      <c r="AI198" s="73"/>
      <c r="AJ198" s="73"/>
      <c r="AK198" s="77">
        <f t="shared" si="8"/>
        <v>0.33999999999999997</v>
      </c>
      <c r="AL198" s="77">
        <f t="shared" si="9"/>
        <v>0.99999999999999989</v>
      </c>
      <c r="AM198" s="40" t="s">
        <v>856</v>
      </c>
      <c r="AN198" s="281"/>
    </row>
    <row r="199" spans="1:40" ht="75" x14ac:dyDescent="0.2">
      <c r="A199" s="323" t="s">
        <v>35</v>
      </c>
      <c r="B199" s="324" t="s">
        <v>644</v>
      </c>
      <c r="C199" s="322" t="s">
        <v>534</v>
      </c>
      <c r="D199" s="386" t="s">
        <v>852</v>
      </c>
      <c r="E199" s="322" t="s">
        <v>647</v>
      </c>
      <c r="F199" s="378" t="s">
        <v>857</v>
      </c>
      <c r="G199" s="323" t="s">
        <v>858</v>
      </c>
      <c r="H199" s="407">
        <v>45717</v>
      </c>
      <c r="I199" s="407">
        <v>46022</v>
      </c>
      <c r="J199" s="74"/>
      <c r="K199" s="74"/>
      <c r="L199" s="342">
        <v>0.25</v>
      </c>
      <c r="M199" s="342"/>
      <c r="N199" s="342"/>
      <c r="O199" s="342">
        <v>0.25</v>
      </c>
      <c r="P199" s="342"/>
      <c r="Q199" s="342"/>
      <c r="R199" s="342">
        <v>0.25</v>
      </c>
      <c r="S199" s="342"/>
      <c r="T199" s="342"/>
      <c r="U199" s="342">
        <v>0.25</v>
      </c>
      <c r="V199" s="75">
        <f t="shared" si="7"/>
        <v>1</v>
      </c>
      <c r="W199" s="411" t="s">
        <v>859</v>
      </c>
      <c r="X199" s="322" t="s">
        <v>596</v>
      </c>
      <c r="Y199" s="77"/>
      <c r="Z199" s="119"/>
      <c r="AA199" s="119">
        <v>0.25</v>
      </c>
      <c r="AB199" s="267">
        <v>0</v>
      </c>
      <c r="AC199" s="267">
        <v>0</v>
      </c>
      <c r="AD199" s="267">
        <v>0.25</v>
      </c>
      <c r="AE199" s="73"/>
      <c r="AF199" s="73"/>
      <c r="AG199" s="73"/>
      <c r="AH199" s="73"/>
      <c r="AI199" s="73"/>
      <c r="AJ199" s="73"/>
      <c r="AK199" s="77">
        <f t="shared" si="8"/>
        <v>0.5</v>
      </c>
      <c r="AL199" s="77">
        <f t="shared" si="9"/>
        <v>1</v>
      </c>
      <c r="AM199" s="40"/>
      <c r="AN199" s="281"/>
    </row>
    <row r="200" spans="1:40" ht="75" x14ac:dyDescent="0.2">
      <c r="A200" s="323" t="s">
        <v>35</v>
      </c>
      <c r="B200" s="324" t="s">
        <v>644</v>
      </c>
      <c r="C200" s="322" t="s">
        <v>534</v>
      </c>
      <c r="D200" s="386" t="s">
        <v>852</v>
      </c>
      <c r="E200" s="322" t="s">
        <v>647</v>
      </c>
      <c r="F200" s="378" t="s">
        <v>860</v>
      </c>
      <c r="G200" s="323" t="s">
        <v>861</v>
      </c>
      <c r="H200" s="407">
        <v>45717</v>
      </c>
      <c r="I200" s="407">
        <v>46022</v>
      </c>
      <c r="J200" s="74"/>
      <c r="K200" s="74"/>
      <c r="L200" s="342">
        <v>0.25</v>
      </c>
      <c r="M200" s="342"/>
      <c r="N200" s="342"/>
      <c r="O200" s="342">
        <v>0.25</v>
      </c>
      <c r="P200" s="342"/>
      <c r="Q200" s="342"/>
      <c r="R200" s="342">
        <v>0.25</v>
      </c>
      <c r="S200" s="342"/>
      <c r="T200" s="342"/>
      <c r="U200" s="342">
        <v>0.25</v>
      </c>
      <c r="V200" s="75">
        <f t="shared" si="7"/>
        <v>1</v>
      </c>
      <c r="W200" s="411" t="s">
        <v>862</v>
      </c>
      <c r="X200" s="322" t="s">
        <v>596</v>
      </c>
      <c r="Y200" s="77"/>
      <c r="Z200" s="119"/>
      <c r="AA200" s="119">
        <v>0.25</v>
      </c>
      <c r="AB200" s="270">
        <v>0</v>
      </c>
      <c r="AC200" s="271">
        <v>0</v>
      </c>
      <c r="AD200" s="271">
        <v>0.25</v>
      </c>
      <c r="AE200" s="73"/>
      <c r="AF200" s="73"/>
      <c r="AG200" s="73"/>
      <c r="AH200" s="73"/>
      <c r="AI200" s="73"/>
      <c r="AJ200" s="73"/>
      <c r="AK200" s="77">
        <f t="shared" si="8"/>
        <v>0.5</v>
      </c>
      <c r="AL200" s="77">
        <f t="shared" si="9"/>
        <v>1</v>
      </c>
      <c r="AM200" s="40"/>
      <c r="AN200" s="281"/>
    </row>
    <row r="201" spans="1:40" ht="90" x14ac:dyDescent="0.2">
      <c r="A201" s="323" t="s">
        <v>35</v>
      </c>
      <c r="B201" s="324" t="s">
        <v>644</v>
      </c>
      <c r="C201" s="322" t="s">
        <v>534</v>
      </c>
      <c r="D201" s="386" t="s">
        <v>852</v>
      </c>
      <c r="E201" s="322" t="s">
        <v>647</v>
      </c>
      <c r="F201" s="378" t="s">
        <v>863</v>
      </c>
      <c r="G201" s="323" t="s">
        <v>864</v>
      </c>
      <c r="H201" s="407">
        <v>45717</v>
      </c>
      <c r="I201" s="407">
        <v>46022</v>
      </c>
      <c r="J201" s="74"/>
      <c r="K201" s="74"/>
      <c r="L201" s="342">
        <v>0.25</v>
      </c>
      <c r="M201" s="342"/>
      <c r="N201" s="342"/>
      <c r="O201" s="342">
        <v>0.25</v>
      </c>
      <c r="P201" s="342"/>
      <c r="Q201" s="342"/>
      <c r="R201" s="342">
        <v>0.25</v>
      </c>
      <c r="S201" s="342"/>
      <c r="T201" s="342"/>
      <c r="U201" s="342">
        <v>0.25</v>
      </c>
      <c r="V201" s="75">
        <f t="shared" si="7"/>
        <v>1</v>
      </c>
      <c r="W201" s="411" t="s">
        <v>865</v>
      </c>
      <c r="X201" s="322" t="s">
        <v>596</v>
      </c>
      <c r="Y201" s="77"/>
      <c r="Z201" s="119"/>
      <c r="AA201" s="119">
        <v>0.25</v>
      </c>
      <c r="AB201" s="270">
        <v>0</v>
      </c>
      <c r="AC201" s="271">
        <v>0</v>
      </c>
      <c r="AD201" s="271">
        <v>0.25</v>
      </c>
      <c r="AE201" s="73"/>
      <c r="AF201" s="73"/>
      <c r="AG201" s="73"/>
      <c r="AH201" s="73"/>
      <c r="AI201" s="73"/>
      <c r="AJ201" s="73"/>
      <c r="AK201" s="77">
        <f t="shared" si="8"/>
        <v>0.5</v>
      </c>
      <c r="AL201" s="77">
        <f t="shared" si="9"/>
        <v>1</v>
      </c>
      <c r="AM201" s="40"/>
      <c r="AN201" s="281"/>
    </row>
    <row r="202" spans="1:40" ht="75" x14ac:dyDescent="0.2">
      <c r="A202" s="323" t="s">
        <v>35</v>
      </c>
      <c r="B202" s="324" t="s">
        <v>644</v>
      </c>
      <c r="C202" s="322" t="s">
        <v>534</v>
      </c>
      <c r="D202" s="386" t="s">
        <v>852</v>
      </c>
      <c r="E202" s="322" t="s">
        <v>647</v>
      </c>
      <c r="F202" s="378" t="s">
        <v>866</v>
      </c>
      <c r="G202" s="323" t="s">
        <v>867</v>
      </c>
      <c r="H202" s="407">
        <v>45717</v>
      </c>
      <c r="I202" s="407">
        <v>46022</v>
      </c>
      <c r="J202" s="74"/>
      <c r="K202" s="74"/>
      <c r="L202" s="342">
        <v>0.25</v>
      </c>
      <c r="M202" s="342"/>
      <c r="N202" s="342"/>
      <c r="O202" s="342">
        <v>0.25</v>
      </c>
      <c r="P202" s="342"/>
      <c r="Q202" s="342"/>
      <c r="R202" s="342">
        <v>0.25</v>
      </c>
      <c r="S202" s="342"/>
      <c r="T202" s="342"/>
      <c r="U202" s="342">
        <v>0.25</v>
      </c>
      <c r="V202" s="75">
        <f t="shared" ref="V202:V265" si="10">SUM(J202:U202)</f>
        <v>1</v>
      </c>
      <c r="W202" s="411" t="s">
        <v>868</v>
      </c>
      <c r="X202" s="322" t="s">
        <v>596</v>
      </c>
      <c r="Y202" s="77"/>
      <c r="Z202" s="119"/>
      <c r="AA202" s="119">
        <v>0.25</v>
      </c>
      <c r="AB202" s="270">
        <v>0</v>
      </c>
      <c r="AC202" s="271">
        <v>0</v>
      </c>
      <c r="AD202" s="271">
        <v>0.25</v>
      </c>
      <c r="AE202" s="73"/>
      <c r="AF202" s="73"/>
      <c r="AG202" s="73"/>
      <c r="AH202" s="73"/>
      <c r="AI202" s="73"/>
      <c r="AJ202" s="73"/>
      <c r="AK202" s="77">
        <f t="shared" ref="AK202:AK265" si="11">SUM(Y202:AJ202)</f>
        <v>0.5</v>
      </c>
      <c r="AL202" s="77">
        <f t="shared" ref="AL202:AL265" si="12">IFERROR(AK202/SUM(J202:O202),"No aplica")</f>
        <v>1</v>
      </c>
      <c r="AM202" s="40"/>
      <c r="AN202" s="281"/>
    </row>
    <row r="203" spans="1:40" ht="75" x14ac:dyDescent="0.2">
      <c r="A203" s="323" t="s">
        <v>35</v>
      </c>
      <c r="B203" s="324" t="s">
        <v>644</v>
      </c>
      <c r="C203" s="322" t="s">
        <v>534</v>
      </c>
      <c r="D203" s="386" t="s">
        <v>852</v>
      </c>
      <c r="E203" s="322" t="s">
        <v>647</v>
      </c>
      <c r="F203" s="378" t="s">
        <v>869</v>
      </c>
      <c r="G203" s="323" t="s">
        <v>742</v>
      </c>
      <c r="H203" s="407">
        <v>45717</v>
      </c>
      <c r="I203" s="407">
        <v>46022</v>
      </c>
      <c r="J203" s="74"/>
      <c r="K203" s="74"/>
      <c r="L203" s="342">
        <v>0.25</v>
      </c>
      <c r="M203" s="342"/>
      <c r="N203" s="342"/>
      <c r="O203" s="342">
        <v>0.25</v>
      </c>
      <c r="P203" s="342"/>
      <c r="Q203" s="342"/>
      <c r="R203" s="342">
        <v>0.25</v>
      </c>
      <c r="S203" s="342"/>
      <c r="T203" s="342"/>
      <c r="U203" s="342">
        <v>0.25</v>
      </c>
      <c r="V203" s="75">
        <f t="shared" si="10"/>
        <v>1</v>
      </c>
      <c r="W203" s="91" t="s">
        <v>743</v>
      </c>
      <c r="X203" s="322" t="s">
        <v>596</v>
      </c>
      <c r="Y203" s="77"/>
      <c r="Z203" s="119"/>
      <c r="AA203" s="119">
        <v>0.25</v>
      </c>
      <c r="AB203" s="270">
        <v>0</v>
      </c>
      <c r="AC203" s="271">
        <v>0</v>
      </c>
      <c r="AD203" s="271">
        <v>0.1</v>
      </c>
      <c r="AE203" s="73"/>
      <c r="AF203" s="73"/>
      <c r="AG203" s="73"/>
      <c r="AH203" s="73"/>
      <c r="AI203" s="73"/>
      <c r="AJ203" s="73"/>
      <c r="AK203" s="77">
        <f t="shared" si="11"/>
        <v>0.35</v>
      </c>
      <c r="AL203" s="77">
        <f t="shared" si="12"/>
        <v>0.7</v>
      </c>
      <c r="AM203" s="40"/>
      <c r="AN203" s="401" t="s">
        <v>870</v>
      </c>
    </row>
    <row r="204" spans="1:40" ht="75" x14ac:dyDescent="0.2">
      <c r="A204" s="323" t="s">
        <v>35</v>
      </c>
      <c r="B204" s="324" t="s">
        <v>644</v>
      </c>
      <c r="C204" s="322" t="s">
        <v>534</v>
      </c>
      <c r="D204" s="386" t="s">
        <v>852</v>
      </c>
      <c r="E204" s="322" t="s">
        <v>647</v>
      </c>
      <c r="F204" s="378" t="s">
        <v>871</v>
      </c>
      <c r="G204" s="323" t="s">
        <v>872</v>
      </c>
      <c r="H204" s="407">
        <v>45748</v>
      </c>
      <c r="I204" s="407">
        <v>46022</v>
      </c>
      <c r="J204" s="342"/>
      <c r="K204" s="342"/>
      <c r="L204" s="342"/>
      <c r="M204" s="342">
        <v>0.33</v>
      </c>
      <c r="N204" s="342"/>
      <c r="O204" s="342"/>
      <c r="P204" s="74"/>
      <c r="Q204" s="74">
        <v>0.33</v>
      </c>
      <c r="R204" s="74"/>
      <c r="S204" s="74"/>
      <c r="T204" s="342"/>
      <c r="U204" s="342">
        <v>0.34</v>
      </c>
      <c r="V204" s="75">
        <f t="shared" si="10"/>
        <v>1</v>
      </c>
      <c r="W204" s="411" t="s">
        <v>873</v>
      </c>
      <c r="X204" s="322" t="s">
        <v>596</v>
      </c>
      <c r="Y204" s="77"/>
      <c r="Z204" s="119"/>
      <c r="AA204" s="119"/>
      <c r="AB204" s="270">
        <v>0.33</v>
      </c>
      <c r="AC204" s="270">
        <v>0</v>
      </c>
      <c r="AD204" s="271">
        <v>0</v>
      </c>
      <c r="AE204" s="73"/>
      <c r="AF204" s="73"/>
      <c r="AG204" s="73"/>
      <c r="AH204" s="73"/>
      <c r="AI204" s="73"/>
      <c r="AJ204" s="73"/>
      <c r="AK204" s="77">
        <f t="shared" si="11"/>
        <v>0.33</v>
      </c>
      <c r="AL204" s="77">
        <f t="shared" si="12"/>
        <v>1</v>
      </c>
      <c r="AM204" s="40" t="s">
        <v>268</v>
      </c>
      <c r="AN204" s="281"/>
    </row>
    <row r="205" spans="1:40" ht="75" x14ac:dyDescent="0.2">
      <c r="A205" s="323" t="s">
        <v>146</v>
      </c>
      <c r="B205" s="324" t="s">
        <v>644</v>
      </c>
      <c r="C205" s="322" t="s">
        <v>874</v>
      </c>
      <c r="D205" s="386" t="s">
        <v>875</v>
      </c>
      <c r="E205" s="322" t="s">
        <v>647</v>
      </c>
      <c r="F205" s="378" t="s">
        <v>876</v>
      </c>
      <c r="G205" s="325" t="s">
        <v>877</v>
      </c>
      <c r="H205" s="407">
        <v>45658</v>
      </c>
      <c r="I205" s="407">
        <v>46022</v>
      </c>
      <c r="J205" s="334">
        <v>0.08</v>
      </c>
      <c r="K205" s="334">
        <v>0.08</v>
      </c>
      <c r="L205" s="334">
        <v>0.08</v>
      </c>
      <c r="M205" s="334">
        <v>0.08</v>
      </c>
      <c r="N205" s="334">
        <v>0.08</v>
      </c>
      <c r="O205" s="334">
        <v>0.08</v>
      </c>
      <c r="P205" s="334">
        <v>0.08</v>
      </c>
      <c r="Q205" s="334">
        <v>0.08</v>
      </c>
      <c r="R205" s="334">
        <v>0.09</v>
      </c>
      <c r="S205" s="334">
        <v>0.09</v>
      </c>
      <c r="T205" s="334">
        <v>0.09</v>
      </c>
      <c r="U205" s="334">
        <v>0.09</v>
      </c>
      <c r="V205" s="75">
        <f t="shared" si="10"/>
        <v>0.99999999999999989</v>
      </c>
      <c r="W205" s="411" t="s">
        <v>878</v>
      </c>
      <c r="X205" s="322" t="s">
        <v>879</v>
      </c>
      <c r="Y205" s="53">
        <v>0.08</v>
      </c>
      <c r="Z205" s="120">
        <v>0.08</v>
      </c>
      <c r="AA205" s="120">
        <v>0.08</v>
      </c>
      <c r="AB205" s="267">
        <v>0.08</v>
      </c>
      <c r="AC205" s="267">
        <v>0.08</v>
      </c>
      <c r="AD205" s="267">
        <v>0.08</v>
      </c>
      <c r="AE205" s="73"/>
      <c r="AF205" s="73"/>
      <c r="AG205" s="73"/>
      <c r="AH205" s="73"/>
      <c r="AI205" s="73"/>
      <c r="AJ205" s="73"/>
      <c r="AK205" s="77">
        <f t="shared" si="11"/>
        <v>0.48000000000000004</v>
      </c>
      <c r="AL205" s="77">
        <f t="shared" si="12"/>
        <v>1</v>
      </c>
      <c r="AM205" s="40"/>
      <c r="AN205" s="281"/>
    </row>
    <row r="206" spans="1:40" ht="75" x14ac:dyDescent="0.2">
      <c r="A206" s="323" t="s">
        <v>146</v>
      </c>
      <c r="B206" s="324" t="s">
        <v>644</v>
      </c>
      <c r="C206" s="322" t="s">
        <v>874</v>
      </c>
      <c r="D206" s="386" t="s">
        <v>875</v>
      </c>
      <c r="E206" s="322" t="s">
        <v>647</v>
      </c>
      <c r="F206" s="378" t="s">
        <v>880</v>
      </c>
      <c r="G206" s="421" t="s">
        <v>881</v>
      </c>
      <c r="H206" s="407">
        <v>45658</v>
      </c>
      <c r="I206" s="407">
        <v>46022</v>
      </c>
      <c r="J206" s="334"/>
      <c r="K206" s="334">
        <v>0.09</v>
      </c>
      <c r="L206" s="334">
        <v>0.09</v>
      </c>
      <c r="M206" s="334">
        <v>0.09</v>
      </c>
      <c r="N206" s="334">
        <v>0.09</v>
      </c>
      <c r="O206" s="334">
        <v>0.09</v>
      </c>
      <c r="P206" s="334">
        <v>0.09</v>
      </c>
      <c r="Q206" s="334">
        <v>0.09</v>
      </c>
      <c r="R206" s="334">
        <v>0.09</v>
      </c>
      <c r="S206" s="334">
        <v>0.09</v>
      </c>
      <c r="T206" s="334">
        <v>0.09</v>
      </c>
      <c r="U206" s="334">
        <v>0.1</v>
      </c>
      <c r="V206" s="75">
        <f t="shared" si="10"/>
        <v>0.99999999999999978</v>
      </c>
      <c r="W206" s="411" t="s">
        <v>882</v>
      </c>
      <c r="X206" s="322" t="s">
        <v>879</v>
      </c>
      <c r="Y206" s="77"/>
      <c r="Z206" s="120">
        <v>0.09</v>
      </c>
      <c r="AA206" s="120">
        <v>0.09</v>
      </c>
      <c r="AB206" s="267">
        <v>0.09</v>
      </c>
      <c r="AC206" s="267">
        <v>0.09</v>
      </c>
      <c r="AD206" s="267">
        <v>0.09</v>
      </c>
      <c r="AE206" s="73"/>
      <c r="AF206" s="73"/>
      <c r="AG206" s="73"/>
      <c r="AH206" s="73"/>
      <c r="AI206" s="73"/>
      <c r="AJ206" s="73"/>
      <c r="AK206" s="77">
        <f t="shared" si="11"/>
        <v>0.44999999999999996</v>
      </c>
      <c r="AL206" s="77">
        <f t="shared" si="12"/>
        <v>1</v>
      </c>
      <c r="AM206" s="40"/>
      <c r="AN206" s="281"/>
    </row>
    <row r="207" spans="1:40" ht="60" x14ac:dyDescent="0.2">
      <c r="A207" s="323" t="s">
        <v>146</v>
      </c>
      <c r="B207" s="324" t="s">
        <v>644</v>
      </c>
      <c r="C207" s="322" t="s">
        <v>874</v>
      </c>
      <c r="D207" s="386" t="s">
        <v>883</v>
      </c>
      <c r="E207" s="322" t="s">
        <v>647</v>
      </c>
      <c r="F207" s="378" t="s">
        <v>884</v>
      </c>
      <c r="G207" s="325" t="s">
        <v>885</v>
      </c>
      <c r="H207" s="407">
        <v>45658</v>
      </c>
      <c r="I207" s="407">
        <v>46022</v>
      </c>
      <c r="J207" s="334"/>
      <c r="K207" s="334">
        <v>0.08</v>
      </c>
      <c r="L207" s="334">
        <v>0.09</v>
      </c>
      <c r="M207" s="334">
        <v>0.08</v>
      </c>
      <c r="N207" s="334">
        <v>0.08</v>
      </c>
      <c r="O207" s="334">
        <v>0.09</v>
      </c>
      <c r="P207" s="334">
        <v>0.09</v>
      </c>
      <c r="Q207" s="334">
        <v>0.09</v>
      </c>
      <c r="R207" s="334">
        <v>0.11</v>
      </c>
      <c r="S207" s="334">
        <v>0.09</v>
      </c>
      <c r="T207" s="334">
        <v>0.09</v>
      </c>
      <c r="U207" s="334">
        <v>0.11</v>
      </c>
      <c r="V207" s="75">
        <f t="shared" si="10"/>
        <v>0.99999999999999989</v>
      </c>
      <c r="W207" s="411" t="s">
        <v>886</v>
      </c>
      <c r="X207" s="322" t="s">
        <v>879</v>
      </c>
      <c r="Y207" s="77"/>
      <c r="Z207" s="120">
        <v>0.08</v>
      </c>
      <c r="AA207" s="120">
        <v>0.09</v>
      </c>
      <c r="AB207" s="267">
        <v>0.08</v>
      </c>
      <c r="AC207" s="267">
        <v>0.08</v>
      </c>
      <c r="AD207" s="267">
        <v>0.09</v>
      </c>
      <c r="AE207" s="73"/>
      <c r="AF207" s="73"/>
      <c r="AG207" s="73"/>
      <c r="AH207" s="73"/>
      <c r="AI207" s="73"/>
      <c r="AJ207" s="73"/>
      <c r="AK207" s="77">
        <f t="shared" si="11"/>
        <v>0.42000000000000004</v>
      </c>
      <c r="AL207" s="77">
        <f t="shared" si="12"/>
        <v>1</v>
      </c>
      <c r="AM207" s="40"/>
      <c r="AN207" s="281"/>
    </row>
    <row r="208" spans="1:40" ht="75" x14ac:dyDescent="0.2">
      <c r="A208" s="323" t="s">
        <v>146</v>
      </c>
      <c r="B208" s="324" t="s">
        <v>644</v>
      </c>
      <c r="C208" s="322" t="s">
        <v>874</v>
      </c>
      <c r="D208" s="386" t="s">
        <v>883</v>
      </c>
      <c r="E208" s="322" t="s">
        <v>647</v>
      </c>
      <c r="F208" s="378" t="s">
        <v>887</v>
      </c>
      <c r="G208" s="325" t="s">
        <v>888</v>
      </c>
      <c r="H208" s="407">
        <v>45658</v>
      </c>
      <c r="I208" s="407">
        <v>46022</v>
      </c>
      <c r="J208" s="334"/>
      <c r="K208" s="334">
        <v>0.05</v>
      </c>
      <c r="L208" s="334">
        <v>0.1</v>
      </c>
      <c r="M208" s="334">
        <v>0.1</v>
      </c>
      <c r="N208" s="334">
        <v>0.1</v>
      </c>
      <c r="O208" s="334">
        <v>0.1</v>
      </c>
      <c r="P208" s="334">
        <v>0.1</v>
      </c>
      <c r="Q208" s="334">
        <v>0.1</v>
      </c>
      <c r="R208" s="334">
        <v>0.1</v>
      </c>
      <c r="S208" s="334">
        <v>0.1</v>
      </c>
      <c r="T208" s="334">
        <v>0.1</v>
      </c>
      <c r="U208" s="334">
        <v>0.05</v>
      </c>
      <c r="V208" s="75">
        <f t="shared" si="10"/>
        <v>0.99999999999999989</v>
      </c>
      <c r="W208" s="411" t="s">
        <v>889</v>
      </c>
      <c r="X208" s="322" t="s">
        <v>879</v>
      </c>
      <c r="Y208" s="77"/>
      <c r="Z208" s="120">
        <v>0.05</v>
      </c>
      <c r="AA208" s="120">
        <v>0.1</v>
      </c>
      <c r="AB208" s="267">
        <v>0.1</v>
      </c>
      <c r="AC208" s="267">
        <v>0.1</v>
      </c>
      <c r="AD208" s="267">
        <v>0.1</v>
      </c>
      <c r="AE208" s="73"/>
      <c r="AF208" s="73"/>
      <c r="AG208" s="73"/>
      <c r="AH208" s="73"/>
      <c r="AI208" s="73"/>
      <c r="AJ208" s="73"/>
      <c r="AK208" s="77">
        <f t="shared" si="11"/>
        <v>0.44999999999999996</v>
      </c>
      <c r="AL208" s="77">
        <f t="shared" si="12"/>
        <v>1</v>
      </c>
      <c r="AM208" s="40"/>
      <c r="AN208" s="281"/>
    </row>
    <row r="209" spans="1:40" ht="60" x14ac:dyDescent="0.2">
      <c r="A209" s="323" t="s">
        <v>146</v>
      </c>
      <c r="B209" s="324" t="s">
        <v>644</v>
      </c>
      <c r="C209" s="322" t="s">
        <v>874</v>
      </c>
      <c r="D209" s="386" t="s">
        <v>890</v>
      </c>
      <c r="E209" s="322" t="s">
        <v>647</v>
      </c>
      <c r="F209" s="378" t="s">
        <v>891</v>
      </c>
      <c r="G209" s="325" t="s">
        <v>892</v>
      </c>
      <c r="H209" s="407">
        <v>45658</v>
      </c>
      <c r="I209" s="407">
        <v>46022</v>
      </c>
      <c r="J209" s="334">
        <v>0.08</v>
      </c>
      <c r="K209" s="334">
        <v>0.08</v>
      </c>
      <c r="L209" s="334">
        <v>0.09</v>
      </c>
      <c r="M209" s="334">
        <v>0.08</v>
      </c>
      <c r="N209" s="334">
        <v>0.08</v>
      </c>
      <c r="O209" s="334">
        <v>0.09</v>
      </c>
      <c r="P209" s="334">
        <v>0.08</v>
      </c>
      <c r="Q209" s="334">
        <v>0.08</v>
      </c>
      <c r="R209" s="334">
        <v>0.09</v>
      </c>
      <c r="S209" s="334">
        <v>0.08</v>
      </c>
      <c r="T209" s="334">
        <v>0.08</v>
      </c>
      <c r="U209" s="334">
        <v>0.09</v>
      </c>
      <c r="V209" s="75">
        <f t="shared" si="10"/>
        <v>0.99999999999999978</v>
      </c>
      <c r="W209" s="411" t="s">
        <v>893</v>
      </c>
      <c r="X209" s="322" t="s">
        <v>879</v>
      </c>
      <c r="Y209" s="53">
        <v>0.08</v>
      </c>
      <c r="Z209" s="120">
        <v>0.08</v>
      </c>
      <c r="AA209" s="120">
        <v>0.09</v>
      </c>
      <c r="AB209" s="267">
        <v>0.08</v>
      </c>
      <c r="AC209" s="267">
        <v>0.08</v>
      </c>
      <c r="AD209" s="267">
        <v>0.09</v>
      </c>
      <c r="AE209" s="73"/>
      <c r="AF209" s="73"/>
      <c r="AG209" s="73"/>
      <c r="AH209" s="73"/>
      <c r="AI209" s="73"/>
      <c r="AJ209" s="73"/>
      <c r="AK209" s="77">
        <f t="shared" si="11"/>
        <v>0.5</v>
      </c>
      <c r="AL209" s="77">
        <f t="shared" si="12"/>
        <v>1</v>
      </c>
      <c r="AM209" s="40"/>
      <c r="AN209" s="281"/>
    </row>
    <row r="210" spans="1:40" ht="60" x14ac:dyDescent="0.2">
      <c r="A210" s="323" t="s">
        <v>146</v>
      </c>
      <c r="B210" s="324" t="s">
        <v>644</v>
      </c>
      <c r="C210" s="322" t="s">
        <v>874</v>
      </c>
      <c r="D210" s="386" t="s">
        <v>890</v>
      </c>
      <c r="E210" s="322" t="s">
        <v>647</v>
      </c>
      <c r="F210" s="378" t="s">
        <v>894</v>
      </c>
      <c r="G210" s="325" t="s">
        <v>895</v>
      </c>
      <c r="H210" s="407">
        <v>45658</v>
      </c>
      <c r="I210" s="407">
        <v>46022</v>
      </c>
      <c r="J210" s="334">
        <v>0.08</v>
      </c>
      <c r="K210" s="334">
        <v>0.08</v>
      </c>
      <c r="L210" s="334">
        <v>0.09</v>
      </c>
      <c r="M210" s="334">
        <v>0.08</v>
      </c>
      <c r="N210" s="334">
        <v>0.08</v>
      </c>
      <c r="O210" s="334">
        <v>0.09</v>
      </c>
      <c r="P210" s="334">
        <v>0.08</v>
      </c>
      <c r="Q210" s="334">
        <v>0.08</v>
      </c>
      <c r="R210" s="334">
        <v>0.09</v>
      </c>
      <c r="S210" s="334">
        <v>0.08</v>
      </c>
      <c r="T210" s="334">
        <v>0.08</v>
      </c>
      <c r="U210" s="334">
        <v>0.09</v>
      </c>
      <c r="V210" s="75">
        <f t="shared" si="10"/>
        <v>0.99999999999999978</v>
      </c>
      <c r="W210" s="411" t="s">
        <v>896</v>
      </c>
      <c r="X210" s="322" t="s">
        <v>879</v>
      </c>
      <c r="Y210" s="53">
        <v>0.08</v>
      </c>
      <c r="Z210" s="120">
        <v>0.08</v>
      </c>
      <c r="AA210" s="120">
        <v>0.09</v>
      </c>
      <c r="AB210" s="267">
        <v>0.08</v>
      </c>
      <c r="AC210" s="267">
        <v>0.08</v>
      </c>
      <c r="AD210" s="267">
        <v>0.09</v>
      </c>
      <c r="AE210" s="73"/>
      <c r="AF210" s="73"/>
      <c r="AG210" s="73"/>
      <c r="AH210" s="73"/>
      <c r="AI210" s="73"/>
      <c r="AJ210" s="73"/>
      <c r="AK210" s="77">
        <f t="shared" si="11"/>
        <v>0.5</v>
      </c>
      <c r="AL210" s="77">
        <f t="shared" si="12"/>
        <v>1</v>
      </c>
      <c r="AM210" s="40"/>
      <c r="AN210" s="281"/>
    </row>
    <row r="211" spans="1:40" ht="60" x14ac:dyDescent="0.2">
      <c r="A211" s="323" t="s">
        <v>146</v>
      </c>
      <c r="B211" s="324" t="s">
        <v>644</v>
      </c>
      <c r="C211" s="322" t="s">
        <v>874</v>
      </c>
      <c r="D211" s="386" t="s">
        <v>890</v>
      </c>
      <c r="E211" s="322" t="s">
        <v>647</v>
      </c>
      <c r="F211" s="378" t="s">
        <v>897</v>
      </c>
      <c r="G211" s="325" t="s">
        <v>898</v>
      </c>
      <c r="H211" s="407">
        <v>45658</v>
      </c>
      <c r="I211" s="407">
        <v>46022</v>
      </c>
      <c r="J211" s="334">
        <v>0.08</v>
      </c>
      <c r="K211" s="334">
        <v>0.08</v>
      </c>
      <c r="L211" s="334">
        <v>0.09</v>
      </c>
      <c r="M211" s="334">
        <v>0.08</v>
      </c>
      <c r="N211" s="334">
        <v>0.08</v>
      </c>
      <c r="O211" s="334">
        <v>0.09</v>
      </c>
      <c r="P211" s="334">
        <v>0.08</v>
      </c>
      <c r="Q211" s="334">
        <v>0.08</v>
      </c>
      <c r="R211" s="334">
        <v>0.09</v>
      </c>
      <c r="S211" s="334">
        <v>0.08</v>
      </c>
      <c r="T211" s="334">
        <v>0.08</v>
      </c>
      <c r="U211" s="334">
        <v>0.09</v>
      </c>
      <c r="V211" s="75">
        <f t="shared" si="10"/>
        <v>0.99999999999999978</v>
      </c>
      <c r="W211" s="411" t="s">
        <v>899</v>
      </c>
      <c r="X211" s="322" t="s">
        <v>879</v>
      </c>
      <c r="Y211" s="53">
        <v>0.08</v>
      </c>
      <c r="Z211" s="120">
        <v>0.08</v>
      </c>
      <c r="AA211" s="120">
        <v>0.09</v>
      </c>
      <c r="AB211" s="267">
        <v>0.08</v>
      </c>
      <c r="AC211" s="267">
        <v>0.08</v>
      </c>
      <c r="AD211" s="267">
        <v>0.09</v>
      </c>
      <c r="AE211" s="73"/>
      <c r="AF211" s="73"/>
      <c r="AG211" s="73"/>
      <c r="AH211" s="73"/>
      <c r="AI211" s="73"/>
      <c r="AJ211" s="73"/>
      <c r="AK211" s="77">
        <f t="shared" si="11"/>
        <v>0.5</v>
      </c>
      <c r="AL211" s="77">
        <f t="shared" si="12"/>
        <v>1</v>
      </c>
      <c r="AM211" s="40"/>
      <c r="AN211" s="281"/>
    </row>
    <row r="212" spans="1:40" ht="60" x14ac:dyDescent="0.2">
      <c r="A212" s="323" t="s">
        <v>146</v>
      </c>
      <c r="B212" s="324" t="s">
        <v>644</v>
      </c>
      <c r="C212" s="322" t="s">
        <v>874</v>
      </c>
      <c r="D212" s="323" t="s">
        <v>900</v>
      </c>
      <c r="E212" s="322" t="s">
        <v>647</v>
      </c>
      <c r="F212" s="378" t="s">
        <v>901</v>
      </c>
      <c r="G212" s="325" t="s">
        <v>902</v>
      </c>
      <c r="H212" s="407">
        <v>45658</v>
      </c>
      <c r="I212" s="407">
        <v>46022</v>
      </c>
      <c r="J212" s="326">
        <v>0.05</v>
      </c>
      <c r="K212" s="326">
        <v>0.05</v>
      </c>
      <c r="L212" s="326">
        <v>0.09</v>
      </c>
      <c r="M212" s="326">
        <v>0.09</v>
      </c>
      <c r="N212" s="326">
        <v>0.09</v>
      </c>
      <c r="O212" s="326">
        <v>0.09</v>
      </c>
      <c r="P212" s="326">
        <v>0.09</v>
      </c>
      <c r="Q212" s="326">
        <v>0.09</v>
      </c>
      <c r="R212" s="326">
        <v>0.09</v>
      </c>
      <c r="S212" s="326">
        <v>0.09</v>
      </c>
      <c r="T212" s="326">
        <v>0.09</v>
      </c>
      <c r="U212" s="326">
        <v>0.09</v>
      </c>
      <c r="V212" s="75">
        <f t="shared" si="10"/>
        <v>0.99999999999999978</v>
      </c>
      <c r="W212" s="411" t="s">
        <v>903</v>
      </c>
      <c r="X212" s="322" t="s">
        <v>879</v>
      </c>
      <c r="Y212" s="77">
        <v>0.05</v>
      </c>
      <c r="Z212" s="119">
        <v>0.05</v>
      </c>
      <c r="AA212" s="119">
        <v>0.09</v>
      </c>
      <c r="AB212" s="267">
        <v>0.09</v>
      </c>
      <c r="AC212" s="267">
        <v>0.09</v>
      </c>
      <c r="AD212" s="267">
        <v>0.09</v>
      </c>
      <c r="AE212" s="73"/>
      <c r="AF212" s="73"/>
      <c r="AG212" s="73"/>
      <c r="AH212" s="73"/>
      <c r="AI212" s="73"/>
      <c r="AJ212" s="73"/>
      <c r="AK212" s="77">
        <f t="shared" si="11"/>
        <v>0.45999999999999996</v>
      </c>
      <c r="AL212" s="77">
        <f t="shared" si="12"/>
        <v>1</v>
      </c>
      <c r="AM212" s="40"/>
      <c r="AN212" s="281"/>
    </row>
    <row r="213" spans="1:40" ht="60" x14ac:dyDescent="0.2">
      <c r="A213" s="323" t="s">
        <v>146</v>
      </c>
      <c r="B213" s="324" t="s">
        <v>644</v>
      </c>
      <c r="C213" s="322" t="s">
        <v>874</v>
      </c>
      <c r="D213" s="323" t="s">
        <v>900</v>
      </c>
      <c r="E213" s="322" t="s">
        <v>647</v>
      </c>
      <c r="F213" s="378" t="s">
        <v>904</v>
      </c>
      <c r="G213" s="325" t="s">
        <v>905</v>
      </c>
      <c r="H213" s="407">
        <v>45658</v>
      </c>
      <c r="I213" s="407">
        <v>46022</v>
      </c>
      <c r="J213" s="326">
        <v>0.09</v>
      </c>
      <c r="K213" s="326">
        <v>0.09</v>
      </c>
      <c r="L213" s="326">
        <v>0.09</v>
      </c>
      <c r="M213" s="326">
        <v>0.08</v>
      </c>
      <c r="N213" s="326">
        <v>0.08</v>
      </c>
      <c r="O213" s="326">
        <v>0.08</v>
      </c>
      <c r="P213" s="326">
        <v>0.08</v>
      </c>
      <c r="Q213" s="326">
        <v>0.08</v>
      </c>
      <c r="R213" s="326">
        <v>0.08</v>
      </c>
      <c r="S213" s="326">
        <v>0.08</v>
      </c>
      <c r="T213" s="326">
        <v>0.08</v>
      </c>
      <c r="U213" s="326">
        <v>0.09</v>
      </c>
      <c r="V213" s="75">
        <f t="shared" si="10"/>
        <v>0.99999999999999978</v>
      </c>
      <c r="W213" s="411" t="s">
        <v>903</v>
      </c>
      <c r="X213" s="322" t="s">
        <v>879</v>
      </c>
      <c r="Y213" s="77">
        <v>0.09</v>
      </c>
      <c r="Z213" s="119">
        <v>0.09</v>
      </c>
      <c r="AA213" s="119">
        <v>0.09</v>
      </c>
      <c r="AB213" s="267">
        <v>0.08</v>
      </c>
      <c r="AC213" s="267">
        <v>0.08</v>
      </c>
      <c r="AD213" s="267">
        <v>0.08</v>
      </c>
      <c r="AE213" s="73"/>
      <c r="AF213" s="73"/>
      <c r="AG213" s="73"/>
      <c r="AH213" s="73"/>
      <c r="AI213" s="73"/>
      <c r="AJ213" s="73"/>
      <c r="AK213" s="77">
        <f t="shared" si="11"/>
        <v>0.51</v>
      </c>
      <c r="AL213" s="77">
        <f t="shared" si="12"/>
        <v>1</v>
      </c>
      <c r="AM213" s="40"/>
      <c r="AN213" s="281"/>
    </row>
    <row r="214" spans="1:40" ht="60" x14ac:dyDescent="0.2">
      <c r="A214" s="323" t="s">
        <v>146</v>
      </c>
      <c r="B214" s="324" t="s">
        <v>644</v>
      </c>
      <c r="C214" s="322" t="s">
        <v>874</v>
      </c>
      <c r="D214" s="323" t="s">
        <v>900</v>
      </c>
      <c r="E214" s="322" t="s">
        <v>647</v>
      </c>
      <c r="F214" s="378" t="s">
        <v>906</v>
      </c>
      <c r="G214" s="325" t="s">
        <v>907</v>
      </c>
      <c r="H214" s="407">
        <v>45658</v>
      </c>
      <c r="I214" s="407">
        <v>46022</v>
      </c>
      <c r="J214" s="326">
        <v>0.08</v>
      </c>
      <c r="K214" s="326">
        <v>0.08</v>
      </c>
      <c r="L214" s="326">
        <v>0.09</v>
      </c>
      <c r="M214" s="326">
        <v>0.08</v>
      </c>
      <c r="N214" s="326">
        <v>0.08</v>
      </c>
      <c r="O214" s="326">
        <v>0.09</v>
      </c>
      <c r="P214" s="326">
        <v>0.08</v>
      </c>
      <c r="Q214" s="326">
        <v>0.08</v>
      </c>
      <c r="R214" s="326">
        <v>0.09</v>
      </c>
      <c r="S214" s="326">
        <v>0.08</v>
      </c>
      <c r="T214" s="326">
        <v>0.08</v>
      </c>
      <c r="U214" s="326">
        <v>0.09</v>
      </c>
      <c r="V214" s="75">
        <f t="shared" si="10"/>
        <v>0.99999999999999978</v>
      </c>
      <c r="W214" s="411" t="s">
        <v>903</v>
      </c>
      <c r="X214" s="322" t="s">
        <v>879</v>
      </c>
      <c r="Y214" s="77">
        <v>0.08</v>
      </c>
      <c r="Z214" s="119">
        <v>0.08</v>
      </c>
      <c r="AA214" s="119">
        <v>0.09</v>
      </c>
      <c r="AB214" s="267">
        <v>0.08</v>
      </c>
      <c r="AC214" s="267">
        <v>0.08</v>
      </c>
      <c r="AD214" s="267">
        <v>0.09</v>
      </c>
      <c r="AE214" s="73"/>
      <c r="AF214" s="73"/>
      <c r="AG214" s="73"/>
      <c r="AH214" s="73"/>
      <c r="AI214" s="73"/>
      <c r="AJ214" s="73"/>
      <c r="AK214" s="77">
        <f t="shared" si="11"/>
        <v>0.5</v>
      </c>
      <c r="AL214" s="77">
        <f t="shared" si="12"/>
        <v>1</v>
      </c>
      <c r="AM214" s="40"/>
      <c r="AN214" s="281"/>
    </row>
    <row r="215" spans="1:40" ht="60" x14ac:dyDescent="0.2">
      <c r="A215" s="323" t="s">
        <v>146</v>
      </c>
      <c r="B215" s="324" t="s">
        <v>644</v>
      </c>
      <c r="C215" s="322" t="s">
        <v>874</v>
      </c>
      <c r="D215" s="323" t="s">
        <v>900</v>
      </c>
      <c r="E215" s="322" t="s">
        <v>647</v>
      </c>
      <c r="F215" s="378" t="s">
        <v>908</v>
      </c>
      <c r="G215" s="325" t="s">
        <v>909</v>
      </c>
      <c r="H215" s="407">
        <v>45658</v>
      </c>
      <c r="I215" s="407">
        <v>46022</v>
      </c>
      <c r="J215" s="326"/>
      <c r="K215" s="326"/>
      <c r="L215" s="326">
        <v>0.1</v>
      </c>
      <c r="M215" s="326">
        <v>0.1</v>
      </c>
      <c r="N215" s="326">
        <v>0.1</v>
      </c>
      <c r="O215" s="326">
        <v>0.1</v>
      </c>
      <c r="P215" s="326">
        <v>0.1</v>
      </c>
      <c r="Q215" s="326">
        <v>0.1</v>
      </c>
      <c r="R215" s="326">
        <v>0.1</v>
      </c>
      <c r="S215" s="326">
        <v>0.1</v>
      </c>
      <c r="T215" s="326">
        <v>0.1</v>
      </c>
      <c r="U215" s="326">
        <v>0.1</v>
      </c>
      <c r="V215" s="75">
        <f t="shared" si="10"/>
        <v>0.99999999999999989</v>
      </c>
      <c r="W215" s="411" t="s">
        <v>903</v>
      </c>
      <c r="X215" s="322" t="s">
        <v>879</v>
      </c>
      <c r="Y215" s="77"/>
      <c r="Z215" s="119"/>
      <c r="AA215" s="119">
        <v>0.1</v>
      </c>
      <c r="AB215" s="267">
        <v>0.1</v>
      </c>
      <c r="AC215" s="267">
        <v>0.1</v>
      </c>
      <c r="AD215" s="267">
        <v>0.1</v>
      </c>
      <c r="AE215" s="73"/>
      <c r="AF215" s="73"/>
      <c r="AG215" s="73"/>
      <c r="AH215" s="73"/>
      <c r="AI215" s="73"/>
      <c r="AJ215" s="73"/>
      <c r="AK215" s="77">
        <f t="shared" si="11"/>
        <v>0.4</v>
      </c>
      <c r="AL215" s="77">
        <f t="shared" si="12"/>
        <v>1</v>
      </c>
      <c r="AM215" s="40"/>
      <c r="AN215" s="281"/>
    </row>
    <row r="216" spans="1:40" ht="60" x14ac:dyDescent="0.2">
      <c r="A216" s="323" t="s">
        <v>146</v>
      </c>
      <c r="B216" s="324" t="s">
        <v>644</v>
      </c>
      <c r="C216" s="322" t="s">
        <v>874</v>
      </c>
      <c r="D216" s="323" t="s">
        <v>900</v>
      </c>
      <c r="E216" s="322" t="s">
        <v>647</v>
      </c>
      <c r="F216" s="378" t="s">
        <v>910</v>
      </c>
      <c r="G216" s="325" t="s">
        <v>911</v>
      </c>
      <c r="H216" s="407">
        <v>45658</v>
      </c>
      <c r="I216" s="407">
        <v>46022</v>
      </c>
      <c r="J216" s="326">
        <v>0.08</v>
      </c>
      <c r="K216" s="326">
        <v>0.08</v>
      </c>
      <c r="L216" s="326">
        <v>0.08</v>
      </c>
      <c r="M216" s="326">
        <v>0.08</v>
      </c>
      <c r="N216" s="326">
        <v>0.08</v>
      </c>
      <c r="O216" s="326">
        <v>0.08</v>
      </c>
      <c r="P216" s="326">
        <v>0.08</v>
      </c>
      <c r="Q216" s="326">
        <v>0.08</v>
      </c>
      <c r="R216" s="326">
        <v>0.09</v>
      </c>
      <c r="S216" s="326">
        <v>0.09</v>
      </c>
      <c r="T216" s="326">
        <v>0.09</v>
      </c>
      <c r="U216" s="326">
        <v>0.09</v>
      </c>
      <c r="V216" s="75">
        <f t="shared" si="10"/>
        <v>0.99999999999999989</v>
      </c>
      <c r="W216" s="411" t="s">
        <v>903</v>
      </c>
      <c r="X216" s="322" t="s">
        <v>879</v>
      </c>
      <c r="Y216" s="77">
        <v>0.08</v>
      </c>
      <c r="Z216" s="119">
        <v>0.08</v>
      </c>
      <c r="AA216" s="119">
        <v>0.08</v>
      </c>
      <c r="AB216" s="267">
        <v>0.08</v>
      </c>
      <c r="AC216" s="267">
        <v>0.08</v>
      </c>
      <c r="AD216" s="267">
        <v>0.08</v>
      </c>
      <c r="AE216" s="73"/>
      <c r="AF216" s="73"/>
      <c r="AG216" s="73"/>
      <c r="AH216" s="73"/>
      <c r="AI216" s="73"/>
      <c r="AJ216" s="73"/>
      <c r="AK216" s="77">
        <f t="shared" si="11"/>
        <v>0.48000000000000004</v>
      </c>
      <c r="AL216" s="77">
        <f t="shared" si="12"/>
        <v>1</v>
      </c>
      <c r="AM216" s="40"/>
      <c r="AN216" s="281"/>
    </row>
    <row r="217" spans="1:40" ht="60" x14ac:dyDescent="0.2">
      <c r="A217" s="323" t="s">
        <v>146</v>
      </c>
      <c r="B217" s="324" t="s">
        <v>644</v>
      </c>
      <c r="C217" s="322" t="s">
        <v>874</v>
      </c>
      <c r="D217" s="323" t="s">
        <v>900</v>
      </c>
      <c r="E217" s="322" t="s">
        <v>647</v>
      </c>
      <c r="F217" s="378" t="s">
        <v>912</v>
      </c>
      <c r="G217" s="325" t="s">
        <v>913</v>
      </c>
      <c r="H217" s="407">
        <v>45658</v>
      </c>
      <c r="I217" s="407">
        <v>46022</v>
      </c>
      <c r="J217" s="326">
        <v>0.05</v>
      </c>
      <c r="K217" s="326">
        <v>0.05</v>
      </c>
      <c r="L217" s="326">
        <v>0.1</v>
      </c>
      <c r="M217" s="326">
        <v>0.05</v>
      </c>
      <c r="N217" s="326">
        <v>0.05</v>
      </c>
      <c r="O217" s="326">
        <v>0.1</v>
      </c>
      <c r="P217" s="326">
        <v>0.05</v>
      </c>
      <c r="Q217" s="326">
        <v>0.05</v>
      </c>
      <c r="R217" s="326">
        <v>0.1</v>
      </c>
      <c r="S217" s="326">
        <v>0.1</v>
      </c>
      <c r="T217" s="326">
        <v>0.15</v>
      </c>
      <c r="U217" s="326">
        <v>0.15</v>
      </c>
      <c r="V217" s="75">
        <f t="shared" si="10"/>
        <v>1</v>
      </c>
      <c r="W217" s="411" t="s">
        <v>903</v>
      </c>
      <c r="X217" s="322" t="s">
        <v>879</v>
      </c>
      <c r="Y217" s="77">
        <v>0.05</v>
      </c>
      <c r="Z217" s="119">
        <v>0.05</v>
      </c>
      <c r="AA217" s="119">
        <v>0.1</v>
      </c>
      <c r="AB217" s="267">
        <v>0.05</v>
      </c>
      <c r="AC217" s="267">
        <v>0.05</v>
      </c>
      <c r="AD217" s="267">
        <v>0.1</v>
      </c>
      <c r="AE217" s="73"/>
      <c r="AF217" s="73"/>
      <c r="AG217" s="73"/>
      <c r="AH217" s="73"/>
      <c r="AI217" s="73"/>
      <c r="AJ217" s="73"/>
      <c r="AK217" s="77">
        <f t="shared" si="11"/>
        <v>0.4</v>
      </c>
      <c r="AL217" s="77">
        <f t="shared" si="12"/>
        <v>1</v>
      </c>
      <c r="AM217" s="40"/>
      <c r="AN217" s="281"/>
    </row>
    <row r="218" spans="1:40" ht="75" x14ac:dyDescent="0.2">
      <c r="A218" s="323" t="s">
        <v>146</v>
      </c>
      <c r="B218" s="324" t="s">
        <v>644</v>
      </c>
      <c r="C218" s="322" t="s">
        <v>874</v>
      </c>
      <c r="D218" s="323" t="s">
        <v>914</v>
      </c>
      <c r="E218" s="322" t="s">
        <v>647</v>
      </c>
      <c r="F218" s="378" t="s">
        <v>915</v>
      </c>
      <c r="G218" s="325" t="s">
        <v>916</v>
      </c>
      <c r="H218" s="407">
        <v>45658</v>
      </c>
      <c r="I218" s="407">
        <v>46022</v>
      </c>
      <c r="J218" s="326"/>
      <c r="K218" s="326">
        <v>0.08</v>
      </c>
      <c r="L218" s="326">
        <v>0.08</v>
      </c>
      <c r="M218" s="326">
        <v>0.09</v>
      </c>
      <c r="N218" s="326">
        <v>0.09</v>
      </c>
      <c r="O218" s="326">
        <v>0.09</v>
      </c>
      <c r="P218" s="326">
        <v>0.09</v>
      </c>
      <c r="Q218" s="326">
        <v>0.09</v>
      </c>
      <c r="R218" s="326">
        <v>0.09</v>
      </c>
      <c r="S218" s="326">
        <v>0.1</v>
      </c>
      <c r="T218" s="326">
        <v>0.1</v>
      </c>
      <c r="U218" s="326">
        <v>0.1</v>
      </c>
      <c r="V218" s="75">
        <f t="shared" si="10"/>
        <v>0.99999999999999978</v>
      </c>
      <c r="W218" s="411" t="s">
        <v>917</v>
      </c>
      <c r="X218" s="322" t="s">
        <v>879</v>
      </c>
      <c r="Y218" s="77" t="s">
        <v>744</v>
      </c>
      <c r="Z218" s="119">
        <v>0.08</v>
      </c>
      <c r="AA218" s="119">
        <v>0.08</v>
      </c>
      <c r="AB218" s="267">
        <v>0.09</v>
      </c>
      <c r="AC218" s="267">
        <v>0.09</v>
      </c>
      <c r="AD218" s="267">
        <v>0.09</v>
      </c>
      <c r="AE218" s="73"/>
      <c r="AF218" s="73"/>
      <c r="AG218" s="73"/>
      <c r="AH218" s="73"/>
      <c r="AI218" s="73"/>
      <c r="AJ218" s="73"/>
      <c r="AK218" s="77">
        <f t="shared" si="11"/>
        <v>0.42999999999999994</v>
      </c>
      <c r="AL218" s="77">
        <f t="shared" si="12"/>
        <v>1</v>
      </c>
      <c r="AM218" s="40"/>
      <c r="AN218" s="281"/>
    </row>
    <row r="219" spans="1:40" ht="90" x14ac:dyDescent="0.2">
      <c r="A219" s="323" t="s">
        <v>146</v>
      </c>
      <c r="B219" s="324" t="s">
        <v>644</v>
      </c>
      <c r="C219" s="322" t="s">
        <v>874</v>
      </c>
      <c r="D219" s="323" t="s">
        <v>914</v>
      </c>
      <c r="E219" s="322" t="s">
        <v>647</v>
      </c>
      <c r="F219" s="378" t="s">
        <v>918</v>
      </c>
      <c r="G219" s="325" t="s">
        <v>919</v>
      </c>
      <c r="H219" s="407">
        <v>45658</v>
      </c>
      <c r="I219" s="407">
        <v>46022</v>
      </c>
      <c r="J219" s="326"/>
      <c r="K219" s="326">
        <v>0.08</v>
      </c>
      <c r="L219" s="326">
        <v>0.08</v>
      </c>
      <c r="M219" s="326">
        <v>0.09</v>
      </c>
      <c r="N219" s="326">
        <v>0.09</v>
      </c>
      <c r="O219" s="326">
        <v>0.09</v>
      </c>
      <c r="P219" s="326">
        <v>0.09</v>
      </c>
      <c r="Q219" s="326">
        <v>0.09</v>
      </c>
      <c r="R219" s="326">
        <v>0.09</v>
      </c>
      <c r="S219" s="326">
        <v>0.1</v>
      </c>
      <c r="T219" s="326">
        <v>0.1</v>
      </c>
      <c r="U219" s="326">
        <v>0.1</v>
      </c>
      <c r="V219" s="75">
        <f t="shared" si="10"/>
        <v>0.99999999999999978</v>
      </c>
      <c r="W219" s="411" t="s">
        <v>917</v>
      </c>
      <c r="X219" s="322" t="s">
        <v>879</v>
      </c>
      <c r="Y219" s="77" t="s">
        <v>744</v>
      </c>
      <c r="Z219" s="119">
        <v>0.08</v>
      </c>
      <c r="AA219" s="119">
        <v>0.08</v>
      </c>
      <c r="AB219" s="267">
        <v>0.09</v>
      </c>
      <c r="AC219" s="267">
        <v>0.09</v>
      </c>
      <c r="AD219" s="267">
        <v>0.09</v>
      </c>
      <c r="AE219" s="73"/>
      <c r="AF219" s="73"/>
      <c r="AG219" s="73"/>
      <c r="AH219" s="73"/>
      <c r="AI219" s="73"/>
      <c r="AJ219" s="73"/>
      <c r="AK219" s="77">
        <f t="shared" si="11"/>
        <v>0.42999999999999994</v>
      </c>
      <c r="AL219" s="77">
        <f t="shared" si="12"/>
        <v>1</v>
      </c>
      <c r="AM219" s="40"/>
      <c r="AN219" s="281"/>
    </row>
    <row r="220" spans="1:40" ht="267.75" x14ac:dyDescent="0.2">
      <c r="A220" s="323" t="s">
        <v>146</v>
      </c>
      <c r="B220" s="324" t="s">
        <v>644</v>
      </c>
      <c r="C220" s="322" t="s">
        <v>874</v>
      </c>
      <c r="D220" s="323" t="s">
        <v>920</v>
      </c>
      <c r="E220" s="322" t="s">
        <v>647</v>
      </c>
      <c r="F220" s="378" t="s">
        <v>921</v>
      </c>
      <c r="G220" s="325" t="s">
        <v>922</v>
      </c>
      <c r="H220" s="407">
        <v>45658</v>
      </c>
      <c r="I220" s="407">
        <v>46022</v>
      </c>
      <c r="J220" s="334"/>
      <c r="K220" s="334"/>
      <c r="L220" s="334">
        <v>0.25</v>
      </c>
      <c r="M220" s="334"/>
      <c r="N220" s="334"/>
      <c r="O220" s="334">
        <v>0.25</v>
      </c>
      <c r="P220" s="334"/>
      <c r="Q220" s="334"/>
      <c r="R220" s="334">
        <v>0.25</v>
      </c>
      <c r="S220" s="334"/>
      <c r="T220" s="334"/>
      <c r="U220" s="334">
        <v>0.25</v>
      </c>
      <c r="V220" s="75">
        <f t="shared" si="10"/>
        <v>1</v>
      </c>
      <c r="W220" s="91" t="s">
        <v>923</v>
      </c>
      <c r="X220" s="322" t="s">
        <v>879</v>
      </c>
      <c r="Y220" s="77"/>
      <c r="Z220" s="119"/>
      <c r="AA220" s="120">
        <v>0.17</v>
      </c>
      <c r="AB220" s="267">
        <v>0</v>
      </c>
      <c r="AC220" s="267">
        <v>0</v>
      </c>
      <c r="AD220" s="267">
        <v>0.32</v>
      </c>
      <c r="AE220" s="73"/>
      <c r="AF220" s="73"/>
      <c r="AG220" s="73"/>
      <c r="AH220" s="73"/>
      <c r="AI220" s="73"/>
      <c r="AJ220" s="73"/>
      <c r="AK220" s="77">
        <f t="shared" si="11"/>
        <v>0.49</v>
      </c>
      <c r="AL220" s="77">
        <f t="shared" si="12"/>
        <v>0.98</v>
      </c>
      <c r="AM220" s="40" t="s">
        <v>924</v>
      </c>
      <c r="AN220" s="401" t="s">
        <v>925</v>
      </c>
    </row>
    <row r="221" spans="1:40" ht="75" x14ac:dyDescent="0.2">
      <c r="A221" s="323" t="s">
        <v>124</v>
      </c>
      <c r="B221" s="324" t="s">
        <v>644</v>
      </c>
      <c r="C221" s="322" t="s">
        <v>480</v>
      </c>
      <c r="D221" s="323" t="s">
        <v>926</v>
      </c>
      <c r="E221" s="322" t="s">
        <v>647</v>
      </c>
      <c r="F221" s="322" t="s">
        <v>927</v>
      </c>
      <c r="G221" s="323" t="s">
        <v>928</v>
      </c>
      <c r="H221" s="422">
        <v>45658</v>
      </c>
      <c r="I221" s="422">
        <v>46022</v>
      </c>
      <c r="J221" s="74">
        <v>0.08</v>
      </c>
      <c r="K221" s="74">
        <v>0.08</v>
      </c>
      <c r="L221" s="74">
        <v>0.08</v>
      </c>
      <c r="M221" s="74">
        <v>0.08</v>
      </c>
      <c r="N221" s="74">
        <v>0.08</v>
      </c>
      <c r="O221" s="74">
        <v>0.08</v>
      </c>
      <c r="P221" s="74">
        <v>0.08</v>
      </c>
      <c r="Q221" s="74">
        <v>0.08</v>
      </c>
      <c r="R221" s="74">
        <v>0.09</v>
      </c>
      <c r="S221" s="74">
        <v>0.09</v>
      </c>
      <c r="T221" s="74">
        <v>0.09</v>
      </c>
      <c r="U221" s="74">
        <v>0.09</v>
      </c>
      <c r="V221" s="75">
        <f t="shared" si="10"/>
        <v>0.99999999999999989</v>
      </c>
      <c r="W221" s="411" t="s">
        <v>929</v>
      </c>
      <c r="X221" s="322" t="s">
        <v>485</v>
      </c>
      <c r="Y221" s="77">
        <v>0.08</v>
      </c>
      <c r="Z221" s="119">
        <v>0.08</v>
      </c>
      <c r="AA221" s="119">
        <v>0.08</v>
      </c>
      <c r="AB221" s="267">
        <v>0.08</v>
      </c>
      <c r="AC221" s="267">
        <v>0.08</v>
      </c>
      <c r="AD221" s="267">
        <v>0.08</v>
      </c>
      <c r="AE221" s="73"/>
      <c r="AF221" s="73"/>
      <c r="AG221" s="73"/>
      <c r="AH221" s="73"/>
      <c r="AI221" s="73"/>
      <c r="AJ221" s="73"/>
      <c r="AK221" s="77">
        <f t="shared" si="11"/>
        <v>0.48000000000000004</v>
      </c>
      <c r="AL221" s="77">
        <f t="shared" si="12"/>
        <v>1</v>
      </c>
      <c r="AM221" s="40"/>
      <c r="AN221" s="281"/>
    </row>
    <row r="222" spans="1:40" ht="171.75" customHeight="1" x14ac:dyDescent="0.2">
      <c r="A222" s="323" t="s">
        <v>124</v>
      </c>
      <c r="B222" s="324" t="s">
        <v>644</v>
      </c>
      <c r="C222" s="322" t="s">
        <v>480</v>
      </c>
      <c r="D222" s="323" t="s">
        <v>926</v>
      </c>
      <c r="E222" s="322" t="s">
        <v>647</v>
      </c>
      <c r="F222" s="322" t="s">
        <v>930</v>
      </c>
      <c r="G222" s="323" t="s">
        <v>931</v>
      </c>
      <c r="H222" s="423">
        <v>45658</v>
      </c>
      <c r="I222" s="408">
        <v>46022</v>
      </c>
      <c r="J222" s="74">
        <v>0.08</v>
      </c>
      <c r="K222" s="74">
        <v>0.08</v>
      </c>
      <c r="L222" s="74">
        <v>0.08</v>
      </c>
      <c r="M222" s="74">
        <v>0.08</v>
      </c>
      <c r="N222" s="74">
        <v>0.08</v>
      </c>
      <c r="O222" s="74">
        <v>0.08</v>
      </c>
      <c r="P222" s="74">
        <v>0.08</v>
      </c>
      <c r="Q222" s="74">
        <v>0.08</v>
      </c>
      <c r="R222" s="74">
        <v>0.09</v>
      </c>
      <c r="S222" s="74">
        <v>0.09</v>
      </c>
      <c r="T222" s="74">
        <v>0.09</v>
      </c>
      <c r="U222" s="74">
        <v>0.09</v>
      </c>
      <c r="V222" s="75">
        <f t="shared" si="10"/>
        <v>0.99999999999999989</v>
      </c>
      <c r="W222" s="91" t="s">
        <v>484</v>
      </c>
      <c r="X222" s="322" t="s">
        <v>485</v>
      </c>
      <c r="Y222" s="77"/>
      <c r="Z222" s="119"/>
      <c r="AA222" s="119"/>
      <c r="AB222" s="267">
        <v>0.08</v>
      </c>
      <c r="AC222" s="267">
        <v>0.08</v>
      </c>
      <c r="AD222" s="267">
        <v>0.08</v>
      </c>
      <c r="AE222" s="73"/>
      <c r="AF222" s="73"/>
      <c r="AG222" s="73"/>
      <c r="AH222" s="73"/>
      <c r="AI222" s="73"/>
      <c r="AJ222" s="73"/>
      <c r="AK222" s="77">
        <f t="shared" si="11"/>
        <v>0.24</v>
      </c>
      <c r="AL222" s="77">
        <f t="shared" si="12"/>
        <v>0.49999999999999994</v>
      </c>
      <c r="AM222" s="40"/>
      <c r="AN222" s="401" t="s">
        <v>932</v>
      </c>
    </row>
    <row r="223" spans="1:40" ht="60" x14ac:dyDescent="0.2">
      <c r="A223" s="323" t="s">
        <v>124</v>
      </c>
      <c r="B223" s="324" t="s">
        <v>644</v>
      </c>
      <c r="C223" s="322" t="s">
        <v>480</v>
      </c>
      <c r="D223" s="323" t="s">
        <v>926</v>
      </c>
      <c r="E223" s="322" t="s">
        <v>647</v>
      </c>
      <c r="F223" s="322" t="s">
        <v>933</v>
      </c>
      <c r="G223" s="323" t="s">
        <v>934</v>
      </c>
      <c r="H223" s="422">
        <v>45658</v>
      </c>
      <c r="I223" s="422">
        <v>46022</v>
      </c>
      <c r="J223" s="74">
        <v>0.04</v>
      </c>
      <c r="K223" s="74">
        <v>0.04</v>
      </c>
      <c r="L223" s="74">
        <v>0.04</v>
      </c>
      <c r="M223" s="74">
        <v>0.08</v>
      </c>
      <c r="N223" s="74">
        <v>0.08</v>
      </c>
      <c r="O223" s="74">
        <v>0.08</v>
      </c>
      <c r="P223" s="74">
        <v>0.1</v>
      </c>
      <c r="Q223" s="74">
        <v>0.1</v>
      </c>
      <c r="R223" s="74">
        <v>0.1</v>
      </c>
      <c r="S223" s="74">
        <v>0.1</v>
      </c>
      <c r="T223" s="74">
        <v>0.12</v>
      </c>
      <c r="U223" s="74">
        <v>0.12</v>
      </c>
      <c r="V223" s="75">
        <f t="shared" si="10"/>
        <v>1</v>
      </c>
      <c r="W223" s="411" t="s">
        <v>935</v>
      </c>
      <c r="X223" s="322" t="s">
        <v>485</v>
      </c>
      <c r="Y223" s="77">
        <v>0.04</v>
      </c>
      <c r="Z223" s="119">
        <v>0.04</v>
      </c>
      <c r="AA223" s="119">
        <v>0.04</v>
      </c>
      <c r="AB223" s="267">
        <v>0.08</v>
      </c>
      <c r="AC223" s="267">
        <v>0.08</v>
      </c>
      <c r="AD223" s="267">
        <v>0.08</v>
      </c>
      <c r="AE223" s="73"/>
      <c r="AF223" s="73"/>
      <c r="AG223" s="73"/>
      <c r="AH223" s="73"/>
      <c r="AI223" s="73"/>
      <c r="AJ223" s="73"/>
      <c r="AK223" s="77">
        <f t="shared" si="11"/>
        <v>0.36000000000000004</v>
      </c>
      <c r="AL223" s="77">
        <f t="shared" si="12"/>
        <v>1</v>
      </c>
      <c r="AM223" s="40"/>
      <c r="AN223" s="281"/>
    </row>
    <row r="224" spans="1:40" ht="45" x14ac:dyDescent="0.2">
      <c r="A224" s="323" t="s">
        <v>124</v>
      </c>
      <c r="B224" s="324" t="s">
        <v>644</v>
      </c>
      <c r="C224" s="322" t="s">
        <v>480</v>
      </c>
      <c r="D224" s="323" t="s">
        <v>926</v>
      </c>
      <c r="E224" s="322" t="s">
        <v>647</v>
      </c>
      <c r="F224" s="322" t="s">
        <v>936</v>
      </c>
      <c r="G224" s="424" t="s">
        <v>854</v>
      </c>
      <c r="H224" s="422">
        <v>45658</v>
      </c>
      <c r="I224" s="422">
        <v>46022</v>
      </c>
      <c r="J224" s="74">
        <v>0.08</v>
      </c>
      <c r="K224" s="74">
        <v>0.08</v>
      </c>
      <c r="L224" s="74">
        <v>0.08</v>
      </c>
      <c r="M224" s="74">
        <v>0.08</v>
      </c>
      <c r="N224" s="74">
        <v>0.08</v>
      </c>
      <c r="O224" s="74">
        <v>0.08</v>
      </c>
      <c r="P224" s="74">
        <v>0.08</v>
      </c>
      <c r="Q224" s="74">
        <v>0.08</v>
      </c>
      <c r="R224" s="74">
        <v>0.09</v>
      </c>
      <c r="S224" s="74">
        <v>0.09</v>
      </c>
      <c r="T224" s="74">
        <v>0.09</v>
      </c>
      <c r="U224" s="74">
        <v>0.09</v>
      </c>
      <c r="V224" s="75">
        <f t="shared" si="10"/>
        <v>0.99999999999999989</v>
      </c>
      <c r="W224" s="411" t="s">
        <v>855</v>
      </c>
      <c r="X224" s="322" t="s">
        <v>485</v>
      </c>
      <c r="Y224" s="77">
        <v>0.08</v>
      </c>
      <c r="Z224" s="119">
        <v>0.08</v>
      </c>
      <c r="AA224" s="119">
        <v>0.08</v>
      </c>
      <c r="AB224" s="267">
        <v>0.08</v>
      </c>
      <c r="AC224" s="267">
        <v>0.08</v>
      </c>
      <c r="AD224" s="267">
        <v>0.08</v>
      </c>
      <c r="AE224" s="73"/>
      <c r="AF224" s="73"/>
      <c r="AG224" s="73"/>
      <c r="AH224" s="73"/>
      <c r="AI224" s="73"/>
      <c r="AJ224" s="73"/>
      <c r="AK224" s="77">
        <f t="shared" si="11"/>
        <v>0.48000000000000004</v>
      </c>
      <c r="AL224" s="77">
        <f t="shared" si="12"/>
        <v>1</v>
      </c>
      <c r="AM224" s="40"/>
      <c r="AN224" s="281"/>
    </row>
    <row r="225" spans="1:40" ht="75" x14ac:dyDescent="0.2">
      <c r="A225" s="323" t="s">
        <v>124</v>
      </c>
      <c r="B225" s="324" t="s">
        <v>644</v>
      </c>
      <c r="C225" s="322" t="s">
        <v>480</v>
      </c>
      <c r="D225" s="323" t="s">
        <v>926</v>
      </c>
      <c r="E225" s="322" t="s">
        <v>647</v>
      </c>
      <c r="F225" s="322" t="s">
        <v>937</v>
      </c>
      <c r="G225" s="323" t="s">
        <v>938</v>
      </c>
      <c r="H225" s="422">
        <v>45658</v>
      </c>
      <c r="I225" s="422">
        <v>46022</v>
      </c>
      <c r="J225" s="74"/>
      <c r="K225" s="74"/>
      <c r="L225" s="74">
        <v>0.09</v>
      </c>
      <c r="M225" s="74">
        <v>0.09</v>
      </c>
      <c r="N225" s="74">
        <v>0.09</v>
      </c>
      <c r="O225" s="74">
        <v>0.09</v>
      </c>
      <c r="P225" s="75">
        <v>0.09</v>
      </c>
      <c r="Q225" s="75">
        <v>0.1</v>
      </c>
      <c r="R225" s="75">
        <v>0.1</v>
      </c>
      <c r="S225" s="75">
        <v>0.1</v>
      </c>
      <c r="T225" s="75">
        <v>0.1</v>
      </c>
      <c r="U225" s="75">
        <v>0.15</v>
      </c>
      <c r="V225" s="75">
        <f t="shared" si="10"/>
        <v>0.99999999999999989</v>
      </c>
      <c r="W225" s="411" t="s">
        <v>939</v>
      </c>
      <c r="X225" s="322" t="s">
        <v>485</v>
      </c>
      <c r="Y225" s="77"/>
      <c r="Z225" s="119"/>
      <c r="AA225" s="119">
        <v>0.09</v>
      </c>
      <c r="AB225" s="267">
        <v>0.09</v>
      </c>
      <c r="AC225" s="267">
        <v>0.09</v>
      </c>
      <c r="AD225" s="267">
        <v>0.09</v>
      </c>
      <c r="AE225" s="73"/>
      <c r="AF225" s="73"/>
      <c r="AG225" s="73"/>
      <c r="AH225" s="73"/>
      <c r="AI225" s="73"/>
      <c r="AJ225" s="73"/>
      <c r="AK225" s="77">
        <f t="shared" si="11"/>
        <v>0.36</v>
      </c>
      <c r="AL225" s="77">
        <f t="shared" si="12"/>
        <v>1</v>
      </c>
      <c r="AM225" s="40"/>
      <c r="AN225" s="281"/>
    </row>
    <row r="226" spans="1:40" ht="45" x14ac:dyDescent="0.2">
      <c r="A226" s="323" t="s">
        <v>124</v>
      </c>
      <c r="B226" s="324" t="s">
        <v>644</v>
      </c>
      <c r="C226" s="322" t="s">
        <v>480</v>
      </c>
      <c r="D226" s="323" t="s">
        <v>926</v>
      </c>
      <c r="E226" s="322" t="s">
        <v>647</v>
      </c>
      <c r="F226" s="322" t="s">
        <v>940</v>
      </c>
      <c r="G226" s="424" t="s">
        <v>941</v>
      </c>
      <c r="H226" s="422">
        <v>45658</v>
      </c>
      <c r="I226" s="422">
        <v>46022</v>
      </c>
      <c r="J226" s="74">
        <v>0.08</v>
      </c>
      <c r="K226" s="74">
        <v>0.08</v>
      </c>
      <c r="L226" s="74">
        <v>0.08</v>
      </c>
      <c r="M226" s="74">
        <v>0.08</v>
      </c>
      <c r="N226" s="74">
        <v>0.08</v>
      </c>
      <c r="O226" s="74">
        <v>0.08</v>
      </c>
      <c r="P226" s="74">
        <v>0.08</v>
      </c>
      <c r="Q226" s="74">
        <v>0.08</v>
      </c>
      <c r="R226" s="74">
        <v>0.09</v>
      </c>
      <c r="S226" s="74">
        <v>0.09</v>
      </c>
      <c r="T226" s="74">
        <v>0.09</v>
      </c>
      <c r="U226" s="74">
        <v>0.09</v>
      </c>
      <c r="V226" s="75">
        <f t="shared" si="10"/>
        <v>0.99999999999999989</v>
      </c>
      <c r="W226" s="411" t="s">
        <v>942</v>
      </c>
      <c r="X226" s="322" t="s">
        <v>485</v>
      </c>
      <c r="Y226" s="77">
        <v>0.08</v>
      </c>
      <c r="Z226" s="119">
        <v>0.08</v>
      </c>
      <c r="AA226" s="119">
        <v>0.08</v>
      </c>
      <c r="AB226" s="267">
        <v>0.08</v>
      </c>
      <c r="AC226" s="267">
        <v>0.08</v>
      </c>
      <c r="AD226" s="267">
        <v>0.08</v>
      </c>
      <c r="AE226" s="73"/>
      <c r="AF226" s="73"/>
      <c r="AG226" s="73"/>
      <c r="AH226" s="73"/>
      <c r="AI226" s="73"/>
      <c r="AJ226" s="73"/>
      <c r="AK226" s="77">
        <f t="shared" si="11"/>
        <v>0.48000000000000004</v>
      </c>
      <c r="AL226" s="77">
        <f t="shared" si="12"/>
        <v>1</v>
      </c>
      <c r="AM226" s="40"/>
      <c r="AN226" s="281"/>
    </row>
    <row r="227" spans="1:40" ht="45" x14ac:dyDescent="0.2">
      <c r="A227" s="323" t="s">
        <v>124</v>
      </c>
      <c r="B227" s="324" t="s">
        <v>644</v>
      </c>
      <c r="C227" s="322" t="s">
        <v>480</v>
      </c>
      <c r="D227" s="323" t="s">
        <v>926</v>
      </c>
      <c r="E227" s="322" t="s">
        <v>647</v>
      </c>
      <c r="F227" s="322" t="s">
        <v>943</v>
      </c>
      <c r="G227" s="424" t="s">
        <v>944</v>
      </c>
      <c r="H227" s="422">
        <v>45658</v>
      </c>
      <c r="I227" s="422">
        <v>46022</v>
      </c>
      <c r="J227" s="74">
        <v>0.08</v>
      </c>
      <c r="K227" s="74">
        <v>0.08</v>
      </c>
      <c r="L227" s="74">
        <v>0.08</v>
      </c>
      <c r="M227" s="74">
        <v>0.08</v>
      </c>
      <c r="N227" s="74">
        <v>0.08</v>
      </c>
      <c r="O227" s="74">
        <v>0.08</v>
      </c>
      <c r="P227" s="74">
        <v>0.08</v>
      </c>
      <c r="Q227" s="74">
        <v>0.08</v>
      </c>
      <c r="R227" s="74">
        <v>0.09</v>
      </c>
      <c r="S227" s="74">
        <v>0.09</v>
      </c>
      <c r="T227" s="74">
        <v>0.09</v>
      </c>
      <c r="U227" s="74">
        <v>0.09</v>
      </c>
      <c r="V227" s="75">
        <f t="shared" si="10"/>
        <v>0.99999999999999989</v>
      </c>
      <c r="W227" s="411" t="s">
        <v>945</v>
      </c>
      <c r="X227" s="322" t="s">
        <v>485</v>
      </c>
      <c r="Y227" s="77">
        <v>0.08</v>
      </c>
      <c r="Z227" s="119">
        <v>0.08</v>
      </c>
      <c r="AA227" s="119">
        <v>0.08</v>
      </c>
      <c r="AB227" s="267">
        <v>0.08</v>
      </c>
      <c r="AC227" s="267">
        <v>0.08</v>
      </c>
      <c r="AD227" s="267">
        <v>0.08</v>
      </c>
      <c r="AE227" s="73"/>
      <c r="AF227" s="73"/>
      <c r="AG227" s="73"/>
      <c r="AH227" s="73"/>
      <c r="AI227" s="73"/>
      <c r="AJ227" s="73"/>
      <c r="AK227" s="77">
        <f t="shared" si="11"/>
        <v>0.48000000000000004</v>
      </c>
      <c r="AL227" s="77">
        <f t="shared" si="12"/>
        <v>1</v>
      </c>
      <c r="AM227" s="40"/>
      <c r="AN227" s="281"/>
    </row>
    <row r="228" spans="1:40" ht="45" x14ac:dyDescent="0.2">
      <c r="A228" s="323" t="s">
        <v>124</v>
      </c>
      <c r="B228" s="324" t="s">
        <v>644</v>
      </c>
      <c r="C228" s="322" t="s">
        <v>480</v>
      </c>
      <c r="D228" s="323" t="s">
        <v>926</v>
      </c>
      <c r="E228" s="322" t="s">
        <v>647</v>
      </c>
      <c r="F228" s="322" t="s">
        <v>946</v>
      </c>
      <c r="G228" s="424" t="s">
        <v>947</v>
      </c>
      <c r="H228" s="422">
        <v>45658</v>
      </c>
      <c r="I228" s="422">
        <v>46022</v>
      </c>
      <c r="J228" s="74">
        <v>0.08</v>
      </c>
      <c r="K228" s="74">
        <v>0.08</v>
      </c>
      <c r="L228" s="74">
        <v>0.08</v>
      </c>
      <c r="M228" s="74">
        <v>0.08</v>
      </c>
      <c r="N228" s="74">
        <v>0.08</v>
      </c>
      <c r="O228" s="74">
        <v>0.08</v>
      </c>
      <c r="P228" s="74">
        <v>0.08</v>
      </c>
      <c r="Q228" s="74">
        <v>0.08</v>
      </c>
      <c r="R228" s="74">
        <v>0.09</v>
      </c>
      <c r="S228" s="74">
        <v>0.09</v>
      </c>
      <c r="T228" s="74">
        <v>0.09</v>
      </c>
      <c r="U228" s="74">
        <v>0.09</v>
      </c>
      <c r="V228" s="75">
        <f t="shared" si="10"/>
        <v>0.99999999999999989</v>
      </c>
      <c r="W228" s="411" t="s">
        <v>948</v>
      </c>
      <c r="X228" s="322" t="s">
        <v>485</v>
      </c>
      <c r="Y228" s="77">
        <v>0.08</v>
      </c>
      <c r="Z228" s="119">
        <v>0.08</v>
      </c>
      <c r="AA228" s="119">
        <v>0.08</v>
      </c>
      <c r="AB228" s="267">
        <v>0.08</v>
      </c>
      <c r="AC228" s="267">
        <v>0.08</v>
      </c>
      <c r="AD228" s="267">
        <v>0.08</v>
      </c>
      <c r="AE228" s="73"/>
      <c r="AF228" s="73"/>
      <c r="AG228" s="73"/>
      <c r="AH228" s="73"/>
      <c r="AI228" s="73"/>
      <c r="AJ228" s="73"/>
      <c r="AK228" s="77">
        <f t="shared" si="11"/>
        <v>0.48000000000000004</v>
      </c>
      <c r="AL228" s="77">
        <f t="shared" si="12"/>
        <v>1</v>
      </c>
      <c r="AM228" s="40"/>
      <c r="AN228" s="281"/>
    </row>
    <row r="229" spans="1:40" ht="105" x14ac:dyDescent="0.2">
      <c r="A229" s="323" t="s">
        <v>124</v>
      </c>
      <c r="B229" s="324" t="s">
        <v>644</v>
      </c>
      <c r="C229" s="322" t="s">
        <v>480</v>
      </c>
      <c r="D229" s="323" t="s">
        <v>926</v>
      </c>
      <c r="E229" s="322" t="s">
        <v>647</v>
      </c>
      <c r="F229" s="322" t="s">
        <v>949</v>
      </c>
      <c r="G229" s="323" t="s">
        <v>950</v>
      </c>
      <c r="H229" s="422">
        <v>45658</v>
      </c>
      <c r="I229" s="422">
        <v>46022</v>
      </c>
      <c r="J229" s="74">
        <v>0.08</v>
      </c>
      <c r="K229" s="74">
        <v>0.08</v>
      </c>
      <c r="L229" s="74">
        <v>0.08</v>
      </c>
      <c r="M229" s="74">
        <v>0.08</v>
      </c>
      <c r="N229" s="74">
        <v>0.08</v>
      </c>
      <c r="O229" s="74">
        <v>0.08</v>
      </c>
      <c r="P229" s="74">
        <v>0.08</v>
      </c>
      <c r="Q229" s="74">
        <v>0.08</v>
      </c>
      <c r="R229" s="74">
        <v>0.09</v>
      </c>
      <c r="S229" s="74">
        <v>0.09</v>
      </c>
      <c r="T229" s="74">
        <v>0.09</v>
      </c>
      <c r="U229" s="74">
        <v>0.09</v>
      </c>
      <c r="V229" s="75">
        <f t="shared" si="10"/>
        <v>0.99999999999999989</v>
      </c>
      <c r="W229" s="411" t="s">
        <v>484</v>
      </c>
      <c r="X229" s="322" t="s">
        <v>485</v>
      </c>
      <c r="Y229" s="77">
        <v>0.08</v>
      </c>
      <c r="Z229" s="119">
        <v>0.08</v>
      </c>
      <c r="AA229" s="119">
        <v>0.08</v>
      </c>
      <c r="AB229" s="267">
        <v>0.08</v>
      </c>
      <c r="AC229" s="267">
        <v>0.08</v>
      </c>
      <c r="AD229" s="267">
        <v>0.08</v>
      </c>
      <c r="AE229" s="73"/>
      <c r="AF229" s="73"/>
      <c r="AG229" s="73"/>
      <c r="AH229" s="73"/>
      <c r="AI229" s="73"/>
      <c r="AJ229" s="73"/>
      <c r="AK229" s="77">
        <f t="shared" si="11"/>
        <v>0.48000000000000004</v>
      </c>
      <c r="AL229" s="77">
        <f t="shared" si="12"/>
        <v>1</v>
      </c>
      <c r="AM229" s="40"/>
      <c r="AN229" s="281"/>
    </row>
    <row r="230" spans="1:40" ht="60" x14ac:dyDescent="0.2">
      <c r="A230" s="323" t="s">
        <v>124</v>
      </c>
      <c r="B230" s="324" t="s">
        <v>644</v>
      </c>
      <c r="C230" s="322" t="s">
        <v>480</v>
      </c>
      <c r="D230" s="323" t="s">
        <v>926</v>
      </c>
      <c r="E230" s="322" t="s">
        <v>647</v>
      </c>
      <c r="F230" s="322" t="s">
        <v>951</v>
      </c>
      <c r="G230" s="323" t="s">
        <v>952</v>
      </c>
      <c r="H230" s="422">
        <v>45658</v>
      </c>
      <c r="I230" s="422">
        <v>46022</v>
      </c>
      <c r="J230" s="74">
        <v>0.08</v>
      </c>
      <c r="K230" s="74">
        <v>0.08</v>
      </c>
      <c r="L230" s="74">
        <v>0.08</v>
      </c>
      <c r="M230" s="74">
        <v>0.08</v>
      </c>
      <c r="N230" s="74">
        <v>0.08</v>
      </c>
      <c r="O230" s="74">
        <v>0.08</v>
      </c>
      <c r="P230" s="74">
        <v>0.08</v>
      </c>
      <c r="Q230" s="74">
        <v>0.08</v>
      </c>
      <c r="R230" s="74">
        <v>0.09</v>
      </c>
      <c r="S230" s="74">
        <v>0.09</v>
      </c>
      <c r="T230" s="74">
        <v>0.09</v>
      </c>
      <c r="U230" s="74">
        <v>0.09</v>
      </c>
      <c r="V230" s="75">
        <f t="shared" si="10"/>
        <v>0.99999999999999989</v>
      </c>
      <c r="W230" s="411" t="s">
        <v>953</v>
      </c>
      <c r="X230" s="322" t="s">
        <v>485</v>
      </c>
      <c r="Y230" s="77">
        <v>0.08</v>
      </c>
      <c r="Z230" s="119">
        <v>0.08</v>
      </c>
      <c r="AA230" s="119">
        <v>0.08</v>
      </c>
      <c r="AB230" s="267">
        <v>0.08</v>
      </c>
      <c r="AC230" s="267">
        <v>0.08</v>
      </c>
      <c r="AD230" s="267">
        <v>0.08</v>
      </c>
      <c r="AE230" s="73"/>
      <c r="AF230" s="73"/>
      <c r="AG230" s="73"/>
      <c r="AH230" s="73"/>
      <c r="AI230" s="73"/>
      <c r="AJ230" s="73"/>
      <c r="AK230" s="77">
        <f t="shared" si="11"/>
        <v>0.48000000000000004</v>
      </c>
      <c r="AL230" s="77">
        <f t="shared" si="12"/>
        <v>1</v>
      </c>
      <c r="AM230" s="40"/>
      <c r="AN230" s="281"/>
    </row>
    <row r="231" spans="1:40" ht="60" x14ac:dyDescent="0.2">
      <c r="A231" s="323" t="s">
        <v>124</v>
      </c>
      <c r="B231" s="324" t="s">
        <v>644</v>
      </c>
      <c r="C231" s="322" t="s">
        <v>480</v>
      </c>
      <c r="D231" s="425" t="s">
        <v>954</v>
      </c>
      <c r="E231" s="322" t="s">
        <v>647</v>
      </c>
      <c r="F231" s="322" t="s">
        <v>955</v>
      </c>
      <c r="G231" s="323" t="s">
        <v>956</v>
      </c>
      <c r="H231" s="422">
        <v>45658</v>
      </c>
      <c r="I231" s="422">
        <v>46022</v>
      </c>
      <c r="J231" s="74"/>
      <c r="K231" s="74"/>
      <c r="L231" s="74">
        <v>0.06</v>
      </c>
      <c r="M231" s="74">
        <v>7.0000000000000007E-2</v>
      </c>
      <c r="N231" s="74">
        <v>0.08</v>
      </c>
      <c r="O231" s="74">
        <v>0.08</v>
      </c>
      <c r="P231" s="74">
        <v>0.1</v>
      </c>
      <c r="Q231" s="74">
        <v>0.1</v>
      </c>
      <c r="R231" s="74">
        <v>0.12</v>
      </c>
      <c r="S231" s="74">
        <v>0.12</v>
      </c>
      <c r="T231" s="74">
        <v>0.12</v>
      </c>
      <c r="U231" s="75">
        <v>0.15</v>
      </c>
      <c r="V231" s="75">
        <f t="shared" si="10"/>
        <v>1</v>
      </c>
      <c r="W231" s="411" t="s">
        <v>957</v>
      </c>
      <c r="X231" s="322" t="s">
        <v>485</v>
      </c>
      <c r="Y231" s="77"/>
      <c r="Z231" s="119"/>
      <c r="AA231" s="119">
        <v>0.06</v>
      </c>
      <c r="AB231" s="267">
        <v>7.0000000000000007E-2</v>
      </c>
      <c r="AC231" s="267">
        <v>0.08</v>
      </c>
      <c r="AD231" s="267">
        <v>0.08</v>
      </c>
      <c r="AE231" s="73"/>
      <c r="AF231" s="73"/>
      <c r="AG231" s="73"/>
      <c r="AH231" s="73"/>
      <c r="AI231" s="73"/>
      <c r="AJ231" s="73"/>
      <c r="AK231" s="77">
        <f t="shared" si="11"/>
        <v>0.29000000000000004</v>
      </c>
      <c r="AL231" s="77">
        <f t="shared" si="12"/>
        <v>1</v>
      </c>
      <c r="AM231" s="40"/>
      <c r="AN231" s="281"/>
    </row>
    <row r="232" spans="1:40" ht="105" x14ac:dyDescent="0.2">
      <c r="A232" s="323" t="s">
        <v>124</v>
      </c>
      <c r="B232" s="324" t="s">
        <v>644</v>
      </c>
      <c r="C232" s="322" t="s">
        <v>480</v>
      </c>
      <c r="D232" s="425" t="s">
        <v>954</v>
      </c>
      <c r="E232" s="322" t="s">
        <v>647</v>
      </c>
      <c r="F232" s="322" t="s">
        <v>958</v>
      </c>
      <c r="G232" s="323" t="s">
        <v>959</v>
      </c>
      <c r="H232" s="422">
        <v>45658</v>
      </c>
      <c r="I232" s="422">
        <v>46022</v>
      </c>
      <c r="J232" s="74"/>
      <c r="K232" s="74"/>
      <c r="L232" s="74"/>
      <c r="M232" s="74">
        <v>0.04</v>
      </c>
      <c r="N232" s="74">
        <v>0.12</v>
      </c>
      <c r="O232" s="74">
        <v>0.12</v>
      </c>
      <c r="P232" s="74">
        <v>0.12</v>
      </c>
      <c r="Q232" s="74">
        <v>0.12</v>
      </c>
      <c r="R232" s="74">
        <v>0.12</v>
      </c>
      <c r="S232" s="74">
        <v>0.12</v>
      </c>
      <c r="T232" s="74">
        <v>0.12</v>
      </c>
      <c r="U232" s="74">
        <v>0.12</v>
      </c>
      <c r="V232" s="75">
        <f t="shared" si="10"/>
        <v>1</v>
      </c>
      <c r="W232" s="411" t="s">
        <v>484</v>
      </c>
      <c r="X232" s="322" t="s">
        <v>485</v>
      </c>
      <c r="Y232" s="77"/>
      <c r="Z232" s="119"/>
      <c r="AA232" s="119"/>
      <c r="AB232" s="267">
        <v>0.04</v>
      </c>
      <c r="AC232" s="267">
        <v>0.12</v>
      </c>
      <c r="AD232" s="267">
        <v>0.12</v>
      </c>
      <c r="AE232" s="73"/>
      <c r="AF232" s="73"/>
      <c r="AG232" s="73"/>
      <c r="AH232" s="73"/>
      <c r="AI232" s="73"/>
      <c r="AJ232" s="73"/>
      <c r="AK232" s="77">
        <f t="shared" si="11"/>
        <v>0.28000000000000003</v>
      </c>
      <c r="AL232" s="77">
        <f t="shared" si="12"/>
        <v>1</v>
      </c>
      <c r="AM232" s="40" t="s">
        <v>268</v>
      </c>
      <c r="AN232" s="281"/>
    </row>
    <row r="233" spans="1:40" ht="60" x14ac:dyDescent="0.2">
      <c r="A233" s="323" t="s">
        <v>124</v>
      </c>
      <c r="B233" s="324" t="s">
        <v>644</v>
      </c>
      <c r="C233" s="322" t="s">
        <v>480</v>
      </c>
      <c r="D233" s="425" t="s">
        <v>954</v>
      </c>
      <c r="E233" s="322" t="s">
        <v>647</v>
      </c>
      <c r="F233" s="322" t="s">
        <v>960</v>
      </c>
      <c r="G233" s="323" t="s">
        <v>961</v>
      </c>
      <c r="H233" s="422">
        <v>45658</v>
      </c>
      <c r="I233" s="422">
        <v>46022</v>
      </c>
      <c r="J233" s="74">
        <v>0.08</v>
      </c>
      <c r="K233" s="74">
        <v>0.08</v>
      </c>
      <c r="L233" s="74">
        <v>0.08</v>
      </c>
      <c r="M233" s="74">
        <v>0.08</v>
      </c>
      <c r="N233" s="74">
        <v>0.08</v>
      </c>
      <c r="O233" s="74">
        <v>0.08</v>
      </c>
      <c r="P233" s="74">
        <v>0.08</v>
      </c>
      <c r="Q233" s="74">
        <v>0.08</v>
      </c>
      <c r="R233" s="74">
        <v>0.09</v>
      </c>
      <c r="S233" s="74">
        <v>0.09</v>
      </c>
      <c r="T233" s="74">
        <v>0.09</v>
      </c>
      <c r="U233" s="74">
        <v>0.09</v>
      </c>
      <c r="V233" s="75">
        <f t="shared" si="10"/>
        <v>0.99999999999999989</v>
      </c>
      <c r="W233" s="411" t="s">
        <v>962</v>
      </c>
      <c r="X233" s="322" t="s">
        <v>485</v>
      </c>
      <c r="Y233" s="77">
        <v>0.08</v>
      </c>
      <c r="Z233" s="119">
        <v>0.08</v>
      </c>
      <c r="AA233" s="119">
        <v>0.08</v>
      </c>
      <c r="AB233" s="267">
        <v>0.08</v>
      </c>
      <c r="AC233" s="267">
        <v>0.08</v>
      </c>
      <c r="AD233" s="267">
        <v>0.08</v>
      </c>
      <c r="AE233" s="73"/>
      <c r="AF233" s="73"/>
      <c r="AG233" s="73"/>
      <c r="AH233" s="73"/>
      <c r="AI233" s="73"/>
      <c r="AJ233" s="73"/>
      <c r="AK233" s="77">
        <f t="shared" si="11"/>
        <v>0.48000000000000004</v>
      </c>
      <c r="AL233" s="77">
        <f t="shared" si="12"/>
        <v>1</v>
      </c>
      <c r="AM233" s="40"/>
      <c r="AN233" s="281"/>
    </row>
    <row r="234" spans="1:40" ht="90" x14ac:dyDescent="0.2">
      <c r="A234" s="323" t="s">
        <v>124</v>
      </c>
      <c r="B234" s="324" t="s">
        <v>644</v>
      </c>
      <c r="C234" s="322" t="s">
        <v>480</v>
      </c>
      <c r="D234" s="425" t="s">
        <v>954</v>
      </c>
      <c r="E234" s="322" t="s">
        <v>647</v>
      </c>
      <c r="F234" s="322" t="s">
        <v>963</v>
      </c>
      <c r="G234" s="323" t="s">
        <v>964</v>
      </c>
      <c r="H234" s="422">
        <v>45658</v>
      </c>
      <c r="I234" s="422">
        <v>46022</v>
      </c>
      <c r="J234" s="74"/>
      <c r="K234" s="74"/>
      <c r="L234" s="74"/>
      <c r="M234" s="74">
        <v>0.04</v>
      </c>
      <c r="N234" s="74">
        <v>0.12</v>
      </c>
      <c r="O234" s="74">
        <v>0.12</v>
      </c>
      <c r="P234" s="74">
        <v>0.12</v>
      </c>
      <c r="Q234" s="74">
        <v>0.12</v>
      </c>
      <c r="R234" s="74">
        <v>0.12</v>
      </c>
      <c r="S234" s="74">
        <v>0.12</v>
      </c>
      <c r="T234" s="74">
        <v>0.12</v>
      </c>
      <c r="U234" s="74">
        <v>0.12</v>
      </c>
      <c r="V234" s="75">
        <f t="shared" si="10"/>
        <v>1</v>
      </c>
      <c r="W234" s="411" t="s">
        <v>965</v>
      </c>
      <c r="X234" s="322" t="s">
        <v>485</v>
      </c>
      <c r="Y234" s="77"/>
      <c r="Z234" s="119"/>
      <c r="AA234" s="119"/>
      <c r="AB234" s="267">
        <v>0.04</v>
      </c>
      <c r="AC234" s="267">
        <v>0.12</v>
      </c>
      <c r="AD234" s="267">
        <v>0.12</v>
      </c>
      <c r="AE234" s="73"/>
      <c r="AF234" s="73"/>
      <c r="AG234" s="73"/>
      <c r="AH234" s="73"/>
      <c r="AI234" s="73"/>
      <c r="AJ234" s="73"/>
      <c r="AK234" s="77">
        <f t="shared" si="11"/>
        <v>0.28000000000000003</v>
      </c>
      <c r="AL234" s="77">
        <f t="shared" si="12"/>
        <v>1</v>
      </c>
      <c r="AM234" s="40" t="s">
        <v>268</v>
      </c>
      <c r="AN234" s="281"/>
    </row>
    <row r="235" spans="1:40" ht="120" x14ac:dyDescent="0.2">
      <c r="A235" s="323" t="s">
        <v>124</v>
      </c>
      <c r="B235" s="324" t="s">
        <v>644</v>
      </c>
      <c r="C235" s="322" t="s">
        <v>501</v>
      </c>
      <c r="D235" s="426" t="s">
        <v>966</v>
      </c>
      <c r="E235" s="322" t="s">
        <v>647</v>
      </c>
      <c r="F235" s="322" t="s">
        <v>967</v>
      </c>
      <c r="G235" s="324" t="s">
        <v>679</v>
      </c>
      <c r="H235" s="407">
        <v>45658</v>
      </c>
      <c r="I235" s="407">
        <v>46022</v>
      </c>
      <c r="J235" s="345">
        <v>0.08</v>
      </c>
      <c r="K235" s="345">
        <v>0.08</v>
      </c>
      <c r="L235" s="345">
        <v>0.09</v>
      </c>
      <c r="M235" s="345">
        <v>0.08</v>
      </c>
      <c r="N235" s="345">
        <v>0.08</v>
      </c>
      <c r="O235" s="345">
        <v>0.09</v>
      </c>
      <c r="P235" s="345">
        <v>0.08</v>
      </c>
      <c r="Q235" s="345">
        <v>0.08</v>
      </c>
      <c r="R235" s="345">
        <v>0.09</v>
      </c>
      <c r="S235" s="345">
        <v>0.08</v>
      </c>
      <c r="T235" s="345">
        <v>0.08</v>
      </c>
      <c r="U235" s="345">
        <v>0.09</v>
      </c>
      <c r="V235" s="75">
        <f t="shared" si="10"/>
        <v>0.99999999999999978</v>
      </c>
      <c r="W235" s="411" t="s">
        <v>968</v>
      </c>
      <c r="X235" s="322" t="s">
        <v>506</v>
      </c>
      <c r="Y235" s="77">
        <v>0.08</v>
      </c>
      <c r="Z235" s="119">
        <v>0.08</v>
      </c>
      <c r="AA235" s="119">
        <v>0.09</v>
      </c>
      <c r="AB235" s="270">
        <v>0.08</v>
      </c>
      <c r="AC235" s="271">
        <v>0.08</v>
      </c>
      <c r="AD235" s="271">
        <v>0.09</v>
      </c>
      <c r="AE235" s="73"/>
      <c r="AF235" s="73"/>
      <c r="AG235" s="73"/>
      <c r="AH235" s="73"/>
      <c r="AI235" s="73"/>
      <c r="AJ235" s="73"/>
      <c r="AK235" s="77">
        <f t="shared" si="11"/>
        <v>0.5</v>
      </c>
      <c r="AL235" s="77">
        <f t="shared" si="12"/>
        <v>1</v>
      </c>
      <c r="AM235" s="40"/>
      <c r="AN235" s="282"/>
    </row>
    <row r="236" spans="1:40" ht="356.25" x14ac:dyDescent="0.2">
      <c r="A236" s="323" t="s">
        <v>124</v>
      </c>
      <c r="B236" s="324" t="s">
        <v>644</v>
      </c>
      <c r="C236" s="322" t="s">
        <v>501</v>
      </c>
      <c r="D236" s="426" t="s">
        <v>966</v>
      </c>
      <c r="E236" s="322" t="s">
        <v>647</v>
      </c>
      <c r="F236" s="322" t="s">
        <v>969</v>
      </c>
      <c r="G236" s="324" t="s">
        <v>970</v>
      </c>
      <c r="H236" s="407">
        <v>45658</v>
      </c>
      <c r="I236" s="407">
        <v>46022</v>
      </c>
      <c r="J236" s="345"/>
      <c r="K236" s="345"/>
      <c r="L236" s="345">
        <v>0.25</v>
      </c>
      <c r="M236" s="345"/>
      <c r="N236" s="345"/>
      <c r="O236" s="345">
        <v>0.25</v>
      </c>
      <c r="P236" s="427"/>
      <c r="Q236" s="427"/>
      <c r="R236" s="427">
        <v>0.25</v>
      </c>
      <c r="S236" s="427"/>
      <c r="T236" s="427"/>
      <c r="U236" s="427">
        <v>0.25</v>
      </c>
      <c r="V236" s="75">
        <f t="shared" si="10"/>
        <v>1</v>
      </c>
      <c r="W236" s="91" t="s">
        <v>971</v>
      </c>
      <c r="X236" s="322" t="s">
        <v>506</v>
      </c>
      <c r="Y236" s="77"/>
      <c r="Z236" s="119"/>
      <c r="AA236" s="119">
        <v>0.15</v>
      </c>
      <c r="AB236" s="275" t="s">
        <v>744</v>
      </c>
      <c r="AC236" s="276" t="s">
        <v>744</v>
      </c>
      <c r="AD236" s="273">
        <v>0.25</v>
      </c>
      <c r="AE236" s="73"/>
      <c r="AF236" s="73"/>
      <c r="AG236" s="73"/>
      <c r="AH236" s="73"/>
      <c r="AI236" s="73"/>
      <c r="AJ236" s="73"/>
      <c r="AK236" s="77">
        <f t="shared" si="11"/>
        <v>0.4</v>
      </c>
      <c r="AL236" s="77">
        <f t="shared" si="12"/>
        <v>0.8</v>
      </c>
      <c r="AM236" s="40"/>
      <c r="AN236" s="402" t="s">
        <v>2510</v>
      </c>
    </row>
    <row r="237" spans="1:40" ht="45" x14ac:dyDescent="0.2">
      <c r="A237" s="323" t="s">
        <v>124</v>
      </c>
      <c r="B237" s="324" t="s">
        <v>644</v>
      </c>
      <c r="C237" s="322" t="s">
        <v>501</v>
      </c>
      <c r="D237" s="426" t="s">
        <v>966</v>
      </c>
      <c r="E237" s="322" t="s">
        <v>647</v>
      </c>
      <c r="F237" s="322" t="s">
        <v>972</v>
      </c>
      <c r="G237" s="324" t="s">
        <v>973</v>
      </c>
      <c r="H237" s="407">
        <v>45658</v>
      </c>
      <c r="I237" s="407">
        <v>46022</v>
      </c>
      <c r="J237" s="345"/>
      <c r="K237" s="345"/>
      <c r="L237" s="345"/>
      <c r="M237" s="345"/>
      <c r="N237" s="345"/>
      <c r="O237" s="345">
        <v>0.5</v>
      </c>
      <c r="P237" s="427"/>
      <c r="Q237" s="427"/>
      <c r="R237" s="427"/>
      <c r="S237" s="427"/>
      <c r="T237" s="427"/>
      <c r="U237" s="427">
        <v>0.5</v>
      </c>
      <c r="V237" s="75">
        <f t="shared" si="10"/>
        <v>1</v>
      </c>
      <c r="W237" s="411" t="s">
        <v>974</v>
      </c>
      <c r="X237" s="322" t="s">
        <v>506</v>
      </c>
      <c r="Y237" s="77"/>
      <c r="Z237" s="119"/>
      <c r="AA237" s="119"/>
      <c r="AB237" s="275" t="s">
        <v>744</v>
      </c>
      <c r="AC237" s="276" t="s">
        <v>744</v>
      </c>
      <c r="AD237" s="273">
        <v>0.5</v>
      </c>
      <c r="AE237" s="73"/>
      <c r="AF237" s="73"/>
      <c r="AG237" s="73"/>
      <c r="AH237" s="73"/>
      <c r="AI237" s="73"/>
      <c r="AJ237" s="73"/>
      <c r="AK237" s="77">
        <f t="shared" si="11"/>
        <v>0.5</v>
      </c>
      <c r="AL237" s="77">
        <f t="shared" si="12"/>
        <v>1</v>
      </c>
      <c r="AM237" s="40" t="s">
        <v>268</v>
      </c>
      <c r="AN237" s="283"/>
    </row>
    <row r="238" spans="1:40" ht="45" x14ac:dyDescent="0.2">
      <c r="A238" s="323" t="s">
        <v>124</v>
      </c>
      <c r="B238" s="324" t="s">
        <v>644</v>
      </c>
      <c r="C238" s="322" t="s">
        <v>501</v>
      </c>
      <c r="D238" s="426" t="s">
        <v>966</v>
      </c>
      <c r="E238" s="322" t="s">
        <v>647</v>
      </c>
      <c r="F238" s="322" t="s">
        <v>975</v>
      </c>
      <c r="G238" s="324" t="s">
        <v>872</v>
      </c>
      <c r="H238" s="407">
        <v>45658</v>
      </c>
      <c r="I238" s="407">
        <v>46022</v>
      </c>
      <c r="J238" s="345"/>
      <c r="K238" s="345"/>
      <c r="L238" s="345"/>
      <c r="M238" s="345">
        <v>0.3</v>
      </c>
      <c r="N238" s="345"/>
      <c r="O238" s="345"/>
      <c r="P238" s="427"/>
      <c r="Q238" s="427">
        <v>0.3</v>
      </c>
      <c r="R238" s="427"/>
      <c r="S238" s="427"/>
      <c r="T238" s="427"/>
      <c r="U238" s="427">
        <v>0.4</v>
      </c>
      <c r="V238" s="75">
        <f t="shared" si="10"/>
        <v>1</v>
      </c>
      <c r="W238" s="411" t="s">
        <v>873</v>
      </c>
      <c r="X238" s="322" t="s">
        <v>506</v>
      </c>
      <c r="Y238" s="77"/>
      <c r="Z238" s="119"/>
      <c r="AA238" s="119"/>
      <c r="AB238" s="272">
        <v>0.3</v>
      </c>
      <c r="AC238" s="276" t="s">
        <v>744</v>
      </c>
      <c r="AD238" s="276" t="s">
        <v>744</v>
      </c>
      <c r="AE238" s="73"/>
      <c r="AF238" s="73"/>
      <c r="AG238" s="73"/>
      <c r="AH238" s="73"/>
      <c r="AI238" s="73"/>
      <c r="AJ238" s="73"/>
      <c r="AK238" s="77">
        <f t="shared" si="11"/>
        <v>0.3</v>
      </c>
      <c r="AL238" s="77">
        <f t="shared" si="12"/>
        <v>1</v>
      </c>
      <c r="AM238" s="40" t="s">
        <v>268</v>
      </c>
      <c r="AN238" s="283"/>
    </row>
    <row r="239" spans="1:40" ht="45" x14ac:dyDescent="0.2">
      <c r="A239" s="323" t="s">
        <v>124</v>
      </c>
      <c r="B239" s="324" t="s">
        <v>644</v>
      </c>
      <c r="C239" s="322" t="s">
        <v>501</v>
      </c>
      <c r="D239" s="426" t="s">
        <v>966</v>
      </c>
      <c r="E239" s="322" t="s">
        <v>647</v>
      </c>
      <c r="F239" s="322" t="s">
        <v>976</v>
      </c>
      <c r="G239" s="324" t="s">
        <v>977</v>
      </c>
      <c r="H239" s="407">
        <v>45658</v>
      </c>
      <c r="I239" s="407">
        <v>46022</v>
      </c>
      <c r="J239" s="345"/>
      <c r="K239" s="345"/>
      <c r="L239" s="345"/>
      <c r="M239" s="345"/>
      <c r="N239" s="345"/>
      <c r="O239" s="345"/>
      <c r="P239" s="427">
        <v>0.5</v>
      </c>
      <c r="Q239" s="427"/>
      <c r="R239" s="427"/>
      <c r="S239" s="427"/>
      <c r="T239" s="427"/>
      <c r="U239" s="427">
        <v>0.5</v>
      </c>
      <c r="V239" s="75">
        <f t="shared" si="10"/>
        <v>1</v>
      </c>
      <c r="W239" s="91" t="s">
        <v>978</v>
      </c>
      <c r="X239" s="322" t="s">
        <v>506</v>
      </c>
      <c r="Y239" s="77">
        <v>0.01</v>
      </c>
      <c r="Z239" s="119">
        <v>0.02</v>
      </c>
      <c r="AA239" s="119">
        <v>0.02</v>
      </c>
      <c r="AB239" s="275" t="s">
        <v>744</v>
      </c>
      <c r="AC239" s="276" t="s">
        <v>744</v>
      </c>
      <c r="AD239" s="276" t="s">
        <v>744</v>
      </c>
      <c r="AE239" s="73"/>
      <c r="AF239" s="73"/>
      <c r="AG239" s="73"/>
      <c r="AH239" s="73"/>
      <c r="AI239" s="73"/>
      <c r="AJ239" s="73"/>
      <c r="AK239" s="77">
        <f t="shared" si="11"/>
        <v>0.05</v>
      </c>
      <c r="AL239" s="77">
        <f>+AK239</f>
        <v>0.05</v>
      </c>
      <c r="AM239" s="40" t="s">
        <v>979</v>
      </c>
      <c r="AN239" s="401" t="s">
        <v>980</v>
      </c>
    </row>
    <row r="240" spans="1:40" ht="45" x14ac:dyDescent="0.2">
      <c r="A240" s="323" t="s">
        <v>124</v>
      </c>
      <c r="B240" s="324" t="s">
        <v>644</v>
      </c>
      <c r="C240" s="322" t="s">
        <v>501</v>
      </c>
      <c r="D240" s="426" t="s">
        <v>966</v>
      </c>
      <c r="E240" s="322" t="s">
        <v>647</v>
      </c>
      <c r="F240" s="322" t="s">
        <v>981</v>
      </c>
      <c r="G240" s="324" t="s">
        <v>982</v>
      </c>
      <c r="H240" s="407">
        <v>45658</v>
      </c>
      <c r="I240" s="407">
        <v>46022</v>
      </c>
      <c r="J240" s="345"/>
      <c r="K240" s="345"/>
      <c r="L240" s="345"/>
      <c r="M240" s="345"/>
      <c r="N240" s="345"/>
      <c r="O240" s="345">
        <v>0.5</v>
      </c>
      <c r="P240" s="427"/>
      <c r="Q240" s="427"/>
      <c r="R240" s="427"/>
      <c r="S240" s="427"/>
      <c r="T240" s="427"/>
      <c r="U240" s="427">
        <v>0.5</v>
      </c>
      <c r="V240" s="75">
        <f t="shared" si="10"/>
        <v>1</v>
      </c>
      <c r="W240" s="411" t="s">
        <v>983</v>
      </c>
      <c r="X240" s="322" t="s">
        <v>506</v>
      </c>
      <c r="Y240" s="77"/>
      <c r="Z240" s="119"/>
      <c r="AA240" s="119"/>
      <c r="AB240" s="275" t="s">
        <v>744</v>
      </c>
      <c r="AC240" s="276" t="s">
        <v>744</v>
      </c>
      <c r="AD240" s="273">
        <v>0.5</v>
      </c>
      <c r="AE240" s="73"/>
      <c r="AF240" s="73"/>
      <c r="AG240" s="73"/>
      <c r="AH240" s="73"/>
      <c r="AI240" s="73"/>
      <c r="AJ240" s="73"/>
      <c r="AK240" s="77">
        <f t="shared" si="11"/>
        <v>0.5</v>
      </c>
      <c r="AL240" s="77">
        <f t="shared" si="12"/>
        <v>1</v>
      </c>
      <c r="AM240" s="40" t="s">
        <v>268</v>
      </c>
      <c r="AN240" s="283"/>
    </row>
    <row r="241" spans="1:40" ht="45" x14ac:dyDescent="0.2">
      <c r="A241" s="323" t="s">
        <v>124</v>
      </c>
      <c r="B241" s="324" t="s">
        <v>644</v>
      </c>
      <c r="C241" s="322" t="s">
        <v>501</v>
      </c>
      <c r="D241" s="426" t="s">
        <v>966</v>
      </c>
      <c r="E241" s="322" t="s">
        <v>647</v>
      </c>
      <c r="F241" s="322" t="s">
        <v>984</v>
      </c>
      <c r="G241" s="324" t="s">
        <v>854</v>
      </c>
      <c r="H241" s="407">
        <v>45658</v>
      </c>
      <c r="I241" s="407">
        <v>46022</v>
      </c>
      <c r="J241" s="345"/>
      <c r="K241" s="345"/>
      <c r="L241" s="345">
        <v>0.25</v>
      </c>
      <c r="M241" s="345"/>
      <c r="N241" s="345"/>
      <c r="O241" s="345">
        <v>0.25</v>
      </c>
      <c r="P241" s="427"/>
      <c r="Q241" s="427"/>
      <c r="R241" s="427">
        <v>0.25</v>
      </c>
      <c r="S241" s="427"/>
      <c r="T241" s="427"/>
      <c r="U241" s="427">
        <v>0.25</v>
      </c>
      <c r="V241" s="75">
        <f t="shared" si="10"/>
        <v>1</v>
      </c>
      <c r="W241" s="411" t="s">
        <v>855</v>
      </c>
      <c r="X241" s="322" t="s">
        <v>506</v>
      </c>
      <c r="Y241" s="77"/>
      <c r="Z241" s="119"/>
      <c r="AA241" s="119">
        <v>0.25</v>
      </c>
      <c r="AB241" s="272">
        <v>0</v>
      </c>
      <c r="AC241" s="273">
        <v>0</v>
      </c>
      <c r="AD241" s="273">
        <v>0.25</v>
      </c>
      <c r="AE241" s="73"/>
      <c r="AF241" s="73"/>
      <c r="AG241" s="73"/>
      <c r="AH241" s="73"/>
      <c r="AI241" s="73"/>
      <c r="AJ241" s="73"/>
      <c r="AK241" s="77">
        <f t="shared" si="11"/>
        <v>0.5</v>
      </c>
      <c r="AL241" s="77">
        <f t="shared" si="12"/>
        <v>1</v>
      </c>
      <c r="AM241" s="40"/>
      <c r="AN241" s="283"/>
    </row>
    <row r="242" spans="1:40" ht="60" x14ac:dyDescent="0.2">
      <c r="A242" s="323" t="s">
        <v>124</v>
      </c>
      <c r="B242" s="324" t="s">
        <v>644</v>
      </c>
      <c r="C242" s="322" t="s">
        <v>501</v>
      </c>
      <c r="D242" s="426" t="s">
        <v>966</v>
      </c>
      <c r="E242" s="322" t="s">
        <v>647</v>
      </c>
      <c r="F242" s="322" t="s">
        <v>985</v>
      </c>
      <c r="G242" s="324" t="s">
        <v>986</v>
      </c>
      <c r="H242" s="407">
        <v>45658</v>
      </c>
      <c r="I242" s="407">
        <v>46022</v>
      </c>
      <c r="J242" s="345"/>
      <c r="K242" s="345"/>
      <c r="L242" s="345">
        <v>0.25</v>
      </c>
      <c r="M242" s="345"/>
      <c r="N242" s="345"/>
      <c r="O242" s="345">
        <v>0.25</v>
      </c>
      <c r="P242" s="427"/>
      <c r="Q242" s="427"/>
      <c r="R242" s="427">
        <v>0.25</v>
      </c>
      <c r="S242" s="427"/>
      <c r="T242" s="427"/>
      <c r="U242" s="427">
        <v>0.25</v>
      </c>
      <c r="V242" s="75">
        <f t="shared" si="10"/>
        <v>1</v>
      </c>
      <c r="W242" s="411" t="s">
        <v>987</v>
      </c>
      <c r="X242" s="322" t="s">
        <v>506</v>
      </c>
      <c r="Y242" s="77"/>
      <c r="Z242" s="119"/>
      <c r="AA242" s="119">
        <v>0.25</v>
      </c>
      <c r="AB242" s="272">
        <v>0</v>
      </c>
      <c r="AC242" s="273">
        <v>0</v>
      </c>
      <c r="AD242" s="273">
        <v>0.25</v>
      </c>
      <c r="AE242" s="73"/>
      <c r="AF242" s="73"/>
      <c r="AG242" s="73"/>
      <c r="AH242" s="73"/>
      <c r="AI242" s="73"/>
      <c r="AJ242" s="73"/>
      <c r="AK242" s="77">
        <f t="shared" si="11"/>
        <v>0.5</v>
      </c>
      <c r="AL242" s="77">
        <f t="shared" si="12"/>
        <v>1</v>
      </c>
      <c r="AM242" s="40"/>
      <c r="AN242" s="283"/>
    </row>
    <row r="243" spans="1:40" ht="45" x14ac:dyDescent="0.2">
      <c r="A243" s="323" t="s">
        <v>124</v>
      </c>
      <c r="B243" s="324" t="s">
        <v>644</v>
      </c>
      <c r="C243" s="322" t="s">
        <v>501</v>
      </c>
      <c r="D243" s="323" t="s">
        <v>988</v>
      </c>
      <c r="E243" s="322" t="s">
        <v>647</v>
      </c>
      <c r="F243" s="322" t="s">
        <v>989</v>
      </c>
      <c r="G243" s="324" t="s">
        <v>990</v>
      </c>
      <c r="H243" s="407">
        <v>45658</v>
      </c>
      <c r="I243" s="407">
        <v>46022</v>
      </c>
      <c r="J243" s="345"/>
      <c r="K243" s="345"/>
      <c r="L243" s="345"/>
      <c r="M243" s="345"/>
      <c r="N243" s="345"/>
      <c r="O243" s="345">
        <v>0.5</v>
      </c>
      <c r="P243" s="427"/>
      <c r="Q243" s="427"/>
      <c r="R243" s="427"/>
      <c r="S243" s="427"/>
      <c r="T243" s="427"/>
      <c r="U243" s="427">
        <v>0.5</v>
      </c>
      <c r="V243" s="75">
        <f t="shared" si="10"/>
        <v>1</v>
      </c>
      <c r="W243" s="411" t="s">
        <v>991</v>
      </c>
      <c r="X243" s="322" t="s">
        <v>506</v>
      </c>
      <c r="Y243" s="77">
        <v>0.1</v>
      </c>
      <c r="Z243" s="119">
        <v>0.1</v>
      </c>
      <c r="AA243" s="119">
        <v>0.1</v>
      </c>
      <c r="AB243" s="275" t="s">
        <v>744</v>
      </c>
      <c r="AC243" s="276" t="s">
        <v>744</v>
      </c>
      <c r="AD243" s="273">
        <v>0.2</v>
      </c>
      <c r="AE243" s="73"/>
      <c r="AF243" s="73"/>
      <c r="AG243" s="73"/>
      <c r="AH243" s="73"/>
      <c r="AI243" s="73"/>
      <c r="AJ243" s="73"/>
      <c r="AK243" s="77">
        <f t="shared" si="11"/>
        <v>0.5</v>
      </c>
      <c r="AL243" s="77">
        <f t="shared" si="12"/>
        <v>1</v>
      </c>
      <c r="AM243" s="40" t="s">
        <v>979</v>
      </c>
      <c r="AN243" s="283"/>
    </row>
    <row r="244" spans="1:40" ht="60" x14ac:dyDescent="0.2">
      <c r="A244" s="323" t="s">
        <v>124</v>
      </c>
      <c r="B244" s="324" t="s">
        <v>644</v>
      </c>
      <c r="C244" s="322" t="s">
        <v>501</v>
      </c>
      <c r="D244" s="323" t="s">
        <v>988</v>
      </c>
      <c r="E244" s="322" t="s">
        <v>647</v>
      </c>
      <c r="F244" s="322" t="s">
        <v>992</v>
      </c>
      <c r="G244" s="324" t="s">
        <v>993</v>
      </c>
      <c r="H244" s="407">
        <v>45658</v>
      </c>
      <c r="I244" s="407">
        <v>46022</v>
      </c>
      <c r="J244" s="345"/>
      <c r="K244" s="345"/>
      <c r="L244" s="345"/>
      <c r="M244" s="345"/>
      <c r="N244" s="345"/>
      <c r="O244" s="345"/>
      <c r="P244" s="427"/>
      <c r="Q244" s="427"/>
      <c r="R244" s="427"/>
      <c r="S244" s="427"/>
      <c r="T244" s="427"/>
      <c r="U244" s="427">
        <v>1</v>
      </c>
      <c r="V244" s="75">
        <f t="shared" si="10"/>
        <v>1</v>
      </c>
      <c r="W244" s="411" t="s">
        <v>994</v>
      </c>
      <c r="X244" s="322" t="s">
        <v>506</v>
      </c>
      <c r="Y244" s="77"/>
      <c r="Z244" s="119"/>
      <c r="AA244" s="119"/>
      <c r="AB244" s="267"/>
      <c r="AC244" s="267"/>
      <c r="AD244" s="267"/>
      <c r="AE244" s="73"/>
      <c r="AF244" s="73"/>
      <c r="AG244" s="73"/>
      <c r="AH244" s="73"/>
      <c r="AI244" s="73"/>
      <c r="AJ244" s="73"/>
      <c r="AK244" s="77">
        <f t="shared" si="11"/>
        <v>0</v>
      </c>
      <c r="AL244" s="77" t="str">
        <f>IFERROR(AK244/SUM(J244:O244),"No programado para el periodo")</f>
        <v>No programado para el periodo</v>
      </c>
      <c r="AM244" s="40" t="s">
        <v>268</v>
      </c>
      <c r="AN244" s="401" t="s">
        <v>665</v>
      </c>
    </row>
    <row r="245" spans="1:40" ht="60" x14ac:dyDescent="0.2">
      <c r="A245" s="323" t="s">
        <v>115</v>
      </c>
      <c r="B245" s="324" t="s">
        <v>644</v>
      </c>
      <c r="C245" s="322" t="s">
        <v>450</v>
      </c>
      <c r="D245" s="323" t="s">
        <v>995</v>
      </c>
      <c r="E245" s="322" t="s">
        <v>647</v>
      </c>
      <c r="F245" s="322" t="s">
        <v>996</v>
      </c>
      <c r="G245" s="323" t="s">
        <v>854</v>
      </c>
      <c r="H245" s="407">
        <v>45748</v>
      </c>
      <c r="I245" s="407">
        <v>46022</v>
      </c>
      <c r="J245" s="74"/>
      <c r="K245" s="74"/>
      <c r="L245" s="74"/>
      <c r="M245" s="74">
        <v>0.33</v>
      </c>
      <c r="N245" s="74"/>
      <c r="O245" s="74"/>
      <c r="P245" s="75"/>
      <c r="Q245" s="75">
        <v>0.33</v>
      </c>
      <c r="R245" s="75"/>
      <c r="S245" s="75"/>
      <c r="T245" s="75"/>
      <c r="U245" s="75">
        <v>0.34</v>
      </c>
      <c r="V245" s="75">
        <f t="shared" si="10"/>
        <v>1</v>
      </c>
      <c r="W245" s="411" t="s">
        <v>855</v>
      </c>
      <c r="X245" s="322" t="s">
        <v>455</v>
      </c>
      <c r="Y245" s="77"/>
      <c r="Z245" s="119"/>
      <c r="AA245" s="119"/>
      <c r="AB245" s="267">
        <v>0.33</v>
      </c>
      <c r="AC245" s="267"/>
      <c r="AD245" s="267"/>
      <c r="AE245" s="73"/>
      <c r="AF245" s="73"/>
      <c r="AG245" s="73"/>
      <c r="AH245" s="73"/>
      <c r="AI245" s="73"/>
      <c r="AJ245" s="73"/>
      <c r="AK245" s="77">
        <f t="shared" si="11"/>
        <v>0.33</v>
      </c>
      <c r="AL245" s="77">
        <f t="shared" si="12"/>
        <v>1</v>
      </c>
      <c r="AM245" s="40" t="s">
        <v>268</v>
      </c>
      <c r="AN245" s="281"/>
    </row>
    <row r="246" spans="1:40" ht="60" x14ac:dyDescent="0.2">
      <c r="A246" s="323" t="s">
        <v>115</v>
      </c>
      <c r="B246" s="324" t="s">
        <v>644</v>
      </c>
      <c r="C246" s="322" t="s">
        <v>450</v>
      </c>
      <c r="D246" s="323" t="s">
        <v>995</v>
      </c>
      <c r="E246" s="322" t="s">
        <v>647</v>
      </c>
      <c r="F246" s="322" t="s">
        <v>997</v>
      </c>
      <c r="G246" s="323" t="s">
        <v>858</v>
      </c>
      <c r="H246" s="407">
        <v>45717</v>
      </c>
      <c r="I246" s="407">
        <v>46022</v>
      </c>
      <c r="J246" s="74"/>
      <c r="K246" s="74"/>
      <c r="L246" s="74">
        <v>0.05</v>
      </c>
      <c r="M246" s="74">
        <v>0.05</v>
      </c>
      <c r="N246" s="74">
        <v>0.05</v>
      </c>
      <c r="O246" s="74">
        <v>0.05</v>
      </c>
      <c r="P246" s="75">
        <v>0.05</v>
      </c>
      <c r="Q246" s="75">
        <v>0.05</v>
      </c>
      <c r="R246" s="75">
        <v>0.1</v>
      </c>
      <c r="S246" s="75">
        <v>0.1</v>
      </c>
      <c r="T246" s="75">
        <v>0.1</v>
      </c>
      <c r="U246" s="75">
        <v>0.4</v>
      </c>
      <c r="V246" s="75">
        <f t="shared" si="10"/>
        <v>1</v>
      </c>
      <c r="W246" s="411" t="s">
        <v>859</v>
      </c>
      <c r="X246" s="322" t="s">
        <v>455</v>
      </c>
      <c r="Y246" s="77"/>
      <c r="Z246" s="119">
        <v>0.05</v>
      </c>
      <c r="AA246" s="119"/>
      <c r="AB246" s="267">
        <v>0.05</v>
      </c>
      <c r="AC246" s="267">
        <v>0.05</v>
      </c>
      <c r="AD246" s="267">
        <v>0.05</v>
      </c>
      <c r="AE246" s="73"/>
      <c r="AF246" s="73"/>
      <c r="AG246" s="73"/>
      <c r="AH246" s="73"/>
      <c r="AI246" s="73"/>
      <c r="AJ246" s="73"/>
      <c r="AK246" s="77">
        <f t="shared" si="11"/>
        <v>0.2</v>
      </c>
      <c r="AL246" s="77">
        <f t="shared" si="12"/>
        <v>1</v>
      </c>
      <c r="AM246" s="40"/>
      <c r="AN246" s="281"/>
    </row>
    <row r="247" spans="1:40" ht="60" x14ac:dyDescent="0.2">
      <c r="A247" s="323" t="s">
        <v>115</v>
      </c>
      <c r="B247" s="324" t="s">
        <v>644</v>
      </c>
      <c r="C247" s="322" t="s">
        <v>450</v>
      </c>
      <c r="D247" s="323" t="s">
        <v>995</v>
      </c>
      <c r="E247" s="322" t="s">
        <v>647</v>
      </c>
      <c r="F247" s="322" t="s">
        <v>998</v>
      </c>
      <c r="G247" s="323" t="s">
        <v>999</v>
      </c>
      <c r="H247" s="407">
        <v>45748</v>
      </c>
      <c r="I247" s="407">
        <v>46022</v>
      </c>
      <c r="J247" s="74"/>
      <c r="K247" s="74"/>
      <c r="L247" s="74"/>
      <c r="M247" s="74">
        <v>0.33</v>
      </c>
      <c r="N247" s="74"/>
      <c r="O247" s="74"/>
      <c r="P247" s="75"/>
      <c r="Q247" s="75">
        <v>0.33</v>
      </c>
      <c r="R247" s="75"/>
      <c r="S247" s="75"/>
      <c r="T247" s="75"/>
      <c r="U247" s="75">
        <v>0.34</v>
      </c>
      <c r="V247" s="75">
        <f t="shared" si="10"/>
        <v>1</v>
      </c>
      <c r="W247" s="411" t="s">
        <v>1000</v>
      </c>
      <c r="X247" s="322" t="s">
        <v>455</v>
      </c>
      <c r="Y247" s="77"/>
      <c r="Z247" s="119"/>
      <c r="AA247" s="119"/>
      <c r="AB247" s="267">
        <v>0.33</v>
      </c>
      <c r="AC247" s="267"/>
      <c r="AD247" s="267"/>
      <c r="AE247" s="73"/>
      <c r="AF247" s="73"/>
      <c r="AG247" s="73"/>
      <c r="AH247" s="73"/>
      <c r="AI247" s="73"/>
      <c r="AJ247" s="73"/>
      <c r="AK247" s="77">
        <f t="shared" si="11"/>
        <v>0.33</v>
      </c>
      <c r="AL247" s="77">
        <f t="shared" si="12"/>
        <v>1</v>
      </c>
      <c r="AM247" s="40" t="s">
        <v>268</v>
      </c>
      <c r="AN247" s="281"/>
    </row>
    <row r="248" spans="1:40" ht="120" x14ac:dyDescent="0.2">
      <c r="A248" s="323" t="s">
        <v>115</v>
      </c>
      <c r="B248" s="324" t="s">
        <v>644</v>
      </c>
      <c r="C248" s="322" t="s">
        <v>450</v>
      </c>
      <c r="D248" s="323" t="s">
        <v>995</v>
      </c>
      <c r="E248" s="322" t="s">
        <v>647</v>
      </c>
      <c r="F248" s="322" t="s">
        <v>1001</v>
      </c>
      <c r="G248" s="323" t="s">
        <v>679</v>
      </c>
      <c r="H248" s="407">
        <v>45658</v>
      </c>
      <c r="I248" s="407">
        <v>46022</v>
      </c>
      <c r="J248" s="74">
        <v>0.02</v>
      </c>
      <c r="K248" s="74">
        <v>0.02</v>
      </c>
      <c r="L248" s="74">
        <v>0.02</v>
      </c>
      <c r="M248" s="74">
        <v>0.27</v>
      </c>
      <c r="N248" s="74"/>
      <c r="O248" s="74"/>
      <c r="P248" s="75"/>
      <c r="Q248" s="75">
        <v>0.33</v>
      </c>
      <c r="R248" s="75"/>
      <c r="S248" s="75"/>
      <c r="T248" s="75"/>
      <c r="U248" s="75">
        <v>0.34</v>
      </c>
      <c r="V248" s="75">
        <f t="shared" si="10"/>
        <v>1</v>
      </c>
      <c r="W248" s="411" t="s">
        <v>968</v>
      </c>
      <c r="X248" s="322" t="s">
        <v>455</v>
      </c>
      <c r="Y248" s="77">
        <v>0.02</v>
      </c>
      <c r="Z248" s="119">
        <v>0.02</v>
      </c>
      <c r="AA248" s="119">
        <v>0.02</v>
      </c>
      <c r="AB248" s="267">
        <v>0.27</v>
      </c>
      <c r="AC248" s="267"/>
      <c r="AD248" s="267"/>
      <c r="AE248" s="73"/>
      <c r="AF248" s="73"/>
      <c r="AG248" s="73"/>
      <c r="AH248" s="73"/>
      <c r="AI248" s="73"/>
      <c r="AJ248" s="73"/>
      <c r="AK248" s="77">
        <f t="shared" si="11"/>
        <v>0.33</v>
      </c>
      <c r="AL248" s="77">
        <f t="shared" si="12"/>
        <v>1</v>
      </c>
      <c r="AM248" s="40"/>
      <c r="AN248" s="281"/>
    </row>
    <row r="249" spans="1:40" ht="60" x14ac:dyDescent="0.2">
      <c r="A249" s="323" t="s">
        <v>115</v>
      </c>
      <c r="B249" s="324" t="s">
        <v>644</v>
      </c>
      <c r="C249" s="322" t="s">
        <v>450</v>
      </c>
      <c r="D249" s="323" t="s">
        <v>995</v>
      </c>
      <c r="E249" s="322" t="s">
        <v>647</v>
      </c>
      <c r="F249" s="322" t="s">
        <v>1002</v>
      </c>
      <c r="G249" s="323" t="s">
        <v>970</v>
      </c>
      <c r="H249" s="407">
        <v>45658</v>
      </c>
      <c r="I249" s="407">
        <v>46022</v>
      </c>
      <c r="J249" s="74">
        <v>0.05</v>
      </c>
      <c r="K249" s="74">
        <v>0.05</v>
      </c>
      <c r="L249" s="74">
        <v>0.05</v>
      </c>
      <c r="M249" s="74">
        <v>0.18</v>
      </c>
      <c r="N249" s="74"/>
      <c r="O249" s="74"/>
      <c r="P249" s="75"/>
      <c r="Q249" s="75">
        <v>0.33</v>
      </c>
      <c r="R249" s="75"/>
      <c r="S249" s="75"/>
      <c r="T249" s="75"/>
      <c r="U249" s="75">
        <v>0.34</v>
      </c>
      <c r="V249" s="75">
        <f t="shared" si="10"/>
        <v>1</v>
      </c>
      <c r="W249" s="411" t="s">
        <v>971</v>
      </c>
      <c r="X249" s="322" t="s">
        <v>455</v>
      </c>
      <c r="Y249" s="77">
        <v>0.05</v>
      </c>
      <c r="Z249" s="119">
        <v>0.05</v>
      </c>
      <c r="AA249" s="119">
        <v>0.05</v>
      </c>
      <c r="AB249" s="267">
        <v>0.18</v>
      </c>
      <c r="AC249" s="267"/>
      <c r="AD249" s="267"/>
      <c r="AE249" s="73"/>
      <c r="AF249" s="73"/>
      <c r="AG249" s="73"/>
      <c r="AH249" s="73"/>
      <c r="AI249" s="73"/>
      <c r="AJ249" s="73"/>
      <c r="AK249" s="77">
        <f t="shared" si="11"/>
        <v>0.33</v>
      </c>
      <c r="AL249" s="77">
        <f t="shared" si="12"/>
        <v>1</v>
      </c>
      <c r="AM249" s="40"/>
      <c r="AN249" s="281"/>
    </row>
    <row r="250" spans="1:40" ht="60" x14ac:dyDescent="0.2">
      <c r="A250" s="323" t="s">
        <v>115</v>
      </c>
      <c r="B250" s="324" t="s">
        <v>644</v>
      </c>
      <c r="C250" s="322" t="s">
        <v>450</v>
      </c>
      <c r="D250" s="323" t="s">
        <v>995</v>
      </c>
      <c r="E250" s="322" t="s">
        <v>647</v>
      </c>
      <c r="F250" s="322" t="s">
        <v>1003</v>
      </c>
      <c r="G250" s="323" t="s">
        <v>742</v>
      </c>
      <c r="H250" s="407">
        <v>45931</v>
      </c>
      <c r="I250" s="407">
        <v>46022</v>
      </c>
      <c r="J250" s="74"/>
      <c r="K250" s="74"/>
      <c r="L250" s="74"/>
      <c r="M250" s="74"/>
      <c r="N250" s="74"/>
      <c r="O250" s="74"/>
      <c r="P250" s="75"/>
      <c r="Q250" s="75"/>
      <c r="R250" s="75"/>
      <c r="S250" s="75">
        <v>0.1</v>
      </c>
      <c r="T250" s="75">
        <v>0.1</v>
      </c>
      <c r="U250" s="75">
        <v>0.8</v>
      </c>
      <c r="V250" s="75">
        <f t="shared" si="10"/>
        <v>1</v>
      </c>
      <c r="W250" s="411" t="s">
        <v>743</v>
      </c>
      <c r="X250" s="322" t="s">
        <v>455</v>
      </c>
      <c r="Y250" s="77"/>
      <c r="Z250" s="119"/>
      <c r="AA250" s="119"/>
      <c r="AB250" s="267"/>
      <c r="AC250" s="267"/>
      <c r="AD250" s="267"/>
      <c r="AE250" s="73"/>
      <c r="AF250" s="73"/>
      <c r="AG250" s="73"/>
      <c r="AH250" s="73"/>
      <c r="AI250" s="73"/>
      <c r="AJ250" s="73"/>
      <c r="AK250" s="77">
        <f t="shared" si="11"/>
        <v>0</v>
      </c>
      <c r="AL250" s="77" t="str">
        <f>IFERROR(AK250/SUM(J250:O250),"No programado para el periodo")</f>
        <v>No programado para el periodo</v>
      </c>
      <c r="AM250" s="40" t="s">
        <v>268</v>
      </c>
      <c r="AN250" s="401" t="s">
        <v>665</v>
      </c>
    </row>
    <row r="251" spans="1:40" ht="60" x14ac:dyDescent="0.2">
      <c r="A251" s="323" t="s">
        <v>115</v>
      </c>
      <c r="B251" s="324" t="s">
        <v>644</v>
      </c>
      <c r="C251" s="322" t="s">
        <v>450</v>
      </c>
      <c r="D251" s="323" t="s">
        <v>995</v>
      </c>
      <c r="E251" s="322" t="s">
        <v>647</v>
      </c>
      <c r="F251" s="322" t="s">
        <v>1004</v>
      </c>
      <c r="G251" s="323" t="s">
        <v>1005</v>
      </c>
      <c r="H251" s="407">
        <v>45992</v>
      </c>
      <c r="I251" s="407">
        <v>46022</v>
      </c>
      <c r="J251" s="74"/>
      <c r="K251" s="74"/>
      <c r="L251" s="74"/>
      <c r="M251" s="74"/>
      <c r="N251" s="74"/>
      <c r="O251" s="74"/>
      <c r="P251" s="75"/>
      <c r="Q251" s="75"/>
      <c r="R251" s="75"/>
      <c r="S251" s="75"/>
      <c r="T251" s="75"/>
      <c r="U251" s="417">
        <v>1</v>
      </c>
      <c r="V251" s="75">
        <f t="shared" si="10"/>
        <v>1</v>
      </c>
      <c r="W251" s="411" t="s">
        <v>1006</v>
      </c>
      <c r="X251" s="322" t="s">
        <v>455</v>
      </c>
      <c r="Y251" s="77"/>
      <c r="Z251" s="119"/>
      <c r="AA251" s="119"/>
      <c r="AB251" s="267"/>
      <c r="AC251" s="267"/>
      <c r="AD251" s="267"/>
      <c r="AE251" s="73"/>
      <c r="AF251" s="73"/>
      <c r="AG251" s="73"/>
      <c r="AH251" s="73"/>
      <c r="AI251" s="73"/>
      <c r="AJ251" s="73"/>
      <c r="AK251" s="77">
        <f t="shared" si="11"/>
        <v>0</v>
      </c>
      <c r="AL251" s="77" t="str">
        <f>IFERROR(AK251/SUM(J251:O251),"No programado para el periodo")</f>
        <v>No programado para el periodo</v>
      </c>
      <c r="AM251" s="40" t="s">
        <v>268</v>
      </c>
      <c r="AN251" s="401" t="s">
        <v>665</v>
      </c>
    </row>
    <row r="252" spans="1:40" ht="60" x14ac:dyDescent="0.2">
      <c r="A252" s="323" t="s">
        <v>115</v>
      </c>
      <c r="B252" s="324" t="s">
        <v>644</v>
      </c>
      <c r="C252" s="322" t="s">
        <v>450</v>
      </c>
      <c r="D252" s="386" t="s">
        <v>1007</v>
      </c>
      <c r="E252" s="322" t="s">
        <v>647</v>
      </c>
      <c r="F252" s="322" t="s">
        <v>1008</v>
      </c>
      <c r="G252" s="323" t="s">
        <v>1009</v>
      </c>
      <c r="H252" s="407">
        <v>45658</v>
      </c>
      <c r="I252" s="407">
        <v>46022</v>
      </c>
      <c r="J252" s="74">
        <v>0.05</v>
      </c>
      <c r="K252" s="74">
        <v>0.05</v>
      </c>
      <c r="L252" s="74">
        <v>0.1</v>
      </c>
      <c r="M252" s="74">
        <v>0.1</v>
      </c>
      <c r="N252" s="74">
        <v>0.1</v>
      </c>
      <c r="O252" s="74">
        <v>0.1</v>
      </c>
      <c r="P252" s="75">
        <v>0.1</v>
      </c>
      <c r="Q252" s="75">
        <v>0.1</v>
      </c>
      <c r="R252" s="75">
        <v>0.1</v>
      </c>
      <c r="S252" s="75">
        <v>0.1</v>
      </c>
      <c r="T252" s="75">
        <v>0.05</v>
      </c>
      <c r="U252" s="75">
        <v>0.05</v>
      </c>
      <c r="V252" s="75">
        <f t="shared" si="10"/>
        <v>1</v>
      </c>
      <c r="W252" s="411" t="s">
        <v>1010</v>
      </c>
      <c r="X252" s="322" t="s">
        <v>455</v>
      </c>
      <c r="Y252" s="77">
        <v>0.05</v>
      </c>
      <c r="Z252" s="119">
        <v>0.05</v>
      </c>
      <c r="AA252" s="119">
        <v>0.1</v>
      </c>
      <c r="AB252" s="267">
        <v>0.1</v>
      </c>
      <c r="AC252" s="267">
        <v>0.1</v>
      </c>
      <c r="AD252" s="267">
        <v>0.1</v>
      </c>
      <c r="AE252" s="73"/>
      <c r="AF252" s="73"/>
      <c r="AG252" s="73"/>
      <c r="AH252" s="73"/>
      <c r="AI252" s="73"/>
      <c r="AJ252" s="73"/>
      <c r="AK252" s="77">
        <f t="shared" si="11"/>
        <v>0.5</v>
      </c>
      <c r="AL252" s="77">
        <f t="shared" si="12"/>
        <v>1</v>
      </c>
      <c r="AM252" s="40"/>
      <c r="AN252" s="281"/>
    </row>
    <row r="253" spans="1:40" ht="60" x14ac:dyDescent="0.2">
      <c r="A253" s="323" t="s">
        <v>115</v>
      </c>
      <c r="B253" s="324" t="s">
        <v>644</v>
      </c>
      <c r="C253" s="322" t="s">
        <v>450</v>
      </c>
      <c r="D253" s="386" t="s">
        <v>1007</v>
      </c>
      <c r="E253" s="322" t="s">
        <v>647</v>
      </c>
      <c r="F253" s="322" t="s">
        <v>1011</v>
      </c>
      <c r="G253" s="323" t="s">
        <v>1012</v>
      </c>
      <c r="H253" s="407">
        <v>45931</v>
      </c>
      <c r="I253" s="407">
        <v>46022</v>
      </c>
      <c r="J253" s="74"/>
      <c r="K253" s="74"/>
      <c r="L253" s="74"/>
      <c r="M253" s="74"/>
      <c r="N253" s="74"/>
      <c r="O253" s="74"/>
      <c r="P253" s="75"/>
      <c r="Q253" s="75"/>
      <c r="R253" s="75"/>
      <c r="S253" s="75">
        <v>0.2</v>
      </c>
      <c r="T253" s="75">
        <v>0.3</v>
      </c>
      <c r="U253" s="75">
        <v>0.5</v>
      </c>
      <c r="V253" s="75">
        <f t="shared" si="10"/>
        <v>1</v>
      </c>
      <c r="W253" s="411" t="s">
        <v>1013</v>
      </c>
      <c r="X253" s="322" t="s">
        <v>455</v>
      </c>
      <c r="Y253" s="77"/>
      <c r="Z253" s="119"/>
      <c r="AA253" s="119"/>
      <c r="AB253" s="267"/>
      <c r="AC253" s="267"/>
      <c r="AD253" s="267"/>
      <c r="AE253" s="73"/>
      <c r="AF253" s="73"/>
      <c r="AG253" s="73"/>
      <c r="AH253" s="73"/>
      <c r="AI253" s="73"/>
      <c r="AJ253" s="73"/>
      <c r="AK253" s="77">
        <f t="shared" si="11"/>
        <v>0</v>
      </c>
      <c r="AL253" s="77" t="str">
        <f>IFERROR(AK253/SUM(J253:O253),"No programado para el periodo")</f>
        <v>No programado para el periodo</v>
      </c>
      <c r="AM253" s="40" t="s">
        <v>268</v>
      </c>
      <c r="AN253" s="401" t="s">
        <v>665</v>
      </c>
    </row>
    <row r="254" spans="1:40" ht="255" x14ac:dyDescent="0.2">
      <c r="A254" s="323" t="s">
        <v>64</v>
      </c>
      <c r="B254" s="324" t="s">
        <v>644</v>
      </c>
      <c r="C254" s="322" t="s">
        <v>211</v>
      </c>
      <c r="D254" s="323" t="s">
        <v>1014</v>
      </c>
      <c r="E254" s="322" t="s">
        <v>647</v>
      </c>
      <c r="F254" s="322" t="s">
        <v>1015</v>
      </c>
      <c r="G254" s="323" t="s">
        <v>1016</v>
      </c>
      <c r="H254" s="407">
        <v>45689</v>
      </c>
      <c r="I254" s="407">
        <v>46022</v>
      </c>
      <c r="J254" s="74"/>
      <c r="K254" s="74">
        <v>0.09</v>
      </c>
      <c r="L254" s="74">
        <v>0.09</v>
      </c>
      <c r="M254" s="74">
        <v>0.09</v>
      </c>
      <c r="N254" s="74">
        <v>0.09</v>
      </c>
      <c r="O254" s="74">
        <v>0.09</v>
      </c>
      <c r="P254" s="75">
        <v>0.09</v>
      </c>
      <c r="Q254" s="75">
        <v>0.09</v>
      </c>
      <c r="R254" s="75">
        <v>0.09</v>
      </c>
      <c r="S254" s="75">
        <v>0.09</v>
      </c>
      <c r="T254" s="75">
        <v>0.09</v>
      </c>
      <c r="U254" s="75">
        <v>0.1</v>
      </c>
      <c r="V254" s="75">
        <f t="shared" si="10"/>
        <v>0.99999999999999978</v>
      </c>
      <c r="W254" s="411" t="s">
        <v>1017</v>
      </c>
      <c r="X254" s="322" t="s">
        <v>217</v>
      </c>
      <c r="Y254" s="77">
        <v>0.08</v>
      </c>
      <c r="Z254" s="119">
        <v>0.08</v>
      </c>
      <c r="AA254" s="119">
        <v>0.09</v>
      </c>
      <c r="AB254" s="270">
        <v>0.02</v>
      </c>
      <c r="AC254" s="271">
        <v>0.09</v>
      </c>
      <c r="AD254" s="271">
        <v>0.09</v>
      </c>
      <c r="AE254" s="73"/>
      <c r="AF254" s="73"/>
      <c r="AG254" s="73"/>
      <c r="AH254" s="73"/>
      <c r="AI254" s="73"/>
      <c r="AJ254" s="73"/>
      <c r="AK254" s="77">
        <f t="shared" si="11"/>
        <v>0.44999999999999996</v>
      </c>
      <c r="AL254" s="77">
        <f t="shared" si="12"/>
        <v>1</v>
      </c>
      <c r="AM254" s="40" t="s">
        <v>1018</v>
      </c>
      <c r="AN254" s="284"/>
    </row>
    <row r="255" spans="1:40" ht="75" x14ac:dyDescent="0.2">
      <c r="A255" s="323" t="s">
        <v>64</v>
      </c>
      <c r="B255" s="324" t="s">
        <v>644</v>
      </c>
      <c r="C255" s="322" t="s">
        <v>211</v>
      </c>
      <c r="D255" s="386" t="s">
        <v>1019</v>
      </c>
      <c r="E255" s="322" t="s">
        <v>647</v>
      </c>
      <c r="F255" s="322" t="s">
        <v>1020</v>
      </c>
      <c r="G255" s="323" t="s">
        <v>1021</v>
      </c>
      <c r="H255" s="407">
        <v>45901</v>
      </c>
      <c r="I255" s="407">
        <v>45930</v>
      </c>
      <c r="J255" s="74"/>
      <c r="K255" s="74"/>
      <c r="L255" s="74"/>
      <c r="M255" s="74"/>
      <c r="N255" s="74"/>
      <c r="O255" s="74"/>
      <c r="P255" s="75"/>
      <c r="Q255" s="75"/>
      <c r="R255" s="75">
        <v>1</v>
      </c>
      <c r="S255" s="75"/>
      <c r="T255" s="75"/>
      <c r="U255" s="75"/>
      <c r="V255" s="75">
        <f t="shared" si="10"/>
        <v>1</v>
      </c>
      <c r="W255" s="411" t="s">
        <v>1022</v>
      </c>
      <c r="X255" s="322" t="s">
        <v>353</v>
      </c>
      <c r="Y255" s="77"/>
      <c r="Z255" s="119"/>
      <c r="AA255" s="119"/>
      <c r="AB255" s="275" t="s">
        <v>744</v>
      </c>
      <c r="AC255" s="276" t="s">
        <v>744</v>
      </c>
      <c r="AD255" s="276" t="s">
        <v>744</v>
      </c>
      <c r="AE255" s="73"/>
      <c r="AF255" s="73"/>
      <c r="AG255" s="73"/>
      <c r="AH255" s="73"/>
      <c r="AI255" s="73"/>
      <c r="AJ255" s="73"/>
      <c r="AK255" s="77">
        <f t="shared" si="11"/>
        <v>0</v>
      </c>
      <c r="AL255" s="77" t="str">
        <f>IFERROR(AK255/SUM(J255:O255),"No programado para el periodo")</f>
        <v>No programado para el periodo</v>
      </c>
      <c r="AM255" s="40" t="s">
        <v>268</v>
      </c>
      <c r="AN255" s="401" t="s">
        <v>665</v>
      </c>
    </row>
    <row r="256" spans="1:40" ht="75" x14ac:dyDescent="0.2">
      <c r="A256" s="323" t="s">
        <v>64</v>
      </c>
      <c r="B256" s="324" t="s">
        <v>644</v>
      </c>
      <c r="C256" s="322" t="s">
        <v>211</v>
      </c>
      <c r="D256" s="386" t="s">
        <v>1019</v>
      </c>
      <c r="E256" s="322" t="s">
        <v>647</v>
      </c>
      <c r="F256" s="322" t="s">
        <v>1023</v>
      </c>
      <c r="G256" s="323" t="s">
        <v>1024</v>
      </c>
      <c r="H256" s="407">
        <v>45931</v>
      </c>
      <c r="I256" s="407">
        <v>45991</v>
      </c>
      <c r="J256" s="74"/>
      <c r="K256" s="74"/>
      <c r="L256" s="74"/>
      <c r="M256" s="74"/>
      <c r="N256" s="74"/>
      <c r="O256" s="74"/>
      <c r="P256" s="75"/>
      <c r="Q256" s="75"/>
      <c r="R256" s="75"/>
      <c r="S256" s="75">
        <v>0.5</v>
      </c>
      <c r="T256" s="75">
        <v>0.5</v>
      </c>
      <c r="U256" s="75"/>
      <c r="V256" s="75">
        <f t="shared" si="10"/>
        <v>1</v>
      </c>
      <c r="W256" s="411" t="s">
        <v>1025</v>
      </c>
      <c r="X256" s="322" t="s">
        <v>353</v>
      </c>
      <c r="Y256" s="77"/>
      <c r="Z256" s="119"/>
      <c r="AA256" s="119"/>
      <c r="AB256" s="275" t="s">
        <v>744</v>
      </c>
      <c r="AC256" s="276" t="s">
        <v>744</v>
      </c>
      <c r="AD256" s="276" t="s">
        <v>744</v>
      </c>
      <c r="AE256" s="73"/>
      <c r="AF256" s="73"/>
      <c r="AG256" s="73"/>
      <c r="AH256" s="73"/>
      <c r="AI256" s="73"/>
      <c r="AJ256" s="73"/>
      <c r="AK256" s="77">
        <f t="shared" si="11"/>
        <v>0</v>
      </c>
      <c r="AL256" s="77" t="str">
        <f>IFERROR(AK256/SUM(J256:O256),"No programado para el periodo")</f>
        <v>No programado para el periodo</v>
      </c>
      <c r="AM256" s="40" t="s">
        <v>268</v>
      </c>
      <c r="AN256" s="401" t="s">
        <v>665</v>
      </c>
    </row>
    <row r="257" spans="1:40" ht="75" x14ac:dyDescent="0.2">
      <c r="A257" s="323" t="s">
        <v>64</v>
      </c>
      <c r="B257" s="324" t="s">
        <v>644</v>
      </c>
      <c r="C257" s="322" t="s">
        <v>211</v>
      </c>
      <c r="D257" s="386" t="s">
        <v>1019</v>
      </c>
      <c r="E257" s="322" t="s">
        <v>647</v>
      </c>
      <c r="F257" s="322" t="s">
        <v>1026</v>
      </c>
      <c r="G257" s="323" t="s">
        <v>1027</v>
      </c>
      <c r="H257" s="407">
        <v>45962</v>
      </c>
      <c r="I257" s="407">
        <v>46022</v>
      </c>
      <c r="J257" s="74"/>
      <c r="K257" s="74"/>
      <c r="L257" s="74"/>
      <c r="M257" s="74"/>
      <c r="N257" s="74"/>
      <c r="O257" s="74"/>
      <c r="P257" s="75"/>
      <c r="Q257" s="75"/>
      <c r="R257" s="75"/>
      <c r="S257" s="75"/>
      <c r="T257" s="75">
        <v>0.5</v>
      </c>
      <c r="U257" s="75">
        <v>0.5</v>
      </c>
      <c r="V257" s="75">
        <f t="shared" si="10"/>
        <v>1</v>
      </c>
      <c r="W257" s="411" t="s">
        <v>1028</v>
      </c>
      <c r="X257" s="322" t="s">
        <v>353</v>
      </c>
      <c r="Y257" s="77"/>
      <c r="Z257" s="119"/>
      <c r="AA257" s="119"/>
      <c r="AB257" s="275" t="s">
        <v>744</v>
      </c>
      <c r="AC257" s="276" t="s">
        <v>744</v>
      </c>
      <c r="AD257" s="276" t="s">
        <v>744</v>
      </c>
      <c r="AE257" s="73"/>
      <c r="AF257" s="73"/>
      <c r="AG257" s="73"/>
      <c r="AH257" s="73"/>
      <c r="AI257" s="73"/>
      <c r="AJ257" s="73"/>
      <c r="AK257" s="77">
        <f t="shared" si="11"/>
        <v>0</v>
      </c>
      <c r="AL257" s="77" t="str">
        <f>IFERROR(AK257/SUM(J257:O257),"No programado para el periodo")</f>
        <v>No programado para el periodo</v>
      </c>
      <c r="AM257" s="40" t="s">
        <v>268</v>
      </c>
      <c r="AN257" s="401" t="s">
        <v>665</v>
      </c>
    </row>
    <row r="258" spans="1:40" ht="90" x14ac:dyDescent="0.2">
      <c r="A258" s="323" t="s">
        <v>64</v>
      </c>
      <c r="B258" s="324" t="s">
        <v>644</v>
      </c>
      <c r="C258" s="322" t="s">
        <v>211</v>
      </c>
      <c r="D258" s="323" t="s">
        <v>1014</v>
      </c>
      <c r="E258" s="322" t="s">
        <v>647</v>
      </c>
      <c r="F258" s="322" t="s">
        <v>1029</v>
      </c>
      <c r="G258" s="323" t="s">
        <v>1030</v>
      </c>
      <c r="H258" s="410">
        <v>45717</v>
      </c>
      <c r="I258" s="410">
        <v>46022</v>
      </c>
      <c r="J258" s="74"/>
      <c r="K258" s="74"/>
      <c r="L258" s="74">
        <v>0.25</v>
      </c>
      <c r="M258" s="74"/>
      <c r="N258" s="74"/>
      <c r="O258" s="74">
        <v>0.25</v>
      </c>
      <c r="P258" s="75"/>
      <c r="Q258" s="75"/>
      <c r="R258" s="75">
        <v>0.25</v>
      </c>
      <c r="S258" s="75"/>
      <c r="T258" s="75"/>
      <c r="U258" s="75">
        <v>0.25</v>
      </c>
      <c r="V258" s="75">
        <f t="shared" si="10"/>
        <v>1</v>
      </c>
      <c r="W258" s="411" t="s">
        <v>1031</v>
      </c>
      <c r="X258" s="322" t="s">
        <v>345</v>
      </c>
      <c r="Y258" s="77"/>
      <c r="Z258" s="119"/>
      <c r="AA258" s="119"/>
      <c r="AB258" s="275" t="s">
        <v>744</v>
      </c>
      <c r="AC258" s="276" t="s">
        <v>744</v>
      </c>
      <c r="AD258" s="273">
        <v>0.5</v>
      </c>
      <c r="AE258" s="73"/>
      <c r="AF258" s="73"/>
      <c r="AG258" s="73"/>
      <c r="AH258" s="73"/>
      <c r="AI258" s="73"/>
      <c r="AJ258" s="73"/>
      <c r="AK258" s="77">
        <f t="shared" si="11"/>
        <v>0.5</v>
      </c>
      <c r="AL258" s="77">
        <f t="shared" si="12"/>
        <v>1</v>
      </c>
      <c r="AM258" s="40"/>
      <c r="AN258" s="277"/>
    </row>
    <row r="259" spans="1:40" ht="75" x14ac:dyDescent="0.2">
      <c r="A259" s="323" t="s">
        <v>64</v>
      </c>
      <c r="B259" s="324" t="s">
        <v>644</v>
      </c>
      <c r="C259" s="322" t="s">
        <v>211</v>
      </c>
      <c r="D259" s="386" t="s">
        <v>1032</v>
      </c>
      <c r="E259" s="322" t="s">
        <v>647</v>
      </c>
      <c r="F259" s="322" t="s">
        <v>1033</v>
      </c>
      <c r="G259" s="323" t="s">
        <v>1034</v>
      </c>
      <c r="H259" s="407">
        <v>45689</v>
      </c>
      <c r="I259" s="407">
        <v>46022</v>
      </c>
      <c r="J259" s="74"/>
      <c r="K259" s="74">
        <v>0.25</v>
      </c>
      <c r="L259" s="74">
        <v>0.25</v>
      </c>
      <c r="M259" s="74"/>
      <c r="N259" s="74"/>
      <c r="O259" s="74"/>
      <c r="P259" s="75"/>
      <c r="Q259" s="75">
        <v>0.25</v>
      </c>
      <c r="R259" s="75">
        <v>0.25</v>
      </c>
      <c r="S259" s="75"/>
      <c r="T259" s="75"/>
      <c r="U259" s="75"/>
      <c r="V259" s="75">
        <f t="shared" si="10"/>
        <v>1</v>
      </c>
      <c r="W259" s="411" t="s">
        <v>1035</v>
      </c>
      <c r="X259" s="322" t="s">
        <v>345</v>
      </c>
      <c r="Y259" s="77"/>
      <c r="Z259" s="119">
        <v>0.25</v>
      </c>
      <c r="AA259" s="119">
        <v>0.25</v>
      </c>
      <c r="AB259" s="275" t="s">
        <v>744</v>
      </c>
      <c r="AC259" s="276" t="s">
        <v>744</v>
      </c>
      <c r="AD259" s="276" t="s">
        <v>744</v>
      </c>
      <c r="AE259" s="73"/>
      <c r="AF259" s="73"/>
      <c r="AG259" s="73"/>
      <c r="AH259" s="73"/>
      <c r="AI259" s="73"/>
      <c r="AJ259" s="73"/>
      <c r="AK259" s="77">
        <f t="shared" si="11"/>
        <v>0.5</v>
      </c>
      <c r="AL259" s="77">
        <f t="shared" si="12"/>
        <v>1</v>
      </c>
      <c r="AM259" s="40"/>
      <c r="AN259" s="277"/>
    </row>
    <row r="260" spans="1:40" ht="75" x14ac:dyDescent="0.2">
      <c r="A260" s="323" t="s">
        <v>64</v>
      </c>
      <c r="B260" s="324" t="s">
        <v>644</v>
      </c>
      <c r="C260" s="322" t="s">
        <v>211</v>
      </c>
      <c r="D260" s="386" t="s">
        <v>1032</v>
      </c>
      <c r="E260" s="322" t="s">
        <v>647</v>
      </c>
      <c r="F260" s="322" t="s">
        <v>1036</v>
      </c>
      <c r="G260" s="323" t="s">
        <v>1037</v>
      </c>
      <c r="H260" s="407">
        <v>45717</v>
      </c>
      <c r="I260" s="407">
        <v>46022</v>
      </c>
      <c r="J260" s="74"/>
      <c r="K260" s="74"/>
      <c r="L260" s="74">
        <v>0.5</v>
      </c>
      <c r="M260" s="74"/>
      <c r="N260" s="74"/>
      <c r="O260" s="74"/>
      <c r="P260" s="75"/>
      <c r="Q260" s="75"/>
      <c r="R260" s="75">
        <v>0.5</v>
      </c>
      <c r="S260" s="75"/>
      <c r="T260" s="75"/>
      <c r="U260" s="75"/>
      <c r="V260" s="75">
        <f t="shared" si="10"/>
        <v>1</v>
      </c>
      <c r="W260" s="411" t="s">
        <v>1035</v>
      </c>
      <c r="X260" s="322" t="s">
        <v>345</v>
      </c>
      <c r="Y260" s="77"/>
      <c r="Z260" s="119"/>
      <c r="AA260" s="119">
        <v>0.5</v>
      </c>
      <c r="AB260" s="275" t="s">
        <v>744</v>
      </c>
      <c r="AC260" s="276" t="s">
        <v>744</v>
      </c>
      <c r="AD260" s="276" t="s">
        <v>744</v>
      </c>
      <c r="AE260" s="73"/>
      <c r="AF260" s="73"/>
      <c r="AG260" s="73"/>
      <c r="AH260" s="73"/>
      <c r="AI260" s="73"/>
      <c r="AJ260" s="73"/>
      <c r="AK260" s="77">
        <f t="shared" si="11"/>
        <v>0.5</v>
      </c>
      <c r="AL260" s="77">
        <f t="shared" si="12"/>
        <v>1</v>
      </c>
      <c r="AM260" s="40"/>
      <c r="AN260" s="401" t="s">
        <v>665</v>
      </c>
    </row>
    <row r="261" spans="1:40" ht="178.5" x14ac:dyDescent="0.2">
      <c r="A261" s="323" t="s">
        <v>64</v>
      </c>
      <c r="B261" s="324" t="s">
        <v>644</v>
      </c>
      <c r="C261" s="322" t="s">
        <v>211</v>
      </c>
      <c r="D261" s="386" t="s">
        <v>1032</v>
      </c>
      <c r="E261" s="322" t="s">
        <v>647</v>
      </c>
      <c r="F261" s="322" t="s">
        <v>1038</v>
      </c>
      <c r="G261" s="323" t="s">
        <v>1039</v>
      </c>
      <c r="H261" s="407">
        <v>45778</v>
      </c>
      <c r="I261" s="407">
        <v>46022</v>
      </c>
      <c r="J261" s="74"/>
      <c r="K261" s="74"/>
      <c r="L261" s="74"/>
      <c r="M261" s="74"/>
      <c r="N261" s="74">
        <v>0.5</v>
      </c>
      <c r="O261" s="74"/>
      <c r="P261" s="75"/>
      <c r="Q261" s="75"/>
      <c r="R261" s="75"/>
      <c r="S261" s="75">
        <v>0.5</v>
      </c>
      <c r="T261" s="75"/>
      <c r="U261" s="75"/>
      <c r="V261" s="75">
        <f t="shared" si="10"/>
        <v>1</v>
      </c>
      <c r="W261" s="411" t="s">
        <v>1035</v>
      </c>
      <c r="X261" s="322" t="s">
        <v>345</v>
      </c>
      <c r="Y261" s="77"/>
      <c r="Z261" s="119"/>
      <c r="AA261" s="119">
        <v>0.2</v>
      </c>
      <c r="AB261" s="275" t="s">
        <v>744</v>
      </c>
      <c r="AC261" s="273">
        <v>0.3</v>
      </c>
      <c r="AD261" s="276" t="s">
        <v>744</v>
      </c>
      <c r="AE261" s="73"/>
      <c r="AF261" s="73"/>
      <c r="AG261" s="73"/>
      <c r="AH261" s="73"/>
      <c r="AI261" s="73"/>
      <c r="AJ261" s="73"/>
      <c r="AK261" s="77">
        <f t="shared" si="11"/>
        <v>0.5</v>
      </c>
      <c r="AL261" s="77">
        <f t="shared" si="12"/>
        <v>1</v>
      </c>
      <c r="AM261" s="40" t="s">
        <v>1040</v>
      </c>
      <c r="AN261" s="277"/>
    </row>
    <row r="262" spans="1:40" ht="75" x14ac:dyDescent="0.2">
      <c r="A262" s="323" t="s">
        <v>64</v>
      </c>
      <c r="B262" s="324" t="s">
        <v>644</v>
      </c>
      <c r="C262" s="322" t="s">
        <v>211</v>
      </c>
      <c r="D262" s="386" t="s">
        <v>1041</v>
      </c>
      <c r="E262" s="322" t="s">
        <v>647</v>
      </c>
      <c r="F262" s="322" t="s">
        <v>1042</v>
      </c>
      <c r="G262" s="323" t="s">
        <v>1043</v>
      </c>
      <c r="H262" s="407">
        <v>45658</v>
      </c>
      <c r="I262" s="407">
        <v>46022</v>
      </c>
      <c r="J262" s="74">
        <v>0.05</v>
      </c>
      <c r="K262" s="74">
        <v>0.05</v>
      </c>
      <c r="L262" s="74">
        <v>0.1</v>
      </c>
      <c r="M262" s="74">
        <v>0.1</v>
      </c>
      <c r="N262" s="74">
        <v>0.1</v>
      </c>
      <c r="O262" s="74">
        <v>0.1</v>
      </c>
      <c r="P262" s="75">
        <v>0.1</v>
      </c>
      <c r="Q262" s="75">
        <v>0.1</v>
      </c>
      <c r="R262" s="75">
        <v>0.1</v>
      </c>
      <c r="S262" s="75">
        <v>0.1</v>
      </c>
      <c r="T262" s="75">
        <v>0.05</v>
      </c>
      <c r="U262" s="75">
        <v>0.05</v>
      </c>
      <c r="V262" s="75">
        <f t="shared" si="10"/>
        <v>1</v>
      </c>
      <c r="W262" s="411" t="s">
        <v>1044</v>
      </c>
      <c r="X262" s="322" t="s">
        <v>296</v>
      </c>
      <c r="Y262" s="77">
        <v>0.05</v>
      </c>
      <c r="Z262" s="119">
        <v>0.05</v>
      </c>
      <c r="AA262" s="119">
        <v>0.1</v>
      </c>
      <c r="AB262" s="272">
        <v>0.1</v>
      </c>
      <c r="AC262" s="273">
        <v>0.1</v>
      </c>
      <c r="AD262" s="273">
        <v>0.1</v>
      </c>
      <c r="AE262" s="73"/>
      <c r="AF262" s="73"/>
      <c r="AG262" s="73"/>
      <c r="AH262" s="73"/>
      <c r="AI262" s="73"/>
      <c r="AJ262" s="73"/>
      <c r="AK262" s="77">
        <f t="shared" si="11"/>
        <v>0.5</v>
      </c>
      <c r="AL262" s="77">
        <f t="shared" si="12"/>
        <v>1</v>
      </c>
      <c r="AM262" s="40"/>
      <c r="AN262" s="277"/>
    </row>
    <row r="263" spans="1:40" ht="75" x14ac:dyDescent="0.2">
      <c r="A263" s="323" t="s">
        <v>64</v>
      </c>
      <c r="B263" s="324" t="s">
        <v>644</v>
      </c>
      <c r="C263" s="322" t="s">
        <v>211</v>
      </c>
      <c r="D263" s="386" t="s">
        <v>1041</v>
      </c>
      <c r="E263" s="322" t="s">
        <v>647</v>
      </c>
      <c r="F263" s="322" t="s">
        <v>1045</v>
      </c>
      <c r="G263" s="323" t="s">
        <v>1046</v>
      </c>
      <c r="H263" s="407">
        <v>45658</v>
      </c>
      <c r="I263" s="407">
        <v>46022</v>
      </c>
      <c r="J263" s="74">
        <v>0.05</v>
      </c>
      <c r="K263" s="74">
        <v>0.05</v>
      </c>
      <c r="L263" s="74">
        <v>0.1</v>
      </c>
      <c r="M263" s="74">
        <v>0.1</v>
      </c>
      <c r="N263" s="74">
        <v>0.1</v>
      </c>
      <c r="O263" s="74">
        <v>0.1</v>
      </c>
      <c r="P263" s="75">
        <v>0.1</v>
      </c>
      <c r="Q263" s="75">
        <v>0.1</v>
      </c>
      <c r="R263" s="75">
        <v>0.1</v>
      </c>
      <c r="S263" s="75">
        <v>0.1</v>
      </c>
      <c r="T263" s="75">
        <v>0.05</v>
      </c>
      <c r="U263" s="75">
        <v>0.05</v>
      </c>
      <c r="V263" s="75">
        <f t="shared" si="10"/>
        <v>1</v>
      </c>
      <c r="W263" s="411" t="s">
        <v>1047</v>
      </c>
      <c r="X263" s="322" t="s">
        <v>296</v>
      </c>
      <c r="Y263" s="77">
        <v>0.05</v>
      </c>
      <c r="Z263" s="119">
        <v>0.05</v>
      </c>
      <c r="AA263" s="119">
        <v>0.1</v>
      </c>
      <c r="AB263" s="272">
        <v>0.1</v>
      </c>
      <c r="AC263" s="273">
        <v>0.1</v>
      </c>
      <c r="AD263" s="273">
        <v>0.1</v>
      </c>
      <c r="AE263" s="73"/>
      <c r="AF263" s="73"/>
      <c r="AG263" s="73"/>
      <c r="AH263" s="73"/>
      <c r="AI263" s="73"/>
      <c r="AJ263" s="73"/>
      <c r="AK263" s="77">
        <f t="shared" si="11"/>
        <v>0.5</v>
      </c>
      <c r="AL263" s="77">
        <f t="shared" si="12"/>
        <v>1</v>
      </c>
      <c r="AM263" s="40"/>
      <c r="AN263" s="277"/>
    </row>
    <row r="264" spans="1:40" ht="127.5" x14ac:dyDescent="0.2">
      <c r="A264" s="323" t="s">
        <v>64</v>
      </c>
      <c r="B264" s="324" t="s">
        <v>644</v>
      </c>
      <c r="C264" s="322" t="s">
        <v>211</v>
      </c>
      <c r="D264" s="386" t="s">
        <v>1048</v>
      </c>
      <c r="E264" s="322" t="s">
        <v>647</v>
      </c>
      <c r="F264" s="322" t="s">
        <v>1049</v>
      </c>
      <c r="G264" s="323" t="s">
        <v>1050</v>
      </c>
      <c r="H264" s="407">
        <v>45809</v>
      </c>
      <c r="I264" s="407">
        <v>46022</v>
      </c>
      <c r="J264" s="74"/>
      <c r="K264" s="74"/>
      <c r="L264" s="74"/>
      <c r="M264" s="74"/>
      <c r="N264" s="74"/>
      <c r="O264" s="74"/>
      <c r="P264" s="75">
        <v>0.5</v>
      </c>
      <c r="Q264" s="75"/>
      <c r="R264" s="75"/>
      <c r="S264" s="75"/>
      <c r="T264" s="75"/>
      <c r="U264" s="75">
        <v>0.5</v>
      </c>
      <c r="V264" s="75">
        <f t="shared" si="10"/>
        <v>1</v>
      </c>
      <c r="W264" s="91" t="s">
        <v>1051</v>
      </c>
      <c r="X264" s="322" t="s">
        <v>264</v>
      </c>
      <c r="Y264" s="77"/>
      <c r="Z264" s="119"/>
      <c r="AA264" s="119">
        <v>0.2</v>
      </c>
      <c r="AB264" s="275" t="s">
        <v>744</v>
      </c>
      <c r="AC264" s="276" t="s">
        <v>744</v>
      </c>
      <c r="AD264" s="276" t="s">
        <v>744</v>
      </c>
      <c r="AE264" s="73"/>
      <c r="AF264" s="73"/>
      <c r="AG264" s="73"/>
      <c r="AH264" s="73"/>
      <c r="AI264" s="73"/>
      <c r="AJ264" s="73"/>
      <c r="AK264" s="77">
        <f t="shared" si="11"/>
        <v>0.2</v>
      </c>
      <c r="AL264" s="77">
        <f>+AK264</f>
        <v>0.2</v>
      </c>
      <c r="AM264" s="40" t="s">
        <v>1052</v>
      </c>
      <c r="AN264" s="401" t="s">
        <v>980</v>
      </c>
    </row>
    <row r="265" spans="1:40" ht="89.25" x14ac:dyDescent="0.2">
      <c r="A265" s="323" t="s">
        <v>64</v>
      </c>
      <c r="B265" s="324" t="s">
        <v>644</v>
      </c>
      <c r="C265" s="322" t="s">
        <v>211</v>
      </c>
      <c r="D265" s="386" t="s">
        <v>1048</v>
      </c>
      <c r="E265" s="322" t="s">
        <v>647</v>
      </c>
      <c r="F265" s="322" t="s">
        <v>1053</v>
      </c>
      <c r="G265" s="323" t="s">
        <v>1054</v>
      </c>
      <c r="H265" s="407">
        <v>45778</v>
      </c>
      <c r="I265" s="407">
        <v>45778</v>
      </c>
      <c r="J265" s="74"/>
      <c r="K265" s="74"/>
      <c r="L265" s="74"/>
      <c r="M265" s="74"/>
      <c r="N265" s="74">
        <v>1</v>
      </c>
      <c r="O265" s="74"/>
      <c r="P265" s="75"/>
      <c r="Q265" s="75"/>
      <c r="R265" s="75"/>
      <c r="S265" s="75"/>
      <c r="T265" s="75"/>
      <c r="U265" s="75"/>
      <c r="V265" s="75">
        <f t="shared" si="10"/>
        <v>1</v>
      </c>
      <c r="W265" s="411" t="s">
        <v>1055</v>
      </c>
      <c r="X265" s="322" t="s">
        <v>264</v>
      </c>
      <c r="Y265" s="77"/>
      <c r="Z265" s="119"/>
      <c r="AA265" s="119">
        <v>0.2</v>
      </c>
      <c r="AB265" s="275" t="s">
        <v>744</v>
      </c>
      <c r="AC265" s="273">
        <v>0.8</v>
      </c>
      <c r="AD265" s="276" t="s">
        <v>744</v>
      </c>
      <c r="AE265" s="73"/>
      <c r="AF265" s="73"/>
      <c r="AG265" s="73"/>
      <c r="AH265" s="73"/>
      <c r="AI265" s="73"/>
      <c r="AJ265" s="73"/>
      <c r="AK265" s="77">
        <f t="shared" si="11"/>
        <v>1</v>
      </c>
      <c r="AL265" s="77">
        <f t="shared" si="12"/>
        <v>1</v>
      </c>
      <c r="AM265" s="40" t="s">
        <v>1056</v>
      </c>
      <c r="AN265" s="277"/>
    </row>
    <row r="266" spans="1:40" ht="89.25" x14ac:dyDescent="0.2">
      <c r="A266" s="323" t="s">
        <v>64</v>
      </c>
      <c r="B266" s="324" t="s">
        <v>644</v>
      </c>
      <c r="C266" s="322" t="s">
        <v>211</v>
      </c>
      <c r="D266" s="323" t="s">
        <v>1014</v>
      </c>
      <c r="E266" s="322" t="s">
        <v>647</v>
      </c>
      <c r="F266" s="322" t="s">
        <v>1057</v>
      </c>
      <c r="G266" s="323" t="s">
        <v>854</v>
      </c>
      <c r="H266" s="407">
        <v>45748</v>
      </c>
      <c r="I266" s="407">
        <v>46022</v>
      </c>
      <c r="J266" s="74"/>
      <c r="K266" s="74"/>
      <c r="L266" s="74"/>
      <c r="M266" s="74">
        <v>0.33</v>
      </c>
      <c r="N266" s="74"/>
      <c r="O266" s="74"/>
      <c r="P266" s="75"/>
      <c r="Q266" s="75">
        <v>0.34</v>
      </c>
      <c r="R266" s="75"/>
      <c r="S266" s="75"/>
      <c r="T266" s="75"/>
      <c r="U266" s="75">
        <v>0.33</v>
      </c>
      <c r="V266" s="75">
        <f t="shared" ref="V266:V329" si="13">SUM(J266:U266)</f>
        <v>1</v>
      </c>
      <c r="W266" s="411" t="s">
        <v>855</v>
      </c>
      <c r="X266" s="322" t="s">
        <v>1058</v>
      </c>
      <c r="Y266" s="77">
        <v>0.05</v>
      </c>
      <c r="Z266" s="119">
        <v>0.1</v>
      </c>
      <c r="AA266" s="119">
        <v>0.1</v>
      </c>
      <c r="AB266" s="275" t="s">
        <v>744</v>
      </c>
      <c r="AC266" s="273">
        <v>0.08</v>
      </c>
      <c r="AD266" s="276" t="s">
        <v>744</v>
      </c>
      <c r="AE266" s="73"/>
      <c r="AF266" s="73"/>
      <c r="AG266" s="73"/>
      <c r="AH266" s="73"/>
      <c r="AI266" s="73"/>
      <c r="AJ266" s="73"/>
      <c r="AK266" s="77">
        <f t="shared" ref="AK266:AK329" si="14">SUM(Y266:AJ266)</f>
        <v>0.33</v>
      </c>
      <c r="AL266" s="77">
        <f t="shared" ref="AL266:AL329" si="15">IFERROR(AK266/SUM(J266:O266),"No aplica")</f>
        <v>1</v>
      </c>
      <c r="AM266" s="40" t="s">
        <v>1059</v>
      </c>
      <c r="AN266" s="277"/>
    </row>
    <row r="267" spans="1:40" ht="75" x14ac:dyDescent="0.2">
      <c r="A267" s="323" t="s">
        <v>64</v>
      </c>
      <c r="B267" s="324" t="s">
        <v>644</v>
      </c>
      <c r="C267" s="322" t="s">
        <v>211</v>
      </c>
      <c r="D267" s="323" t="s">
        <v>1014</v>
      </c>
      <c r="E267" s="322" t="s">
        <v>647</v>
      </c>
      <c r="F267" s="322" t="s">
        <v>1060</v>
      </c>
      <c r="G267" s="323" t="s">
        <v>858</v>
      </c>
      <c r="H267" s="407">
        <v>45658</v>
      </c>
      <c r="I267" s="407">
        <v>46022</v>
      </c>
      <c r="J267" s="74">
        <v>0.08</v>
      </c>
      <c r="K267" s="74">
        <v>0.08</v>
      </c>
      <c r="L267" s="74">
        <v>0.08</v>
      </c>
      <c r="M267" s="74">
        <v>0.1</v>
      </c>
      <c r="N267" s="74">
        <v>0.08</v>
      </c>
      <c r="O267" s="74">
        <v>0.08</v>
      </c>
      <c r="P267" s="75">
        <v>0.08</v>
      </c>
      <c r="Q267" s="75">
        <v>0.1</v>
      </c>
      <c r="R267" s="75">
        <v>0.08</v>
      </c>
      <c r="S267" s="75">
        <v>0.08</v>
      </c>
      <c r="T267" s="75">
        <v>0.08</v>
      </c>
      <c r="U267" s="75">
        <v>0.08</v>
      </c>
      <c r="V267" s="75">
        <f t="shared" si="13"/>
        <v>0.99999999999999978</v>
      </c>
      <c r="W267" s="411" t="s">
        <v>859</v>
      </c>
      <c r="X267" s="322" t="s">
        <v>1058</v>
      </c>
      <c r="Y267" s="117">
        <v>0.08</v>
      </c>
      <c r="Z267" s="117">
        <v>0.08</v>
      </c>
      <c r="AA267" s="117">
        <v>0.08</v>
      </c>
      <c r="AB267" s="272">
        <v>0.1</v>
      </c>
      <c r="AC267" s="273">
        <v>0.08</v>
      </c>
      <c r="AD267" s="273">
        <v>0.08</v>
      </c>
      <c r="AE267" s="73"/>
      <c r="AF267" s="73"/>
      <c r="AG267" s="73"/>
      <c r="AH267" s="73"/>
      <c r="AI267" s="73"/>
      <c r="AJ267" s="73"/>
      <c r="AK267" s="77">
        <f t="shared" si="14"/>
        <v>0.5</v>
      </c>
      <c r="AL267" s="77">
        <f t="shared" si="15"/>
        <v>1</v>
      </c>
      <c r="AM267" s="40"/>
      <c r="AN267" s="277"/>
    </row>
    <row r="268" spans="1:40" ht="75" x14ac:dyDescent="0.2">
      <c r="A268" s="323" t="s">
        <v>64</v>
      </c>
      <c r="B268" s="324" t="s">
        <v>644</v>
      </c>
      <c r="C268" s="322" t="s">
        <v>211</v>
      </c>
      <c r="D268" s="323" t="s">
        <v>1014</v>
      </c>
      <c r="E268" s="322" t="s">
        <v>647</v>
      </c>
      <c r="F268" s="322" t="s">
        <v>1061</v>
      </c>
      <c r="G268" s="323" t="s">
        <v>999</v>
      </c>
      <c r="H268" s="410">
        <v>45658</v>
      </c>
      <c r="I268" s="410">
        <v>46022</v>
      </c>
      <c r="J268" s="74">
        <v>0.08</v>
      </c>
      <c r="K268" s="74">
        <v>0.08</v>
      </c>
      <c r="L268" s="74">
        <v>0.08</v>
      </c>
      <c r="M268" s="74">
        <v>0.1</v>
      </c>
      <c r="N268" s="74">
        <v>0.08</v>
      </c>
      <c r="O268" s="74">
        <v>0.08</v>
      </c>
      <c r="P268" s="75">
        <v>0.08</v>
      </c>
      <c r="Q268" s="75">
        <v>0.1</v>
      </c>
      <c r="R268" s="75">
        <v>0.08</v>
      </c>
      <c r="S268" s="75">
        <v>0.08</v>
      </c>
      <c r="T268" s="75">
        <v>0.08</v>
      </c>
      <c r="U268" s="75">
        <v>0.08</v>
      </c>
      <c r="V268" s="75">
        <f t="shared" si="13"/>
        <v>0.99999999999999978</v>
      </c>
      <c r="W268" s="411" t="s">
        <v>1000</v>
      </c>
      <c r="X268" s="322" t="s">
        <v>1058</v>
      </c>
      <c r="Y268" s="117"/>
      <c r="Z268" s="117"/>
      <c r="AA268" s="117"/>
      <c r="AB268" s="272">
        <v>0.18</v>
      </c>
      <c r="AC268" s="273">
        <v>0.16</v>
      </c>
      <c r="AD268" s="273">
        <v>0.16</v>
      </c>
      <c r="AE268" s="73"/>
      <c r="AF268" s="73"/>
      <c r="AG268" s="73"/>
      <c r="AH268" s="73"/>
      <c r="AI268" s="73"/>
      <c r="AJ268" s="73"/>
      <c r="AK268" s="77">
        <f>SUM(Y268:AJ268)</f>
        <v>0.5</v>
      </c>
      <c r="AL268" s="77">
        <f t="shared" si="15"/>
        <v>1</v>
      </c>
      <c r="AM268" s="40"/>
      <c r="AN268" s="403" t="s">
        <v>1062</v>
      </c>
    </row>
    <row r="269" spans="1:40" ht="120" x14ac:dyDescent="0.2">
      <c r="A269" s="323" t="s">
        <v>64</v>
      </c>
      <c r="B269" s="324" t="s">
        <v>644</v>
      </c>
      <c r="C269" s="322" t="s">
        <v>211</v>
      </c>
      <c r="D269" s="323" t="s">
        <v>1014</v>
      </c>
      <c r="E269" s="322" t="s">
        <v>647</v>
      </c>
      <c r="F269" s="322" t="s">
        <v>1063</v>
      </c>
      <c r="G269" s="323" t="s">
        <v>679</v>
      </c>
      <c r="H269" s="407">
        <v>45658</v>
      </c>
      <c r="I269" s="407">
        <v>46022</v>
      </c>
      <c r="J269" s="74">
        <v>0.08</v>
      </c>
      <c r="K269" s="74">
        <v>0.08</v>
      </c>
      <c r="L269" s="74">
        <v>0.08</v>
      </c>
      <c r="M269" s="74">
        <v>0.1</v>
      </c>
      <c r="N269" s="74">
        <v>0.08</v>
      </c>
      <c r="O269" s="74">
        <v>0.08</v>
      </c>
      <c r="P269" s="75">
        <v>0.08</v>
      </c>
      <c r="Q269" s="75">
        <v>0.1</v>
      </c>
      <c r="R269" s="75">
        <v>0.08</v>
      </c>
      <c r="S269" s="75">
        <v>0.08</v>
      </c>
      <c r="T269" s="75">
        <v>0.08</v>
      </c>
      <c r="U269" s="75">
        <v>0.08</v>
      </c>
      <c r="V269" s="75">
        <f t="shared" si="13"/>
        <v>0.99999999999999978</v>
      </c>
      <c r="W269" s="411" t="s">
        <v>968</v>
      </c>
      <c r="X269" s="322" t="s">
        <v>1058</v>
      </c>
      <c r="Y269" s="117">
        <v>0.08</v>
      </c>
      <c r="Z269" s="117">
        <v>0.08</v>
      </c>
      <c r="AA269" s="117">
        <v>0.08</v>
      </c>
      <c r="AB269" s="272">
        <v>0.1</v>
      </c>
      <c r="AC269" s="273">
        <v>0.08</v>
      </c>
      <c r="AD269" s="273">
        <v>0.08</v>
      </c>
      <c r="AE269" s="73"/>
      <c r="AF269" s="73"/>
      <c r="AG269" s="73"/>
      <c r="AH269" s="73"/>
      <c r="AI269" s="73"/>
      <c r="AJ269" s="73"/>
      <c r="AK269" s="77">
        <f t="shared" si="14"/>
        <v>0.5</v>
      </c>
      <c r="AL269" s="77">
        <f t="shared" si="15"/>
        <v>1</v>
      </c>
      <c r="AM269" s="40"/>
      <c r="AN269" s="277"/>
    </row>
    <row r="270" spans="1:40" ht="75" x14ac:dyDescent="0.2">
      <c r="A270" s="323" t="s">
        <v>64</v>
      </c>
      <c r="B270" s="324" t="s">
        <v>644</v>
      </c>
      <c r="C270" s="322" t="s">
        <v>211</v>
      </c>
      <c r="D270" s="323" t="s">
        <v>1014</v>
      </c>
      <c r="E270" s="322" t="s">
        <v>647</v>
      </c>
      <c r="F270" s="322" t="s">
        <v>1064</v>
      </c>
      <c r="G270" s="323" t="s">
        <v>970</v>
      </c>
      <c r="H270" s="407">
        <v>45658</v>
      </c>
      <c r="I270" s="407">
        <v>46022</v>
      </c>
      <c r="J270" s="74">
        <v>0.08</v>
      </c>
      <c r="K270" s="74">
        <v>0.08</v>
      </c>
      <c r="L270" s="74">
        <v>0.08</v>
      </c>
      <c r="M270" s="74">
        <v>0.1</v>
      </c>
      <c r="N270" s="74">
        <v>0.08</v>
      </c>
      <c r="O270" s="74">
        <v>0.08</v>
      </c>
      <c r="P270" s="75">
        <v>0.08</v>
      </c>
      <c r="Q270" s="75">
        <v>0.1</v>
      </c>
      <c r="R270" s="75">
        <v>0.08</v>
      </c>
      <c r="S270" s="75">
        <v>0.08</v>
      </c>
      <c r="T270" s="75">
        <v>0.08</v>
      </c>
      <c r="U270" s="75">
        <v>0.08</v>
      </c>
      <c r="V270" s="75">
        <f t="shared" si="13"/>
        <v>0.99999999999999978</v>
      </c>
      <c r="W270" s="411" t="s">
        <v>971</v>
      </c>
      <c r="X270" s="322" t="s">
        <v>1058</v>
      </c>
      <c r="Y270" s="117">
        <v>0.08</v>
      </c>
      <c r="Z270" s="117">
        <v>0.08</v>
      </c>
      <c r="AA270" s="117">
        <v>0.08</v>
      </c>
      <c r="AB270" s="272">
        <v>0.1</v>
      </c>
      <c r="AC270" s="273">
        <v>0.08</v>
      </c>
      <c r="AD270" s="273">
        <v>0.08</v>
      </c>
      <c r="AE270" s="73"/>
      <c r="AF270" s="73"/>
      <c r="AG270" s="73"/>
      <c r="AH270" s="73"/>
      <c r="AI270" s="73"/>
      <c r="AJ270" s="73"/>
      <c r="AK270" s="77">
        <f t="shared" si="14"/>
        <v>0.5</v>
      </c>
      <c r="AL270" s="77">
        <f t="shared" si="15"/>
        <v>1</v>
      </c>
      <c r="AM270" s="40"/>
      <c r="AN270" s="277"/>
    </row>
    <row r="271" spans="1:40" ht="75" x14ac:dyDescent="0.2">
      <c r="A271" s="323" t="s">
        <v>64</v>
      </c>
      <c r="B271" s="324" t="s">
        <v>644</v>
      </c>
      <c r="C271" s="322" t="s">
        <v>211</v>
      </c>
      <c r="D271" s="323" t="s">
        <v>1014</v>
      </c>
      <c r="E271" s="322" t="s">
        <v>647</v>
      </c>
      <c r="F271" s="322" t="s">
        <v>1065</v>
      </c>
      <c r="G271" s="323" t="s">
        <v>1066</v>
      </c>
      <c r="H271" s="407">
        <v>45689</v>
      </c>
      <c r="I271" s="407">
        <v>46022</v>
      </c>
      <c r="J271" s="74"/>
      <c r="K271" s="74">
        <v>0.09</v>
      </c>
      <c r="L271" s="74">
        <v>0.09</v>
      </c>
      <c r="M271" s="74">
        <v>0.09</v>
      </c>
      <c r="N271" s="74">
        <v>0.09</v>
      </c>
      <c r="O271" s="74">
        <v>0.14000000000000001</v>
      </c>
      <c r="P271" s="75">
        <v>0.09</v>
      </c>
      <c r="Q271" s="75">
        <v>0.09</v>
      </c>
      <c r="R271" s="75">
        <v>0.09</v>
      </c>
      <c r="S271" s="75">
        <v>0.09</v>
      </c>
      <c r="T271" s="75">
        <v>0.09</v>
      </c>
      <c r="U271" s="75">
        <v>0.05</v>
      </c>
      <c r="V271" s="75">
        <f t="shared" si="13"/>
        <v>0.99999999999999989</v>
      </c>
      <c r="W271" s="411" t="s">
        <v>1067</v>
      </c>
      <c r="X271" s="322" t="s">
        <v>1058</v>
      </c>
      <c r="Y271" s="116"/>
      <c r="Z271" s="117">
        <v>0.09</v>
      </c>
      <c r="AA271" s="117">
        <v>0.09</v>
      </c>
      <c r="AB271" s="272">
        <v>0.09</v>
      </c>
      <c r="AC271" s="273">
        <v>0.09</v>
      </c>
      <c r="AD271" s="273">
        <v>0.14000000000000001</v>
      </c>
      <c r="AE271" s="73"/>
      <c r="AF271" s="73"/>
      <c r="AG271" s="73"/>
      <c r="AH271" s="73"/>
      <c r="AI271" s="73"/>
      <c r="AJ271" s="73"/>
      <c r="AK271" s="77">
        <f t="shared" si="14"/>
        <v>0.5</v>
      </c>
      <c r="AL271" s="77">
        <f t="shared" si="15"/>
        <v>1</v>
      </c>
      <c r="AM271" s="40"/>
      <c r="AN271" s="277"/>
    </row>
    <row r="272" spans="1:40" ht="114.75" x14ac:dyDescent="0.2">
      <c r="A272" s="323" t="s">
        <v>64</v>
      </c>
      <c r="B272" s="324" t="s">
        <v>644</v>
      </c>
      <c r="C272" s="322" t="s">
        <v>211</v>
      </c>
      <c r="D272" s="356" t="s">
        <v>1068</v>
      </c>
      <c r="E272" s="322" t="s">
        <v>647</v>
      </c>
      <c r="F272" s="322" t="s">
        <v>1069</v>
      </c>
      <c r="G272" s="323" t="s">
        <v>1070</v>
      </c>
      <c r="H272" s="407">
        <v>45809</v>
      </c>
      <c r="I272" s="407">
        <v>46022</v>
      </c>
      <c r="J272" s="74"/>
      <c r="K272" s="74"/>
      <c r="L272" s="74"/>
      <c r="M272" s="74">
        <v>0.1</v>
      </c>
      <c r="N272" s="74"/>
      <c r="O272" s="74"/>
      <c r="P272" s="75"/>
      <c r="Q272" s="75"/>
      <c r="R272" s="75"/>
      <c r="S272" s="75"/>
      <c r="T272" s="75"/>
      <c r="U272" s="75">
        <v>0.9</v>
      </c>
      <c r="V272" s="75">
        <f t="shared" si="13"/>
        <v>1</v>
      </c>
      <c r="W272" s="411" t="s">
        <v>1071</v>
      </c>
      <c r="X272" s="322" t="s">
        <v>1058</v>
      </c>
      <c r="Y272" s="116"/>
      <c r="Z272" s="116"/>
      <c r="AA272" s="117">
        <v>0.1</v>
      </c>
      <c r="AB272" s="275" t="s">
        <v>744</v>
      </c>
      <c r="AC272" s="276" t="s">
        <v>744</v>
      </c>
      <c r="AD272" s="276" t="s">
        <v>744</v>
      </c>
      <c r="AE272" s="73"/>
      <c r="AF272" s="73"/>
      <c r="AG272" s="73"/>
      <c r="AH272" s="73"/>
      <c r="AI272" s="73"/>
      <c r="AJ272" s="73"/>
      <c r="AK272" s="77">
        <f t="shared" si="14"/>
        <v>0.1</v>
      </c>
      <c r="AL272" s="77">
        <f t="shared" si="15"/>
        <v>1</v>
      </c>
      <c r="AM272" s="40" t="s">
        <v>1072</v>
      </c>
      <c r="AN272" s="404" t="s">
        <v>1073</v>
      </c>
    </row>
    <row r="273" spans="1:40" ht="102" x14ac:dyDescent="0.2">
      <c r="A273" s="323" t="s">
        <v>64</v>
      </c>
      <c r="B273" s="324" t="s">
        <v>644</v>
      </c>
      <c r="C273" s="322" t="s">
        <v>211</v>
      </c>
      <c r="D273" s="356" t="s">
        <v>1068</v>
      </c>
      <c r="E273" s="322" t="s">
        <v>647</v>
      </c>
      <c r="F273" s="322" t="s">
        <v>1074</v>
      </c>
      <c r="G273" s="323" t="s">
        <v>1075</v>
      </c>
      <c r="H273" s="407">
        <v>45809</v>
      </c>
      <c r="I273" s="407">
        <v>46022</v>
      </c>
      <c r="J273" s="74"/>
      <c r="K273" s="74"/>
      <c r="L273" s="74"/>
      <c r="M273" s="74">
        <v>0.1</v>
      </c>
      <c r="N273" s="74"/>
      <c r="O273" s="74"/>
      <c r="P273" s="75"/>
      <c r="Q273" s="75"/>
      <c r="R273" s="75"/>
      <c r="S273" s="75"/>
      <c r="T273" s="75"/>
      <c r="U273" s="75">
        <v>0.9</v>
      </c>
      <c r="V273" s="75">
        <f t="shared" si="13"/>
        <v>1</v>
      </c>
      <c r="W273" s="411" t="s">
        <v>1076</v>
      </c>
      <c r="X273" s="322" t="s">
        <v>1058</v>
      </c>
      <c r="Y273" s="116"/>
      <c r="Z273" s="116"/>
      <c r="AA273" s="117">
        <v>0.1</v>
      </c>
      <c r="AB273" s="275" t="s">
        <v>744</v>
      </c>
      <c r="AC273" s="276" t="s">
        <v>744</v>
      </c>
      <c r="AD273" s="276" t="s">
        <v>744</v>
      </c>
      <c r="AE273" s="73"/>
      <c r="AF273" s="73"/>
      <c r="AG273" s="73"/>
      <c r="AH273" s="73"/>
      <c r="AI273" s="73"/>
      <c r="AJ273" s="73"/>
      <c r="AK273" s="77">
        <f t="shared" si="14"/>
        <v>0.1</v>
      </c>
      <c r="AL273" s="77">
        <f t="shared" si="15"/>
        <v>1</v>
      </c>
      <c r="AM273" s="40" t="s">
        <v>1077</v>
      </c>
      <c r="AN273" s="404" t="s">
        <v>1073</v>
      </c>
    </row>
    <row r="274" spans="1:40" ht="75" x14ac:dyDescent="0.2">
      <c r="A274" s="323" t="s">
        <v>35</v>
      </c>
      <c r="B274" s="324" t="s">
        <v>644</v>
      </c>
      <c r="C274" s="322" t="s">
        <v>632</v>
      </c>
      <c r="D274" s="386" t="s">
        <v>1078</v>
      </c>
      <c r="E274" s="322" t="s">
        <v>647</v>
      </c>
      <c r="F274" s="322" t="s">
        <v>1079</v>
      </c>
      <c r="G274" s="323" t="s">
        <v>1080</v>
      </c>
      <c r="H274" s="407">
        <v>45689</v>
      </c>
      <c r="I274" s="407">
        <v>45747</v>
      </c>
      <c r="J274" s="74"/>
      <c r="K274" s="74">
        <v>0.4</v>
      </c>
      <c r="L274" s="74">
        <v>0.5</v>
      </c>
      <c r="M274" s="74"/>
      <c r="N274" s="74"/>
      <c r="O274" s="74"/>
      <c r="P274" s="75">
        <v>0.1</v>
      </c>
      <c r="Q274" s="75"/>
      <c r="R274" s="75"/>
      <c r="S274" s="75"/>
      <c r="T274" s="75"/>
      <c r="U274" s="75"/>
      <c r="V274" s="75">
        <f t="shared" si="13"/>
        <v>1</v>
      </c>
      <c r="W274" s="411" t="s">
        <v>1081</v>
      </c>
      <c r="X274" s="322" t="s">
        <v>1082</v>
      </c>
      <c r="Y274" s="117"/>
      <c r="Z274" s="117">
        <v>0.4</v>
      </c>
      <c r="AA274" s="117">
        <v>0.5</v>
      </c>
      <c r="AB274" s="270">
        <v>0</v>
      </c>
      <c r="AC274" s="271">
        <v>0</v>
      </c>
      <c r="AD274" s="271">
        <v>0</v>
      </c>
      <c r="AE274" s="73"/>
      <c r="AF274" s="73"/>
      <c r="AG274" s="73"/>
      <c r="AH274" s="73"/>
      <c r="AI274" s="73"/>
      <c r="AJ274" s="73"/>
      <c r="AK274" s="77">
        <f>SUM(Y274:AJ274)</f>
        <v>0.9</v>
      </c>
      <c r="AL274" s="77">
        <f t="shared" si="15"/>
        <v>1</v>
      </c>
      <c r="AM274" s="40"/>
      <c r="AN274" s="401" t="s">
        <v>665</v>
      </c>
    </row>
    <row r="275" spans="1:40" ht="75" x14ac:dyDescent="0.2">
      <c r="A275" s="323" t="s">
        <v>35</v>
      </c>
      <c r="B275" s="324" t="s">
        <v>644</v>
      </c>
      <c r="C275" s="322" t="s">
        <v>632</v>
      </c>
      <c r="D275" s="386" t="s">
        <v>1083</v>
      </c>
      <c r="E275" s="322" t="s">
        <v>647</v>
      </c>
      <c r="F275" s="322" t="s">
        <v>1084</v>
      </c>
      <c r="G275" s="323" t="s">
        <v>1085</v>
      </c>
      <c r="H275" s="407">
        <v>45689</v>
      </c>
      <c r="I275" s="407">
        <v>46022</v>
      </c>
      <c r="J275" s="74"/>
      <c r="K275" s="74">
        <v>0.05</v>
      </c>
      <c r="L275" s="74">
        <v>0.1</v>
      </c>
      <c r="M275" s="74">
        <v>0.1</v>
      </c>
      <c r="N275" s="74">
        <v>0.1</v>
      </c>
      <c r="O275" s="74">
        <v>0.1</v>
      </c>
      <c r="P275" s="75">
        <v>0.1</v>
      </c>
      <c r="Q275" s="75">
        <v>0.1</v>
      </c>
      <c r="R275" s="75">
        <v>0.1</v>
      </c>
      <c r="S275" s="75">
        <v>0.1</v>
      </c>
      <c r="T275" s="75">
        <v>0.1</v>
      </c>
      <c r="U275" s="75">
        <v>0.05</v>
      </c>
      <c r="V275" s="75">
        <f t="shared" si="13"/>
        <v>0.99999999999999989</v>
      </c>
      <c r="W275" s="411" t="s">
        <v>1086</v>
      </c>
      <c r="X275" s="322" t="s">
        <v>1087</v>
      </c>
      <c r="Y275" s="117">
        <v>0.02</v>
      </c>
      <c r="Z275" s="117">
        <v>0.03</v>
      </c>
      <c r="AA275" s="117">
        <v>0.1</v>
      </c>
      <c r="AB275" s="272">
        <v>0.1</v>
      </c>
      <c r="AC275" s="273">
        <v>0.1</v>
      </c>
      <c r="AD275" s="273">
        <v>0.1</v>
      </c>
      <c r="AE275" s="73"/>
      <c r="AF275" s="73"/>
      <c r="AG275" s="73"/>
      <c r="AH275" s="73"/>
      <c r="AI275" s="73"/>
      <c r="AJ275" s="73"/>
      <c r="AK275" s="77">
        <f t="shared" si="14"/>
        <v>0.44999999999999996</v>
      </c>
      <c r="AL275" s="77">
        <f t="shared" si="15"/>
        <v>1</v>
      </c>
      <c r="AM275" s="40"/>
      <c r="AN275" s="285"/>
    </row>
    <row r="276" spans="1:40" ht="105" x14ac:dyDescent="0.2">
      <c r="A276" s="323" t="s">
        <v>35</v>
      </c>
      <c r="B276" s="324" t="s">
        <v>644</v>
      </c>
      <c r="C276" s="322" t="s">
        <v>632</v>
      </c>
      <c r="D276" s="356" t="s">
        <v>1088</v>
      </c>
      <c r="E276" s="322" t="s">
        <v>647</v>
      </c>
      <c r="F276" s="322" t="s">
        <v>1089</v>
      </c>
      <c r="G276" s="323" t="s">
        <v>1090</v>
      </c>
      <c r="H276" s="407">
        <v>45717</v>
      </c>
      <c r="I276" s="407">
        <v>46022</v>
      </c>
      <c r="J276" s="74"/>
      <c r="K276" s="74"/>
      <c r="L276" s="74">
        <v>0.25</v>
      </c>
      <c r="M276" s="74"/>
      <c r="N276" s="74"/>
      <c r="O276" s="74">
        <v>0.25</v>
      </c>
      <c r="P276" s="75"/>
      <c r="Q276" s="75"/>
      <c r="R276" s="75">
        <v>0.25</v>
      </c>
      <c r="S276" s="75"/>
      <c r="T276" s="75"/>
      <c r="U276" s="75">
        <v>0.25</v>
      </c>
      <c r="V276" s="75">
        <f t="shared" si="13"/>
        <v>1</v>
      </c>
      <c r="W276" s="411" t="s">
        <v>1091</v>
      </c>
      <c r="X276" s="322" t="s">
        <v>1082</v>
      </c>
      <c r="Y276" s="116" t="s">
        <v>744</v>
      </c>
      <c r="Z276" s="116" t="s">
        <v>744</v>
      </c>
      <c r="AA276" s="117">
        <v>0.25</v>
      </c>
      <c r="AB276" s="272">
        <v>0</v>
      </c>
      <c r="AC276" s="273">
        <v>0</v>
      </c>
      <c r="AD276" s="273">
        <v>0.25</v>
      </c>
      <c r="AE276" s="73"/>
      <c r="AF276" s="73"/>
      <c r="AG276" s="73"/>
      <c r="AH276" s="73"/>
      <c r="AI276" s="73"/>
      <c r="AJ276" s="73"/>
      <c r="AK276" s="77">
        <f t="shared" si="14"/>
        <v>0.5</v>
      </c>
      <c r="AL276" s="77">
        <f t="shared" si="15"/>
        <v>1</v>
      </c>
      <c r="AM276" s="40"/>
      <c r="AN276" s="285"/>
    </row>
    <row r="277" spans="1:40" ht="75" x14ac:dyDescent="0.2">
      <c r="A277" s="323" t="s">
        <v>35</v>
      </c>
      <c r="B277" s="324" t="s">
        <v>644</v>
      </c>
      <c r="C277" s="322" t="s">
        <v>632</v>
      </c>
      <c r="D277" s="356" t="s">
        <v>1088</v>
      </c>
      <c r="E277" s="322" t="s">
        <v>647</v>
      </c>
      <c r="F277" s="322" t="s">
        <v>1092</v>
      </c>
      <c r="G277" s="323" t="s">
        <v>1093</v>
      </c>
      <c r="H277" s="407">
        <v>45689</v>
      </c>
      <c r="I277" s="407">
        <v>45930</v>
      </c>
      <c r="J277" s="74"/>
      <c r="K277" s="74">
        <v>0.2</v>
      </c>
      <c r="L277" s="74">
        <v>0.4</v>
      </c>
      <c r="M277" s="74"/>
      <c r="N277" s="74">
        <v>0.2</v>
      </c>
      <c r="O277" s="74"/>
      <c r="P277" s="75"/>
      <c r="Q277" s="75"/>
      <c r="R277" s="75">
        <v>0.2</v>
      </c>
      <c r="S277" s="75"/>
      <c r="T277" s="75"/>
      <c r="U277" s="75"/>
      <c r="V277" s="75">
        <f t="shared" si="13"/>
        <v>1</v>
      </c>
      <c r="W277" s="411" t="s">
        <v>1094</v>
      </c>
      <c r="X277" s="322" t="s">
        <v>1082</v>
      </c>
      <c r="Y277" s="116" t="s">
        <v>744</v>
      </c>
      <c r="Z277" s="117">
        <v>0.2</v>
      </c>
      <c r="AA277" s="117">
        <v>0.4</v>
      </c>
      <c r="AB277" s="270">
        <v>0</v>
      </c>
      <c r="AC277" s="271">
        <v>0.2</v>
      </c>
      <c r="AD277" s="271">
        <v>0</v>
      </c>
      <c r="AE277" s="73"/>
      <c r="AF277" s="73"/>
      <c r="AG277" s="73"/>
      <c r="AH277" s="73"/>
      <c r="AI277" s="73"/>
      <c r="AJ277" s="73"/>
      <c r="AK277" s="77">
        <f t="shared" si="14"/>
        <v>0.8</v>
      </c>
      <c r="AL277" s="77">
        <f t="shared" si="15"/>
        <v>1</v>
      </c>
      <c r="AM277" s="40"/>
      <c r="AN277" s="285"/>
    </row>
    <row r="278" spans="1:40" ht="90" x14ac:dyDescent="0.2">
      <c r="A278" s="323" t="s">
        <v>35</v>
      </c>
      <c r="B278" s="324" t="s">
        <v>644</v>
      </c>
      <c r="C278" s="322" t="s">
        <v>632</v>
      </c>
      <c r="D278" s="356" t="s">
        <v>1088</v>
      </c>
      <c r="E278" s="322" t="s">
        <v>647</v>
      </c>
      <c r="F278" s="322" t="s">
        <v>1095</v>
      </c>
      <c r="G278" s="323" t="s">
        <v>1096</v>
      </c>
      <c r="H278" s="407">
        <v>45689</v>
      </c>
      <c r="I278" s="407">
        <v>45991</v>
      </c>
      <c r="J278" s="74"/>
      <c r="K278" s="74">
        <v>0.25</v>
      </c>
      <c r="L278" s="74"/>
      <c r="M278" s="74"/>
      <c r="N278" s="74">
        <v>0.25</v>
      </c>
      <c r="O278" s="74"/>
      <c r="P278" s="75"/>
      <c r="Q278" s="75">
        <v>0.25</v>
      </c>
      <c r="R278" s="75"/>
      <c r="S278" s="75"/>
      <c r="T278" s="75">
        <v>0.25</v>
      </c>
      <c r="U278" s="75"/>
      <c r="V278" s="75">
        <f t="shared" si="13"/>
        <v>1</v>
      </c>
      <c r="W278" s="411" t="s">
        <v>1097</v>
      </c>
      <c r="X278" s="322" t="s">
        <v>1082</v>
      </c>
      <c r="Y278" s="116" t="s">
        <v>744</v>
      </c>
      <c r="Z278" s="117">
        <v>0.25</v>
      </c>
      <c r="AA278" s="116" t="s">
        <v>744</v>
      </c>
      <c r="AB278" s="272">
        <v>0</v>
      </c>
      <c r="AC278" s="273">
        <v>0.25</v>
      </c>
      <c r="AD278" s="273">
        <v>0</v>
      </c>
      <c r="AE278" s="73"/>
      <c r="AF278" s="73"/>
      <c r="AG278" s="73"/>
      <c r="AH278" s="73"/>
      <c r="AI278" s="73"/>
      <c r="AJ278" s="73"/>
      <c r="AK278" s="77">
        <f t="shared" si="14"/>
        <v>0.5</v>
      </c>
      <c r="AL278" s="77">
        <f t="shared" si="15"/>
        <v>1</v>
      </c>
      <c r="AM278" s="40"/>
      <c r="AN278" s="285"/>
    </row>
    <row r="279" spans="1:40" ht="90" x14ac:dyDescent="0.2">
      <c r="A279" s="323" t="s">
        <v>35</v>
      </c>
      <c r="B279" s="324" t="s">
        <v>644</v>
      </c>
      <c r="C279" s="322" t="s">
        <v>632</v>
      </c>
      <c r="D279" s="356" t="s">
        <v>1088</v>
      </c>
      <c r="E279" s="322" t="s">
        <v>647</v>
      </c>
      <c r="F279" s="322" t="s">
        <v>1098</v>
      </c>
      <c r="G279" s="323" t="s">
        <v>1099</v>
      </c>
      <c r="H279" s="407">
        <v>45658</v>
      </c>
      <c r="I279" s="407">
        <v>46022</v>
      </c>
      <c r="J279" s="74">
        <v>0.09</v>
      </c>
      <c r="K279" s="74">
        <v>0.08</v>
      </c>
      <c r="L279" s="74">
        <v>0.08</v>
      </c>
      <c r="M279" s="74">
        <v>0.09</v>
      </c>
      <c r="N279" s="74">
        <v>0.08</v>
      </c>
      <c r="O279" s="74">
        <v>0.08</v>
      </c>
      <c r="P279" s="75">
        <v>0.09</v>
      </c>
      <c r="Q279" s="75">
        <v>0.08</v>
      </c>
      <c r="R279" s="75">
        <v>0.08</v>
      </c>
      <c r="S279" s="75">
        <v>0.09</v>
      </c>
      <c r="T279" s="75">
        <v>0.08</v>
      </c>
      <c r="U279" s="75">
        <v>0.08</v>
      </c>
      <c r="V279" s="75">
        <f t="shared" si="13"/>
        <v>0.99999999999999978</v>
      </c>
      <c r="W279" s="411" t="s">
        <v>1100</v>
      </c>
      <c r="X279" s="322" t="s">
        <v>1082</v>
      </c>
      <c r="Y279" s="117">
        <v>0.09</v>
      </c>
      <c r="Z279" s="117">
        <v>0.08</v>
      </c>
      <c r="AA279" s="117">
        <v>0.08</v>
      </c>
      <c r="AB279" s="272">
        <v>0.09</v>
      </c>
      <c r="AC279" s="273">
        <v>0.08</v>
      </c>
      <c r="AD279" s="273">
        <v>0.08</v>
      </c>
      <c r="AE279" s="73"/>
      <c r="AF279" s="73"/>
      <c r="AG279" s="73"/>
      <c r="AH279" s="73"/>
      <c r="AI279" s="73"/>
      <c r="AJ279" s="73"/>
      <c r="AK279" s="77">
        <f t="shared" si="14"/>
        <v>0.5</v>
      </c>
      <c r="AL279" s="77">
        <f t="shared" si="15"/>
        <v>1</v>
      </c>
      <c r="AM279" s="40"/>
      <c r="AN279" s="285"/>
    </row>
    <row r="280" spans="1:40" ht="165" x14ac:dyDescent="0.2">
      <c r="A280" s="323" t="s">
        <v>35</v>
      </c>
      <c r="B280" s="324" t="s">
        <v>644</v>
      </c>
      <c r="C280" s="322" t="s">
        <v>632</v>
      </c>
      <c r="D280" s="386" t="s">
        <v>1101</v>
      </c>
      <c r="E280" s="322" t="s">
        <v>647</v>
      </c>
      <c r="F280" s="322" t="s">
        <v>1102</v>
      </c>
      <c r="G280" s="323" t="s">
        <v>1103</v>
      </c>
      <c r="H280" s="407">
        <v>45658</v>
      </c>
      <c r="I280" s="407">
        <v>45747</v>
      </c>
      <c r="J280" s="74">
        <v>0.2</v>
      </c>
      <c r="K280" s="74"/>
      <c r="L280" s="74">
        <v>0.8</v>
      </c>
      <c r="M280" s="74"/>
      <c r="N280" s="74"/>
      <c r="O280" s="74"/>
      <c r="P280" s="75"/>
      <c r="Q280" s="75"/>
      <c r="R280" s="75"/>
      <c r="S280" s="75"/>
      <c r="T280" s="75"/>
      <c r="U280" s="75"/>
      <c r="V280" s="75">
        <f t="shared" si="13"/>
        <v>1</v>
      </c>
      <c r="W280" s="411" t="s">
        <v>1104</v>
      </c>
      <c r="X280" s="322" t="s">
        <v>1082</v>
      </c>
      <c r="Y280" s="117">
        <v>0.2</v>
      </c>
      <c r="Z280" s="116" t="s">
        <v>744</v>
      </c>
      <c r="AA280" s="117">
        <v>0.8</v>
      </c>
      <c r="AB280" s="272">
        <v>0</v>
      </c>
      <c r="AC280" s="273">
        <v>0</v>
      </c>
      <c r="AD280" s="273">
        <v>0</v>
      </c>
      <c r="AE280" s="73"/>
      <c r="AF280" s="73"/>
      <c r="AG280" s="73"/>
      <c r="AH280" s="73"/>
      <c r="AI280" s="73"/>
      <c r="AJ280" s="73"/>
      <c r="AK280" s="77">
        <f t="shared" si="14"/>
        <v>1</v>
      </c>
      <c r="AL280" s="77">
        <f t="shared" si="15"/>
        <v>1</v>
      </c>
      <c r="AM280" s="40"/>
      <c r="AN280" s="401" t="s">
        <v>665</v>
      </c>
    </row>
    <row r="281" spans="1:40" ht="75" x14ac:dyDescent="0.2">
      <c r="A281" s="323" t="s">
        <v>35</v>
      </c>
      <c r="B281" s="324" t="s">
        <v>644</v>
      </c>
      <c r="C281" s="322" t="s">
        <v>632</v>
      </c>
      <c r="D281" s="386" t="s">
        <v>1101</v>
      </c>
      <c r="E281" s="322" t="s">
        <v>647</v>
      </c>
      <c r="F281" s="322" t="s">
        <v>1105</v>
      </c>
      <c r="G281" s="323" t="s">
        <v>1106</v>
      </c>
      <c r="H281" s="407">
        <v>45689</v>
      </c>
      <c r="I281" s="407">
        <v>45900</v>
      </c>
      <c r="J281" s="74"/>
      <c r="K281" s="74">
        <v>0.5</v>
      </c>
      <c r="L281" s="74"/>
      <c r="M281" s="74"/>
      <c r="N281" s="74"/>
      <c r="O281" s="74"/>
      <c r="P281" s="75"/>
      <c r="Q281" s="75">
        <v>0.5</v>
      </c>
      <c r="R281" s="75"/>
      <c r="S281" s="75"/>
      <c r="T281" s="75"/>
      <c r="U281" s="75"/>
      <c r="V281" s="75">
        <f t="shared" si="13"/>
        <v>1</v>
      </c>
      <c r="W281" s="411" t="s">
        <v>1107</v>
      </c>
      <c r="X281" s="322" t="s">
        <v>1082</v>
      </c>
      <c r="Y281" s="116" t="s">
        <v>744</v>
      </c>
      <c r="Z281" s="117">
        <v>0.5</v>
      </c>
      <c r="AA281" s="116" t="s">
        <v>744</v>
      </c>
      <c r="AB281" s="272">
        <v>0</v>
      </c>
      <c r="AC281" s="273">
        <v>0</v>
      </c>
      <c r="AD281" s="273">
        <v>0</v>
      </c>
      <c r="AE281" s="73"/>
      <c r="AF281" s="73"/>
      <c r="AG281" s="73"/>
      <c r="AH281" s="73"/>
      <c r="AI281" s="73"/>
      <c r="AJ281" s="73"/>
      <c r="AK281" s="77">
        <f t="shared" si="14"/>
        <v>0.5</v>
      </c>
      <c r="AL281" s="77">
        <f t="shared" si="15"/>
        <v>1</v>
      </c>
      <c r="AM281" s="40"/>
      <c r="AN281" s="401" t="s">
        <v>665</v>
      </c>
    </row>
    <row r="282" spans="1:40" ht="120" x14ac:dyDescent="0.2">
      <c r="A282" s="323" t="s">
        <v>35</v>
      </c>
      <c r="B282" s="324" t="s">
        <v>644</v>
      </c>
      <c r="C282" s="322" t="s">
        <v>632</v>
      </c>
      <c r="D282" s="386" t="s">
        <v>1101</v>
      </c>
      <c r="E282" s="322" t="s">
        <v>647</v>
      </c>
      <c r="F282" s="322" t="s">
        <v>1108</v>
      </c>
      <c r="G282" s="323" t="s">
        <v>1109</v>
      </c>
      <c r="H282" s="407">
        <v>45689</v>
      </c>
      <c r="I282" s="407">
        <v>45991</v>
      </c>
      <c r="J282" s="74"/>
      <c r="K282" s="74">
        <v>0.25</v>
      </c>
      <c r="L282" s="74"/>
      <c r="M282" s="74"/>
      <c r="N282" s="74">
        <v>0.25</v>
      </c>
      <c r="O282" s="74"/>
      <c r="P282" s="75"/>
      <c r="Q282" s="75">
        <v>0.25</v>
      </c>
      <c r="R282" s="75"/>
      <c r="S282" s="75"/>
      <c r="T282" s="75">
        <v>0.25</v>
      </c>
      <c r="U282" s="75"/>
      <c r="V282" s="75">
        <f t="shared" si="13"/>
        <v>1</v>
      </c>
      <c r="W282" s="411" t="s">
        <v>1110</v>
      </c>
      <c r="X282" s="322" t="s">
        <v>1111</v>
      </c>
      <c r="Y282" s="116" t="s">
        <v>744</v>
      </c>
      <c r="Z282" s="117">
        <v>0.25</v>
      </c>
      <c r="AA282" s="116" t="s">
        <v>744</v>
      </c>
      <c r="AB282" s="272">
        <v>0</v>
      </c>
      <c r="AC282" s="273">
        <v>0.25</v>
      </c>
      <c r="AD282" s="273">
        <v>0</v>
      </c>
      <c r="AE282" s="73"/>
      <c r="AF282" s="73"/>
      <c r="AG282" s="73"/>
      <c r="AH282" s="73"/>
      <c r="AI282" s="73"/>
      <c r="AJ282" s="73"/>
      <c r="AK282" s="77">
        <f t="shared" si="14"/>
        <v>0.5</v>
      </c>
      <c r="AL282" s="77">
        <f t="shared" si="15"/>
        <v>1</v>
      </c>
      <c r="AM282" s="40"/>
      <c r="AN282" s="285"/>
    </row>
    <row r="283" spans="1:40" ht="75" x14ac:dyDescent="0.2">
      <c r="A283" s="323" t="s">
        <v>35</v>
      </c>
      <c r="B283" s="324" t="s">
        <v>644</v>
      </c>
      <c r="C283" s="322" t="s">
        <v>632</v>
      </c>
      <c r="D283" s="386" t="s">
        <v>1101</v>
      </c>
      <c r="E283" s="322" t="s">
        <v>647</v>
      </c>
      <c r="F283" s="322" t="s">
        <v>1112</v>
      </c>
      <c r="G283" s="323" t="s">
        <v>1113</v>
      </c>
      <c r="H283" s="407">
        <v>45689</v>
      </c>
      <c r="I283" s="407">
        <v>45991</v>
      </c>
      <c r="J283" s="74"/>
      <c r="K283" s="74">
        <v>0.25</v>
      </c>
      <c r="L283" s="74"/>
      <c r="M283" s="74"/>
      <c r="N283" s="74">
        <v>0.25</v>
      </c>
      <c r="O283" s="74"/>
      <c r="P283" s="75"/>
      <c r="Q283" s="75">
        <v>0.25</v>
      </c>
      <c r="R283" s="75"/>
      <c r="S283" s="75"/>
      <c r="T283" s="75">
        <v>0.25</v>
      </c>
      <c r="U283" s="75"/>
      <c r="V283" s="75">
        <f t="shared" si="13"/>
        <v>1</v>
      </c>
      <c r="W283" s="411" t="s">
        <v>1114</v>
      </c>
      <c r="X283" s="322" t="s">
        <v>1082</v>
      </c>
      <c r="Y283" s="116" t="s">
        <v>744</v>
      </c>
      <c r="Z283" s="117">
        <v>0.25</v>
      </c>
      <c r="AA283" s="116" t="s">
        <v>744</v>
      </c>
      <c r="AB283" s="272">
        <v>0</v>
      </c>
      <c r="AC283" s="273">
        <v>0.25</v>
      </c>
      <c r="AD283" s="273">
        <v>0</v>
      </c>
      <c r="AE283" s="73"/>
      <c r="AF283" s="73"/>
      <c r="AG283" s="73"/>
      <c r="AH283" s="73"/>
      <c r="AI283" s="73"/>
      <c r="AJ283" s="73"/>
      <c r="AK283" s="77">
        <f t="shared" si="14"/>
        <v>0.5</v>
      </c>
      <c r="AL283" s="77">
        <f t="shared" si="15"/>
        <v>1</v>
      </c>
      <c r="AM283" s="40"/>
      <c r="AN283" s="285"/>
    </row>
    <row r="284" spans="1:40" ht="210" x14ac:dyDescent="0.2">
      <c r="A284" s="323" t="s">
        <v>35</v>
      </c>
      <c r="B284" s="324" t="s">
        <v>644</v>
      </c>
      <c r="C284" s="322" t="s">
        <v>632</v>
      </c>
      <c r="D284" s="386" t="s">
        <v>1115</v>
      </c>
      <c r="E284" s="322" t="s">
        <v>647</v>
      </c>
      <c r="F284" s="322" t="s">
        <v>1116</v>
      </c>
      <c r="G284" s="323" t="s">
        <v>1117</v>
      </c>
      <c r="H284" s="407">
        <v>45658</v>
      </c>
      <c r="I284" s="407">
        <v>46022</v>
      </c>
      <c r="J284" s="74">
        <v>0.1</v>
      </c>
      <c r="K284" s="74">
        <v>0.15</v>
      </c>
      <c r="L284" s="74">
        <v>0.1</v>
      </c>
      <c r="M284" s="74">
        <v>0.1</v>
      </c>
      <c r="N284" s="74">
        <v>0.05</v>
      </c>
      <c r="O284" s="74">
        <v>0.05</v>
      </c>
      <c r="P284" s="75">
        <v>0.05</v>
      </c>
      <c r="Q284" s="75">
        <v>0.05</v>
      </c>
      <c r="R284" s="75">
        <v>0.05</v>
      </c>
      <c r="S284" s="75">
        <v>0.1</v>
      </c>
      <c r="T284" s="75">
        <v>0.1</v>
      </c>
      <c r="U284" s="75">
        <v>0.1</v>
      </c>
      <c r="V284" s="75">
        <f t="shared" si="13"/>
        <v>1</v>
      </c>
      <c r="W284" s="411" t="s">
        <v>1118</v>
      </c>
      <c r="X284" s="322" t="s">
        <v>1082</v>
      </c>
      <c r="Y284" s="117">
        <v>0.1</v>
      </c>
      <c r="Z284" s="117">
        <v>0.15</v>
      </c>
      <c r="AA284" s="117">
        <v>0.1</v>
      </c>
      <c r="AB284" s="272">
        <v>0.1</v>
      </c>
      <c r="AC284" s="273">
        <v>0.05</v>
      </c>
      <c r="AD284" s="273">
        <v>0.05</v>
      </c>
      <c r="AE284" s="73"/>
      <c r="AF284" s="73"/>
      <c r="AG284" s="73"/>
      <c r="AH284" s="73"/>
      <c r="AI284" s="73"/>
      <c r="AJ284" s="73"/>
      <c r="AK284" s="77">
        <f t="shared" si="14"/>
        <v>0.54999999999999993</v>
      </c>
      <c r="AL284" s="77">
        <f t="shared" si="15"/>
        <v>1</v>
      </c>
      <c r="AM284" s="40"/>
      <c r="AN284" s="285"/>
    </row>
    <row r="285" spans="1:40" ht="255" x14ac:dyDescent="0.2">
      <c r="A285" s="323" t="s">
        <v>35</v>
      </c>
      <c r="B285" s="324" t="s">
        <v>644</v>
      </c>
      <c r="C285" s="322" t="s">
        <v>632</v>
      </c>
      <c r="D285" s="386" t="s">
        <v>1115</v>
      </c>
      <c r="E285" s="322" t="s">
        <v>647</v>
      </c>
      <c r="F285" s="322" t="s">
        <v>1119</v>
      </c>
      <c r="G285" s="323" t="s">
        <v>1120</v>
      </c>
      <c r="H285" s="407">
        <v>45658</v>
      </c>
      <c r="I285" s="407">
        <v>45777</v>
      </c>
      <c r="J285" s="74">
        <v>0.2</v>
      </c>
      <c r="K285" s="74">
        <v>0.4</v>
      </c>
      <c r="L285" s="74">
        <v>0.3</v>
      </c>
      <c r="M285" s="74">
        <v>0.1</v>
      </c>
      <c r="N285" s="74"/>
      <c r="O285" s="74"/>
      <c r="P285" s="75"/>
      <c r="Q285" s="75"/>
      <c r="R285" s="75"/>
      <c r="S285" s="75"/>
      <c r="T285" s="75"/>
      <c r="U285" s="75"/>
      <c r="V285" s="75">
        <f t="shared" si="13"/>
        <v>1.0000000000000002</v>
      </c>
      <c r="W285" s="411" t="s">
        <v>1121</v>
      </c>
      <c r="X285" s="322" t="s">
        <v>1082</v>
      </c>
      <c r="Y285" s="117">
        <v>0.2</v>
      </c>
      <c r="Z285" s="117">
        <v>0.4</v>
      </c>
      <c r="AA285" s="117">
        <v>0.3</v>
      </c>
      <c r="AB285" s="272">
        <v>0.1</v>
      </c>
      <c r="AC285" s="273">
        <v>0</v>
      </c>
      <c r="AD285" s="273">
        <v>0</v>
      </c>
      <c r="AE285" s="73"/>
      <c r="AF285" s="73"/>
      <c r="AG285" s="73"/>
      <c r="AH285" s="73"/>
      <c r="AI285" s="73"/>
      <c r="AJ285" s="73"/>
      <c r="AK285" s="77">
        <f t="shared" si="14"/>
        <v>1.0000000000000002</v>
      </c>
      <c r="AL285" s="77">
        <f t="shared" si="15"/>
        <v>1</v>
      </c>
      <c r="AM285" s="40"/>
      <c r="AN285" s="285"/>
    </row>
    <row r="286" spans="1:40" ht="90" x14ac:dyDescent="0.2">
      <c r="A286" s="323" t="s">
        <v>35</v>
      </c>
      <c r="B286" s="324" t="s">
        <v>644</v>
      </c>
      <c r="C286" s="322" t="s">
        <v>632</v>
      </c>
      <c r="D286" s="386" t="s">
        <v>1115</v>
      </c>
      <c r="E286" s="322" t="s">
        <v>647</v>
      </c>
      <c r="F286" s="322" t="s">
        <v>1122</v>
      </c>
      <c r="G286" s="323" t="s">
        <v>1123</v>
      </c>
      <c r="H286" s="407">
        <v>45778</v>
      </c>
      <c r="I286" s="407">
        <v>45991</v>
      </c>
      <c r="J286" s="74"/>
      <c r="K286" s="74"/>
      <c r="L286" s="74"/>
      <c r="M286" s="74"/>
      <c r="N286" s="74">
        <v>0.35</v>
      </c>
      <c r="O286" s="74"/>
      <c r="P286" s="75"/>
      <c r="Q286" s="75">
        <v>0.35</v>
      </c>
      <c r="R286" s="75"/>
      <c r="S286" s="75"/>
      <c r="T286" s="75">
        <v>0.3</v>
      </c>
      <c r="U286" s="75"/>
      <c r="V286" s="75">
        <f t="shared" si="13"/>
        <v>1</v>
      </c>
      <c r="W286" s="411" t="s">
        <v>1124</v>
      </c>
      <c r="X286" s="322" t="s">
        <v>1082</v>
      </c>
      <c r="Y286" s="116" t="s">
        <v>744</v>
      </c>
      <c r="Z286" s="116" t="s">
        <v>744</v>
      </c>
      <c r="AA286" s="116" t="s">
        <v>744</v>
      </c>
      <c r="AB286" s="272">
        <v>0</v>
      </c>
      <c r="AC286" s="273">
        <v>0.35</v>
      </c>
      <c r="AD286" s="273">
        <v>0</v>
      </c>
      <c r="AE286" s="73"/>
      <c r="AF286" s="73"/>
      <c r="AG286" s="73"/>
      <c r="AH286" s="73"/>
      <c r="AI286" s="73"/>
      <c r="AJ286" s="73"/>
      <c r="AK286" s="77">
        <f t="shared" si="14"/>
        <v>0.35</v>
      </c>
      <c r="AL286" s="77">
        <f t="shared" si="15"/>
        <v>1</v>
      </c>
      <c r="AM286" s="40" t="s">
        <v>268</v>
      </c>
      <c r="AN286" s="285"/>
    </row>
    <row r="287" spans="1:40" ht="75" x14ac:dyDescent="0.2">
      <c r="A287" s="323" t="s">
        <v>35</v>
      </c>
      <c r="B287" s="324" t="s">
        <v>644</v>
      </c>
      <c r="C287" s="322" t="s">
        <v>632</v>
      </c>
      <c r="D287" s="386" t="s">
        <v>1115</v>
      </c>
      <c r="E287" s="322" t="s">
        <v>647</v>
      </c>
      <c r="F287" s="322" t="s">
        <v>1125</v>
      </c>
      <c r="G287" s="323" t="s">
        <v>1126</v>
      </c>
      <c r="H287" s="428">
        <v>45748</v>
      </c>
      <c r="I287" s="428">
        <v>45808</v>
      </c>
      <c r="J287" s="74"/>
      <c r="K287" s="74"/>
      <c r="L287" s="74"/>
      <c r="M287" s="75">
        <v>0.5</v>
      </c>
      <c r="N287" s="75">
        <v>0.5</v>
      </c>
      <c r="O287" s="74"/>
      <c r="P287" s="75"/>
      <c r="Q287" s="75"/>
      <c r="R287" s="75"/>
      <c r="S287" s="75"/>
      <c r="T287" s="75"/>
      <c r="U287" s="75"/>
      <c r="V287" s="75">
        <f t="shared" si="13"/>
        <v>1</v>
      </c>
      <c r="W287" s="411" t="s">
        <v>1127</v>
      </c>
      <c r="X287" s="322" t="s">
        <v>1082</v>
      </c>
      <c r="Y287" s="116" t="s">
        <v>744</v>
      </c>
      <c r="Z287" s="116" t="s">
        <v>744</v>
      </c>
      <c r="AA287" s="116" t="s">
        <v>744</v>
      </c>
      <c r="AB287" s="272">
        <v>0.5</v>
      </c>
      <c r="AC287" s="273">
        <v>0.5</v>
      </c>
      <c r="AD287" s="273">
        <v>0</v>
      </c>
      <c r="AE287" s="73"/>
      <c r="AF287" s="73"/>
      <c r="AG287" s="73"/>
      <c r="AH287" s="73"/>
      <c r="AI287" s="73"/>
      <c r="AJ287" s="73"/>
      <c r="AK287" s="77">
        <f t="shared" si="14"/>
        <v>1</v>
      </c>
      <c r="AL287" s="77">
        <f t="shared" si="15"/>
        <v>1</v>
      </c>
      <c r="AM287" s="40" t="s">
        <v>268</v>
      </c>
      <c r="AN287" s="285"/>
    </row>
    <row r="288" spans="1:40" ht="75" x14ac:dyDescent="0.2">
      <c r="A288" s="323" t="s">
        <v>35</v>
      </c>
      <c r="B288" s="324" t="s">
        <v>644</v>
      </c>
      <c r="C288" s="322" t="s">
        <v>632</v>
      </c>
      <c r="D288" s="386" t="s">
        <v>1078</v>
      </c>
      <c r="E288" s="322" t="s">
        <v>647</v>
      </c>
      <c r="F288" s="322" t="s">
        <v>1128</v>
      </c>
      <c r="G288" s="323" t="s">
        <v>1129</v>
      </c>
      <c r="H288" s="407">
        <v>45689</v>
      </c>
      <c r="I288" s="407">
        <v>45747</v>
      </c>
      <c r="J288" s="74"/>
      <c r="K288" s="74">
        <v>0.4</v>
      </c>
      <c r="L288" s="74">
        <v>0.5</v>
      </c>
      <c r="M288" s="74"/>
      <c r="N288" s="74"/>
      <c r="O288" s="74"/>
      <c r="P288" s="75">
        <v>0.1</v>
      </c>
      <c r="Q288" s="75"/>
      <c r="R288" s="75"/>
      <c r="S288" s="75"/>
      <c r="T288" s="75"/>
      <c r="U288" s="75"/>
      <c r="V288" s="75">
        <f t="shared" si="13"/>
        <v>1</v>
      </c>
      <c r="W288" s="411" t="s">
        <v>1081</v>
      </c>
      <c r="X288" s="322" t="s">
        <v>1087</v>
      </c>
      <c r="Y288" s="117"/>
      <c r="Z288" s="117">
        <v>0.4</v>
      </c>
      <c r="AA288" s="117">
        <v>0.5</v>
      </c>
      <c r="AB288" s="272">
        <v>0</v>
      </c>
      <c r="AC288" s="273">
        <v>0</v>
      </c>
      <c r="AD288" s="273">
        <v>0</v>
      </c>
      <c r="AE288" s="73"/>
      <c r="AF288" s="73"/>
      <c r="AG288" s="73"/>
      <c r="AH288" s="73"/>
      <c r="AI288" s="73"/>
      <c r="AJ288" s="73"/>
      <c r="AK288" s="77">
        <f t="shared" si="14"/>
        <v>0.9</v>
      </c>
      <c r="AL288" s="77">
        <f t="shared" si="15"/>
        <v>1</v>
      </c>
      <c r="AM288" s="40"/>
      <c r="AN288" s="401" t="s">
        <v>665</v>
      </c>
    </row>
    <row r="289" spans="1:40" ht="75" x14ac:dyDescent="0.2">
      <c r="A289" s="323" t="s">
        <v>35</v>
      </c>
      <c r="B289" s="324" t="s">
        <v>644</v>
      </c>
      <c r="C289" s="322" t="s">
        <v>632</v>
      </c>
      <c r="D289" s="386" t="s">
        <v>1083</v>
      </c>
      <c r="E289" s="322" t="s">
        <v>647</v>
      </c>
      <c r="F289" s="322" t="s">
        <v>1130</v>
      </c>
      <c r="G289" s="323" t="s">
        <v>1131</v>
      </c>
      <c r="H289" s="407">
        <v>45689</v>
      </c>
      <c r="I289" s="407">
        <v>46022</v>
      </c>
      <c r="J289" s="74"/>
      <c r="K289" s="74">
        <v>0.05</v>
      </c>
      <c r="L289" s="74">
        <v>0.1</v>
      </c>
      <c r="M289" s="74">
        <v>0.1</v>
      </c>
      <c r="N289" s="74">
        <v>0.1</v>
      </c>
      <c r="O289" s="74">
        <v>0.1</v>
      </c>
      <c r="P289" s="75">
        <v>0.1</v>
      </c>
      <c r="Q289" s="75">
        <v>0.1</v>
      </c>
      <c r="R289" s="75">
        <v>0.1</v>
      </c>
      <c r="S289" s="75">
        <v>0.1</v>
      </c>
      <c r="T289" s="75">
        <v>0.1</v>
      </c>
      <c r="U289" s="75">
        <v>0.05</v>
      </c>
      <c r="V289" s="75">
        <f t="shared" si="13"/>
        <v>0.99999999999999989</v>
      </c>
      <c r="W289" s="411" t="s">
        <v>1132</v>
      </c>
      <c r="X289" s="322" t="s">
        <v>1082</v>
      </c>
      <c r="Y289" s="116" t="s">
        <v>744</v>
      </c>
      <c r="Z289" s="117">
        <v>0.05</v>
      </c>
      <c r="AA289" s="117">
        <v>0.1</v>
      </c>
      <c r="AB289" s="272">
        <v>0.1</v>
      </c>
      <c r="AC289" s="273">
        <v>0.1</v>
      </c>
      <c r="AD289" s="273">
        <v>0.1</v>
      </c>
      <c r="AE289" s="73"/>
      <c r="AF289" s="73"/>
      <c r="AG289" s="73"/>
      <c r="AH289" s="73"/>
      <c r="AI289" s="73"/>
      <c r="AJ289" s="73"/>
      <c r="AK289" s="77">
        <f t="shared" si="14"/>
        <v>0.44999999999999996</v>
      </c>
      <c r="AL289" s="77">
        <f t="shared" si="15"/>
        <v>1</v>
      </c>
      <c r="AM289" s="40"/>
      <c r="AN289" s="285"/>
    </row>
    <row r="290" spans="1:40" ht="75" x14ac:dyDescent="0.2">
      <c r="A290" s="323" t="s">
        <v>35</v>
      </c>
      <c r="B290" s="324" t="s">
        <v>644</v>
      </c>
      <c r="C290" s="322" t="s">
        <v>632</v>
      </c>
      <c r="D290" s="356" t="s">
        <v>1088</v>
      </c>
      <c r="E290" s="322" t="s">
        <v>647</v>
      </c>
      <c r="F290" s="322" t="s">
        <v>1133</v>
      </c>
      <c r="G290" s="323" t="s">
        <v>1134</v>
      </c>
      <c r="H290" s="407">
        <v>45809</v>
      </c>
      <c r="I290" s="407" t="s">
        <v>1135</v>
      </c>
      <c r="J290" s="74"/>
      <c r="K290" s="74"/>
      <c r="L290" s="74"/>
      <c r="M290" s="74"/>
      <c r="N290" s="74"/>
      <c r="O290" s="429">
        <v>0.2</v>
      </c>
      <c r="P290" s="75"/>
      <c r="Q290" s="75"/>
      <c r="R290" s="75"/>
      <c r="S290" s="75"/>
      <c r="T290" s="75"/>
      <c r="U290" s="75">
        <v>0.8</v>
      </c>
      <c r="V290" s="75">
        <f t="shared" si="13"/>
        <v>1</v>
      </c>
      <c r="W290" s="411" t="s">
        <v>1136</v>
      </c>
      <c r="X290" s="322" t="s">
        <v>1087</v>
      </c>
      <c r="Y290" s="117"/>
      <c r="Z290" s="117"/>
      <c r="AA290" s="117">
        <v>0.1</v>
      </c>
      <c r="AB290" s="272"/>
      <c r="AC290" s="273"/>
      <c r="AD290" s="273">
        <v>0.1</v>
      </c>
      <c r="AE290" s="73"/>
      <c r="AF290" s="73"/>
      <c r="AG290" s="73"/>
      <c r="AH290" s="73"/>
      <c r="AI290" s="73"/>
      <c r="AJ290" s="73"/>
      <c r="AK290" s="77">
        <f t="shared" si="14"/>
        <v>0.2</v>
      </c>
      <c r="AL290" s="77">
        <f t="shared" si="15"/>
        <v>1</v>
      </c>
      <c r="AM290" s="40" t="s">
        <v>1137</v>
      </c>
      <c r="AN290" s="286"/>
    </row>
    <row r="291" spans="1:40" ht="135" x14ac:dyDescent="0.2">
      <c r="A291" s="323" t="s">
        <v>35</v>
      </c>
      <c r="B291" s="324" t="s">
        <v>644</v>
      </c>
      <c r="C291" s="322" t="s">
        <v>632</v>
      </c>
      <c r="D291" s="356" t="s">
        <v>1088</v>
      </c>
      <c r="E291" s="322" t="s">
        <v>647</v>
      </c>
      <c r="F291" s="322" t="s">
        <v>1138</v>
      </c>
      <c r="G291" s="323" t="s">
        <v>1139</v>
      </c>
      <c r="H291" s="407">
        <v>45658</v>
      </c>
      <c r="I291" s="407">
        <v>46022</v>
      </c>
      <c r="J291" s="74">
        <v>0.09</v>
      </c>
      <c r="K291" s="74">
        <v>0.08</v>
      </c>
      <c r="L291" s="74">
        <v>0.08</v>
      </c>
      <c r="M291" s="74">
        <v>0.09</v>
      </c>
      <c r="N291" s="74">
        <v>0.08</v>
      </c>
      <c r="O291" s="74">
        <v>0.08</v>
      </c>
      <c r="P291" s="75">
        <v>0.09</v>
      </c>
      <c r="Q291" s="75">
        <v>0.08</v>
      </c>
      <c r="R291" s="75">
        <v>0.08</v>
      </c>
      <c r="S291" s="75">
        <v>0.09</v>
      </c>
      <c r="T291" s="75">
        <v>0.08</v>
      </c>
      <c r="U291" s="75">
        <v>0.08</v>
      </c>
      <c r="V291" s="75">
        <f t="shared" si="13"/>
        <v>0.99999999999999978</v>
      </c>
      <c r="W291" s="411" t="s">
        <v>1140</v>
      </c>
      <c r="X291" s="322" t="s">
        <v>1087</v>
      </c>
      <c r="Y291" s="117">
        <v>0.09</v>
      </c>
      <c r="Z291" s="117">
        <v>0.08</v>
      </c>
      <c r="AA291" s="117">
        <v>0.08</v>
      </c>
      <c r="AB291" s="272">
        <v>0.09</v>
      </c>
      <c r="AC291" s="273">
        <v>0.08</v>
      </c>
      <c r="AD291" s="273">
        <v>0.08</v>
      </c>
      <c r="AE291" s="73"/>
      <c r="AF291" s="73"/>
      <c r="AG291" s="73"/>
      <c r="AH291" s="73"/>
      <c r="AI291" s="73"/>
      <c r="AJ291" s="73"/>
      <c r="AK291" s="77">
        <f t="shared" si="14"/>
        <v>0.5</v>
      </c>
      <c r="AL291" s="77">
        <f t="shared" si="15"/>
        <v>1</v>
      </c>
      <c r="AM291" s="40"/>
      <c r="AN291" s="285"/>
    </row>
    <row r="292" spans="1:40" ht="90" x14ac:dyDescent="0.2">
      <c r="A292" s="323" t="s">
        <v>35</v>
      </c>
      <c r="B292" s="324" t="s">
        <v>644</v>
      </c>
      <c r="C292" s="322" t="s">
        <v>632</v>
      </c>
      <c r="D292" s="356" t="s">
        <v>1088</v>
      </c>
      <c r="E292" s="322" t="s">
        <v>647</v>
      </c>
      <c r="F292" s="322" t="s">
        <v>1141</v>
      </c>
      <c r="G292" s="323" t="s">
        <v>1142</v>
      </c>
      <c r="H292" s="407">
        <v>45658</v>
      </c>
      <c r="I292" s="407">
        <v>46022</v>
      </c>
      <c r="J292" s="74">
        <v>0.09</v>
      </c>
      <c r="K292" s="74">
        <v>0.08</v>
      </c>
      <c r="L292" s="74">
        <v>0.08</v>
      </c>
      <c r="M292" s="74">
        <v>0.09</v>
      </c>
      <c r="N292" s="74">
        <v>0.08</v>
      </c>
      <c r="O292" s="74">
        <v>0.08</v>
      </c>
      <c r="P292" s="75">
        <v>0.09</v>
      </c>
      <c r="Q292" s="75">
        <v>0.08</v>
      </c>
      <c r="R292" s="75">
        <v>0.08</v>
      </c>
      <c r="S292" s="75">
        <v>0.09</v>
      </c>
      <c r="T292" s="75">
        <v>0.08</v>
      </c>
      <c r="U292" s="75">
        <v>0.08</v>
      </c>
      <c r="V292" s="75">
        <f t="shared" si="13"/>
        <v>0.99999999999999978</v>
      </c>
      <c r="W292" s="411" t="s">
        <v>1100</v>
      </c>
      <c r="X292" s="322" t="s">
        <v>1087</v>
      </c>
      <c r="Y292" s="117">
        <v>0.09</v>
      </c>
      <c r="Z292" s="117">
        <v>0.08</v>
      </c>
      <c r="AA292" s="117">
        <v>0.08</v>
      </c>
      <c r="AB292" s="272">
        <v>0.09</v>
      </c>
      <c r="AC292" s="273">
        <v>0.08</v>
      </c>
      <c r="AD292" s="273">
        <v>0.08</v>
      </c>
      <c r="AE292" s="73"/>
      <c r="AF292" s="73"/>
      <c r="AG292" s="73"/>
      <c r="AH292" s="73"/>
      <c r="AI292" s="73"/>
      <c r="AJ292" s="73"/>
      <c r="AK292" s="77">
        <f t="shared" si="14"/>
        <v>0.5</v>
      </c>
      <c r="AL292" s="77">
        <f t="shared" si="15"/>
        <v>1</v>
      </c>
      <c r="AM292" s="40"/>
      <c r="AN292" s="285"/>
    </row>
    <row r="293" spans="1:40" ht="105" x14ac:dyDescent="0.2">
      <c r="A293" s="323" t="s">
        <v>35</v>
      </c>
      <c r="B293" s="324" t="s">
        <v>644</v>
      </c>
      <c r="C293" s="322" t="s">
        <v>632</v>
      </c>
      <c r="D293" s="356" t="s">
        <v>1088</v>
      </c>
      <c r="E293" s="322" t="s">
        <v>647</v>
      </c>
      <c r="F293" s="322" t="s">
        <v>1143</v>
      </c>
      <c r="G293" s="323" t="s">
        <v>1144</v>
      </c>
      <c r="H293" s="407">
        <v>45658</v>
      </c>
      <c r="I293" s="407">
        <v>46022</v>
      </c>
      <c r="J293" s="74">
        <v>0.09</v>
      </c>
      <c r="K293" s="74">
        <v>0.08</v>
      </c>
      <c r="L293" s="74">
        <v>0.08</v>
      </c>
      <c r="M293" s="74">
        <v>0.09</v>
      </c>
      <c r="N293" s="74">
        <v>0.08</v>
      </c>
      <c r="O293" s="74">
        <v>0.08</v>
      </c>
      <c r="P293" s="75">
        <v>0.09</v>
      </c>
      <c r="Q293" s="75">
        <v>0.08</v>
      </c>
      <c r="R293" s="75">
        <v>0.08</v>
      </c>
      <c r="S293" s="75">
        <v>0.09</v>
      </c>
      <c r="T293" s="75">
        <v>0.08</v>
      </c>
      <c r="U293" s="75">
        <v>0.08</v>
      </c>
      <c r="V293" s="75">
        <f t="shared" si="13"/>
        <v>0.99999999999999978</v>
      </c>
      <c r="W293" s="411" t="s">
        <v>1145</v>
      </c>
      <c r="X293" s="322" t="s">
        <v>1087</v>
      </c>
      <c r="Y293" s="117">
        <v>0.09</v>
      </c>
      <c r="Z293" s="117">
        <v>0.08</v>
      </c>
      <c r="AA293" s="117">
        <v>0.08</v>
      </c>
      <c r="AB293" s="272">
        <v>0.09</v>
      </c>
      <c r="AC293" s="273">
        <v>0.08</v>
      </c>
      <c r="AD293" s="273">
        <v>0.08</v>
      </c>
      <c r="AE293" s="73"/>
      <c r="AF293" s="73"/>
      <c r="AG293" s="73"/>
      <c r="AH293" s="73"/>
      <c r="AI293" s="73"/>
      <c r="AJ293" s="73"/>
      <c r="AK293" s="77">
        <f t="shared" si="14"/>
        <v>0.5</v>
      </c>
      <c r="AL293" s="77">
        <f t="shared" si="15"/>
        <v>1</v>
      </c>
      <c r="AM293" s="40"/>
      <c r="AN293" s="285"/>
    </row>
    <row r="294" spans="1:40" ht="75" x14ac:dyDescent="0.2">
      <c r="A294" s="323" t="s">
        <v>35</v>
      </c>
      <c r="B294" s="324" t="s">
        <v>644</v>
      </c>
      <c r="C294" s="322" t="s">
        <v>632</v>
      </c>
      <c r="D294" s="386" t="s">
        <v>1146</v>
      </c>
      <c r="E294" s="322" t="s">
        <v>647</v>
      </c>
      <c r="F294" s="322" t="s">
        <v>1147</v>
      </c>
      <c r="G294" s="323" t="s">
        <v>1148</v>
      </c>
      <c r="H294" s="407">
        <v>45689</v>
      </c>
      <c r="I294" s="407">
        <v>45900</v>
      </c>
      <c r="J294" s="74"/>
      <c r="K294" s="74">
        <v>0.5</v>
      </c>
      <c r="L294" s="74"/>
      <c r="M294" s="74"/>
      <c r="N294" s="74"/>
      <c r="O294" s="74"/>
      <c r="P294" s="75"/>
      <c r="Q294" s="75">
        <v>0.5</v>
      </c>
      <c r="R294" s="75"/>
      <c r="S294" s="75"/>
      <c r="T294" s="75"/>
      <c r="U294" s="75"/>
      <c r="V294" s="75">
        <f t="shared" si="13"/>
        <v>1</v>
      </c>
      <c r="W294" s="411" t="s">
        <v>1149</v>
      </c>
      <c r="X294" s="322" t="s">
        <v>1087</v>
      </c>
      <c r="Y294" s="117"/>
      <c r="Z294" s="117">
        <v>0.5</v>
      </c>
      <c r="AA294" s="117"/>
      <c r="AB294" s="272">
        <v>0</v>
      </c>
      <c r="AC294" s="273">
        <v>0</v>
      </c>
      <c r="AD294" s="273">
        <v>0</v>
      </c>
      <c r="AE294" s="73"/>
      <c r="AF294" s="73"/>
      <c r="AG294" s="73"/>
      <c r="AH294" s="73"/>
      <c r="AI294" s="73"/>
      <c r="AJ294" s="73"/>
      <c r="AK294" s="77">
        <f t="shared" si="14"/>
        <v>0.5</v>
      </c>
      <c r="AL294" s="77">
        <f t="shared" si="15"/>
        <v>1</v>
      </c>
      <c r="AM294" s="40"/>
      <c r="AN294" s="285"/>
    </row>
    <row r="295" spans="1:40" ht="75" x14ac:dyDescent="0.2">
      <c r="A295" s="323" t="s">
        <v>35</v>
      </c>
      <c r="B295" s="324" t="s">
        <v>644</v>
      </c>
      <c r="C295" s="322" t="s">
        <v>632</v>
      </c>
      <c r="D295" s="386" t="s">
        <v>1146</v>
      </c>
      <c r="E295" s="322" t="s">
        <v>647</v>
      </c>
      <c r="F295" s="322" t="s">
        <v>1150</v>
      </c>
      <c r="G295" s="323" t="s">
        <v>1151</v>
      </c>
      <c r="H295" s="407">
        <v>45717</v>
      </c>
      <c r="I295" s="407">
        <v>45930</v>
      </c>
      <c r="J295" s="74"/>
      <c r="K295" s="74"/>
      <c r="L295" s="74">
        <v>0.5</v>
      </c>
      <c r="M295" s="74"/>
      <c r="N295" s="74"/>
      <c r="O295" s="74"/>
      <c r="P295" s="75"/>
      <c r="Q295" s="75"/>
      <c r="R295" s="75">
        <v>0.5</v>
      </c>
      <c r="S295" s="75"/>
      <c r="T295" s="75"/>
      <c r="U295" s="75"/>
      <c r="V295" s="75">
        <f t="shared" si="13"/>
        <v>1</v>
      </c>
      <c r="W295" s="411" t="s">
        <v>1152</v>
      </c>
      <c r="X295" s="322" t="s">
        <v>1087</v>
      </c>
      <c r="Y295" s="117"/>
      <c r="Z295" s="117"/>
      <c r="AA295" s="117">
        <v>0.5</v>
      </c>
      <c r="AB295" s="272">
        <v>0</v>
      </c>
      <c r="AC295" s="273">
        <v>0</v>
      </c>
      <c r="AD295" s="273">
        <v>0</v>
      </c>
      <c r="AE295" s="73"/>
      <c r="AF295" s="73"/>
      <c r="AG295" s="73"/>
      <c r="AH295" s="73"/>
      <c r="AI295" s="73"/>
      <c r="AJ295" s="73"/>
      <c r="AK295" s="77">
        <f t="shared" si="14"/>
        <v>0.5</v>
      </c>
      <c r="AL295" s="77">
        <f t="shared" si="15"/>
        <v>1</v>
      </c>
      <c r="AM295" s="40"/>
      <c r="AN295" s="285"/>
    </row>
    <row r="296" spans="1:40" ht="75" x14ac:dyDescent="0.2">
      <c r="A296" s="323" t="s">
        <v>35</v>
      </c>
      <c r="B296" s="324" t="s">
        <v>644</v>
      </c>
      <c r="C296" s="322" t="s">
        <v>632</v>
      </c>
      <c r="D296" s="386" t="s">
        <v>1146</v>
      </c>
      <c r="E296" s="322" t="s">
        <v>647</v>
      </c>
      <c r="F296" s="322" t="s">
        <v>1153</v>
      </c>
      <c r="G296" s="323" t="s">
        <v>1154</v>
      </c>
      <c r="H296" s="407">
        <v>45717</v>
      </c>
      <c r="I296" s="407">
        <v>45838</v>
      </c>
      <c r="J296" s="74"/>
      <c r="K296" s="74"/>
      <c r="L296" s="74">
        <v>0.25</v>
      </c>
      <c r="M296" s="74"/>
      <c r="N296" s="74"/>
      <c r="O296" s="74">
        <v>0.75</v>
      </c>
      <c r="P296" s="75"/>
      <c r="Q296" s="75"/>
      <c r="R296" s="75"/>
      <c r="S296" s="75"/>
      <c r="T296" s="75"/>
      <c r="U296" s="75"/>
      <c r="V296" s="75">
        <f t="shared" si="13"/>
        <v>1</v>
      </c>
      <c r="W296" s="411" t="s">
        <v>1155</v>
      </c>
      <c r="X296" s="322" t="s">
        <v>1087</v>
      </c>
      <c r="Y296" s="117"/>
      <c r="Z296" s="117"/>
      <c r="AA296" s="117">
        <v>0.25</v>
      </c>
      <c r="AB296" s="272">
        <v>0.75</v>
      </c>
      <c r="AC296" s="273"/>
      <c r="AD296" s="273"/>
      <c r="AE296" s="73"/>
      <c r="AF296" s="73"/>
      <c r="AG296" s="73"/>
      <c r="AH296" s="73"/>
      <c r="AI296" s="73"/>
      <c r="AJ296" s="73"/>
      <c r="AK296" s="77">
        <f t="shared" si="14"/>
        <v>1</v>
      </c>
      <c r="AL296" s="77">
        <f t="shared" si="15"/>
        <v>1</v>
      </c>
      <c r="AM296" s="40"/>
      <c r="AN296" s="287"/>
    </row>
    <row r="297" spans="1:40" ht="280.5" x14ac:dyDescent="0.2">
      <c r="A297" s="323" t="s">
        <v>35</v>
      </c>
      <c r="B297" s="324" t="s">
        <v>644</v>
      </c>
      <c r="C297" s="322" t="s">
        <v>632</v>
      </c>
      <c r="D297" s="386" t="s">
        <v>1146</v>
      </c>
      <c r="E297" s="322" t="s">
        <v>647</v>
      </c>
      <c r="F297" s="322" t="s">
        <v>1156</v>
      </c>
      <c r="G297" s="323" t="s">
        <v>1157</v>
      </c>
      <c r="H297" s="407">
        <v>45809</v>
      </c>
      <c r="I297" s="407">
        <v>46022</v>
      </c>
      <c r="J297" s="74"/>
      <c r="K297" s="74"/>
      <c r="L297" s="74"/>
      <c r="M297" s="74"/>
      <c r="N297" s="74"/>
      <c r="O297" s="74">
        <v>0.5</v>
      </c>
      <c r="P297" s="75"/>
      <c r="Q297" s="75"/>
      <c r="R297" s="75"/>
      <c r="S297" s="75"/>
      <c r="T297" s="75"/>
      <c r="U297" s="75">
        <v>0.5</v>
      </c>
      <c r="V297" s="75">
        <f t="shared" si="13"/>
        <v>1</v>
      </c>
      <c r="W297" s="411" t="s">
        <v>1158</v>
      </c>
      <c r="X297" s="322" t="s">
        <v>1087</v>
      </c>
      <c r="Y297" s="117"/>
      <c r="Z297" s="117">
        <v>0.12</v>
      </c>
      <c r="AA297" s="117">
        <v>0.13</v>
      </c>
      <c r="AB297" s="272">
        <v>0.08</v>
      </c>
      <c r="AC297" s="273">
        <v>0.08</v>
      </c>
      <c r="AD297" s="273">
        <v>0.09</v>
      </c>
      <c r="AE297" s="73"/>
      <c r="AF297" s="73"/>
      <c r="AG297" s="73"/>
      <c r="AH297" s="73"/>
      <c r="AI297" s="73"/>
      <c r="AJ297" s="73"/>
      <c r="AK297" s="77">
        <f t="shared" si="14"/>
        <v>0.5</v>
      </c>
      <c r="AL297" s="77">
        <f t="shared" si="15"/>
        <v>1</v>
      </c>
      <c r="AM297" s="40" t="s">
        <v>1159</v>
      </c>
      <c r="AN297" s="285"/>
    </row>
    <row r="298" spans="1:40" ht="216.75" x14ac:dyDescent="0.2">
      <c r="A298" s="323" t="s">
        <v>35</v>
      </c>
      <c r="B298" s="324" t="s">
        <v>644</v>
      </c>
      <c r="C298" s="322" t="s">
        <v>632</v>
      </c>
      <c r="D298" s="386" t="s">
        <v>1146</v>
      </c>
      <c r="E298" s="322" t="s">
        <v>647</v>
      </c>
      <c r="F298" s="322" t="s">
        <v>1160</v>
      </c>
      <c r="G298" s="323" t="s">
        <v>1161</v>
      </c>
      <c r="H298" s="407">
        <v>45778</v>
      </c>
      <c r="I298" s="407">
        <v>45838</v>
      </c>
      <c r="J298" s="74"/>
      <c r="K298" s="74"/>
      <c r="L298" s="74"/>
      <c r="M298" s="74"/>
      <c r="N298" s="74">
        <v>0.2</v>
      </c>
      <c r="O298" s="74">
        <v>0.8</v>
      </c>
      <c r="P298" s="75"/>
      <c r="Q298" s="75"/>
      <c r="R298" s="75"/>
      <c r="S298" s="75"/>
      <c r="T298" s="75"/>
      <c r="U298" s="75"/>
      <c r="V298" s="75">
        <f t="shared" si="13"/>
        <v>1</v>
      </c>
      <c r="W298" s="411" t="s">
        <v>1162</v>
      </c>
      <c r="X298" s="322" t="s">
        <v>1087</v>
      </c>
      <c r="Y298" s="117"/>
      <c r="Z298" s="117">
        <v>0.15</v>
      </c>
      <c r="AA298" s="117">
        <v>0.2</v>
      </c>
      <c r="AB298" s="272">
        <v>0.25</v>
      </c>
      <c r="AC298" s="273">
        <v>0.25</v>
      </c>
      <c r="AD298" s="273">
        <v>0.15</v>
      </c>
      <c r="AE298" s="73"/>
      <c r="AF298" s="73"/>
      <c r="AG298" s="73"/>
      <c r="AH298" s="73"/>
      <c r="AI298" s="73"/>
      <c r="AJ298" s="73"/>
      <c r="AK298" s="77">
        <f t="shared" si="14"/>
        <v>1</v>
      </c>
      <c r="AL298" s="77">
        <f t="shared" si="15"/>
        <v>1</v>
      </c>
      <c r="AM298" s="40" t="s">
        <v>1163</v>
      </c>
      <c r="AN298" s="288"/>
    </row>
    <row r="299" spans="1:40" ht="75" x14ac:dyDescent="0.2">
      <c r="A299" s="323" t="s">
        <v>35</v>
      </c>
      <c r="B299" s="324" t="s">
        <v>644</v>
      </c>
      <c r="C299" s="322" t="s">
        <v>632</v>
      </c>
      <c r="D299" s="386" t="s">
        <v>1164</v>
      </c>
      <c r="E299" s="322" t="s">
        <v>647</v>
      </c>
      <c r="F299" s="322" t="s">
        <v>1165</v>
      </c>
      <c r="G299" s="323" t="s">
        <v>1166</v>
      </c>
      <c r="H299" s="407">
        <v>45658</v>
      </c>
      <c r="I299" s="407">
        <v>45777</v>
      </c>
      <c r="J299" s="74">
        <v>0.2</v>
      </c>
      <c r="K299" s="74">
        <v>0.2</v>
      </c>
      <c r="L299" s="74">
        <v>0.2</v>
      </c>
      <c r="M299" s="74">
        <v>0.4</v>
      </c>
      <c r="N299" s="74"/>
      <c r="O299" s="74"/>
      <c r="P299" s="75"/>
      <c r="Q299" s="75"/>
      <c r="R299" s="75"/>
      <c r="S299" s="75"/>
      <c r="T299" s="75"/>
      <c r="U299" s="75"/>
      <c r="V299" s="75">
        <f t="shared" si="13"/>
        <v>1</v>
      </c>
      <c r="W299" s="411" t="s">
        <v>1167</v>
      </c>
      <c r="X299" s="322" t="s">
        <v>1087</v>
      </c>
      <c r="Y299" s="117">
        <v>0.33</v>
      </c>
      <c r="Z299" s="117">
        <v>0.33</v>
      </c>
      <c r="AA299" s="117">
        <v>0.34</v>
      </c>
      <c r="AB299" s="272">
        <v>0</v>
      </c>
      <c r="AC299" s="273">
        <v>0</v>
      </c>
      <c r="AD299" s="273">
        <v>0</v>
      </c>
      <c r="AE299" s="73"/>
      <c r="AF299" s="73"/>
      <c r="AG299" s="73"/>
      <c r="AH299" s="73"/>
      <c r="AI299" s="73"/>
      <c r="AJ299" s="73"/>
      <c r="AK299" s="77">
        <f>SUM(Y299:AJ299)</f>
        <v>1</v>
      </c>
      <c r="AL299" s="77">
        <f t="shared" si="15"/>
        <v>1</v>
      </c>
      <c r="AM299" s="40"/>
      <c r="AN299" s="285"/>
    </row>
    <row r="300" spans="1:40" ht="120" x14ac:dyDescent="0.2">
      <c r="A300" s="323" t="s">
        <v>35</v>
      </c>
      <c r="B300" s="324" t="s">
        <v>644</v>
      </c>
      <c r="C300" s="322" t="s">
        <v>632</v>
      </c>
      <c r="D300" s="386" t="s">
        <v>1164</v>
      </c>
      <c r="E300" s="322" t="s">
        <v>647</v>
      </c>
      <c r="F300" s="322" t="s">
        <v>1168</v>
      </c>
      <c r="G300" s="323" t="s">
        <v>1169</v>
      </c>
      <c r="H300" s="407">
        <v>45748</v>
      </c>
      <c r="I300" s="407">
        <v>45777</v>
      </c>
      <c r="J300" s="74"/>
      <c r="K300" s="74"/>
      <c r="L300" s="74"/>
      <c r="M300" s="74">
        <v>1</v>
      </c>
      <c r="N300" s="74"/>
      <c r="O300" s="74"/>
      <c r="P300" s="75"/>
      <c r="Q300" s="75"/>
      <c r="R300" s="75"/>
      <c r="S300" s="75"/>
      <c r="T300" s="75"/>
      <c r="U300" s="75"/>
      <c r="V300" s="75">
        <f t="shared" si="13"/>
        <v>1</v>
      </c>
      <c r="W300" s="411" t="s">
        <v>1170</v>
      </c>
      <c r="X300" s="322" t="s">
        <v>1087</v>
      </c>
      <c r="Y300" s="117"/>
      <c r="Z300" s="117"/>
      <c r="AA300" s="117">
        <v>1</v>
      </c>
      <c r="AB300" s="272">
        <v>0</v>
      </c>
      <c r="AC300" s="273">
        <v>0</v>
      </c>
      <c r="AD300" s="273">
        <v>0</v>
      </c>
      <c r="AE300" s="73"/>
      <c r="AF300" s="73"/>
      <c r="AG300" s="73"/>
      <c r="AH300" s="73"/>
      <c r="AI300" s="73"/>
      <c r="AJ300" s="73"/>
      <c r="AK300" s="77">
        <f t="shared" si="14"/>
        <v>1</v>
      </c>
      <c r="AL300" s="77">
        <f t="shared" si="15"/>
        <v>1</v>
      </c>
      <c r="AM300" s="40" t="s">
        <v>1137</v>
      </c>
      <c r="AN300" s="285"/>
    </row>
    <row r="301" spans="1:40" ht="75" x14ac:dyDescent="0.2">
      <c r="A301" s="323" t="s">
        <v>35</v>
      </c>
      <c r="B301" s="324" t="s">
        <v>644</v>
      </c>
      <c r="C301" s="322" t="s">
        <v>632</v>
      </c>
      <c r="D301" s="386" t="s">
        <v>1164</v>
      </c>
      <c r="E301" s="322" t="s">
        <v>647</v>
      </c>
      <c r="F301" s="322" t="s">
        <v>1171</v>
      </c>
      <c r="G301" s="323" t="s">
        <v>1172</v>
      </c>
      <c r="H301" s="407">
        <v>45748</v>
      </c>
      <c r="I301" s="407">
        <v>45777</v>
      </c>
      <c r="J301" s="74"/>
      <c r="K301" s="74"/>
      <c r="L301" s="74"/>
      <c r="M301" s="74">
        <v>1</v>
      </c>
      <c r="N301" s="74"/>
      <c r="O301" s="74"/>
      <c r="P301" s="75"/>
      <c r="Q301" s="75"/>
      <c r="R301" s="75"/>
      <c r="S301" s="75"/>
      <c r="T301" s="75"/>
      <c r="U301" s="75"/>
      <c r="V301" s="75">
        <f t="shared" si="13"/>
        <v>1</v>
      </c>
      <c r="W301" s="411" t="s">
        <v>1173</v>
      </c>
      <c r="X301" s="322" t="s">
        <v>1087</v>
      </c>
      <c r="Y301" s="117"/>
      <c r="Z301" s="117"/>
      <c r="AA301" s="117">
        <v>1</v>
      </c>
      <c r="AB301" s="272">
        <v>0</v>
      </c>
      <c r="AC301" s="273">
        <v>0</v>
      </c>
      <c r="AD301" s="273">
        <v>0</v>
      </c>
      <c r="AE301" s="73"/>
      <c r="AF301" s="73"/>
      <c r="AG301" s="73"/>
      <c r="AH301" s="73"/>
      <c r="AI301" s="73"/>
      <c r="AJ301" s="73"/>
      <c r="AK301" s="77">
        <f t="shared" si="14"/>
        <v>1</v>
      </c>
      <c r="AL301" s="77">
        <f t="shared" si="15"/>
        <v>1</v>
      </c>
      <c r="AM301" s="40" t="s">
        <v>1137</v>
      </c>
      <c r="AN301" s="285"/>
    </row>
    <row r="302" spans="1:40" ht="75" x14ac:dyDescent="0.2">
      <c r="A302" s="323" t="s">
        <v>35</v>
      </c>
      <c r="B302" s="324" t="s">
        <v>644</v>
      </c>
      <c r="C302" s="322" t="s">
        <v>632</v>
      </c>
      <c r="D302" s="386" t="s">
        <v>1164</v>
      </c>
      <c r="E302" s="322" t="s">
        <v>647</v>
      </c>
      <c r="F302" s="322" t="s">
        <v>1174</v>
      </c>
      <c r="G302" s="323" t="s">
        <v>1175</v>
      </c>
      <c r="H302" s="410">
        <v>45658</v>
      </c>
      <c r="I302" s="410">
        <v>45746</v>
      </c>
      <c r="J302" s="74">
        <v>0.4</v>
      </c>
      <c r="K302" s="74">
        <v>0.4</v>
      </c>
      <c r="L302" s="74">
        <v>0.2</v>
      </c>
      <c r="M302" s="74"/>
      <c r="N302" s="74"/>
      <c r="O302" s="74"/>
      <c r="P302" s="75"/>
      <c r="Q302" s="75"/>
      <c r="R302" s="75"/>
      <c r="S302" s="75"/>
      <c r="T302" s="75"/>
      <c r="U302" s="75"/>
      <c r="V302" s="75">
        <f t="shared" si="13"/>
        <v>1</v>
      </c>
      <c r="W302" s="411" t="s">
        <v>1176</v>
      </c>
      <c r="X302" s="322" t="s">
        <v>1087</v>
      </c>
      <c r="Y302" s="117"/>
      <c r="Z302" s="117"/>
      <c r="AA302" s="117">
        <v>1</v>
      </c>
      <c r="AB302" s="272">
        <v>0</v>
      </c>
      <c r="AC302" s="273">
        <v>0</v>
      </c>
      <c r="AD302" s="273">
        <v>0</v>
      </c>
      <c r="AE302" s="73"/>
      <c r="AF302" s="73"/>
      <c r="AG302" s="73"/>
      <c r="AH302" s="73"/>
      <c r="AI302" s="73"/>
      <c r="AJ302" s="73"/>
      <c r="AK302" s="77">
        <f t="shared" si="14"/>
        <v>1</v>
      </c>
      <c r="AL302" s="77">
        <f t="shared" si="15"/>
        <v>1</v>
      </c>
      <c r="AM302" s="40"/>
      <c r="AN302" s="285"/>
    </row>
    <row r="303" spans="1:40" ht="75" x14ac:dyDescent="0.2">
      <c r="A303" s="323" t="s">
        <v>35</v>
      </c>
      <c r="B303" s="324" t="s">
        <v>644</v>
      </c>
      <c r="C303" s="322" t="s">
        <v>632</v>
      </c>
      <c r="D303" s="386" t="s">
        <v>1177</v>
      </c>
      <c r="E303" s="322" t="s">
        <v>647</v>
      </c>
      <c r="F303" s="322" t="s">
        <v>1178</v>
      </c>
      <c r="G303" s="323" t="s">
        <v>1179</v>
      </c>
      <c r="H303" s="407">
        <v>45658</v>
      </c>
      <c r="I303" s="407">
        <v>46022</v>
      </c>
      <c r="J303" s="74">
        <v>0.25</v>
      </c>
      <c r="K303" s="74"/>
      <c r="L303" s="74"/>
      <c r="M303" s="74">
        <v>0.25</v>
      </c>
      <c r="N303" s="74"/>
      <c r="O303" s="74"/>
      <c r="P303" s="75">
        <v>0.25</v>
      </c>
      <c r="Q303" s="75"/>
      <c r="R303" s="75"/>
      <c r="S303" s="75">
        <v>0.25</v>
      </c>
      <c r="T303" s="75"/>
      <c r="U303" s="75"/>
      <c r="V303" s="75">
        <f t="shared" si="13"/>
        <v>1</v>
      </c>
      <c r="W303" s="411" t="s">
        <v>1180</v>
      </c>
      <c r="X303" s="322" t="s">
        <v>1087</v>
      </c>
      <c r="Y303" s="117"/>
      <c r="Z303" s="117">
        <v>0.12</v>
      </c>
      <c r="AA303" s="117">
        <v>0.13</v>
      </c>
      <c r="AB303" s="272">
        <v>0.25</v>
      </c>
      <c r="AC303" s="273">
        <v>0</v>
      </c>
      <c r="AD303" s="273">
        <v>0</v>
      </c>
      <c r="AE303" s="73"/>
      <c r="AF303" s="73"/>
      <c r="AG303" s="73"/>
      <c r="AH303" s="73"/>
      <c r="AI303" s="73"/>
      <c r="AJ303" s="73"/>
      <c r="AK303" s="77">
        <f t="shared" si="14"/>
        <v>0.5</v>
      </c>
      <c r="AL303" s="77">
        <f t="shared" si="15"/>
        <v>1</v>
      </c>
      <c r="AM303" s="40"/>
      <c r="AN303" s="285"/>
    </row>
    <row r="304" spans="1:40" ht="75" x14ac:dyDescent="0.2">
      <c r="A304" s="323" t="s">
        <v>35</v>
      </c>
      <c r="B304" s="324" t="s">
        <v>644</v>
      </c>
      <c r="C304" s="322" t="s">
        <v>632</v>
      </c>
      <c r="D304" s="386" t="s">
        <v>1177</v>
      </c>
      <c r="E304" s="322" t="s">
        <v>647</v>
      </c>
      <c r="F304" s="322" t="s">
        <v>1181</v>
      </c>
      <c r="G304" s="323" t="s">
        <v>1182</v>
      </c>
      <c r="H304" s="407">
        <v>45658</v>
      </c>
      <c r="I304" s="407">
        <v>46022</v>
      </c>
      <c r="J304" s="74">
        <v>0.09</v>
      </c>
      <c r="K304" s="74">
        <v>0.08</v>
      </c>
      <c r="L304" s="74">
        <v>0.08</v>
      </c>
      <c r="M304" s="74">
        <v>0.09</v>
      </c>
      <c r="N304" s="74">
        <v>0.08</v>
      </c>
      <c r="O304" s="74">
        <v>0.08</v>
      </c>
      <c r="P304" s="75">
        <v>0.09</v>
      </c>
      <c r="Q304" s="75">
        <v>0.08</v>
      </c>
      <c r="R304" s="75">
        <v>0.08</v>
      </c>
      <c r="S304" s="75">
        <v>0.09</v>
      </c>
      <c r="T304" s="75">
        <v>0.08</v>
      </c>
      <c r="U304" s="75">
        <v>0.08</v>
      </c>
      <c r="V304" s="75">
        <f t="shared" si="13"/>
        <v>0.99999999999999978</v>
      </c>
      <c r="W304" s="411" t="s">
        <v>1183</v>
      </c>
      <c r="X304" s="322" t="s">
        <v>1087</v>
      </c>
      <c r="Y304" s="121">
        <v>0.09</v>
      </c>
      <c r="Z304" s="121">
        <v>0.08</v>
      </c>
      <c r="AA304" s="117">
        <v>0.08</v>
      </c>
      <c r="AB304" s="272">
        <v>0.09</v>
      </c>
      <c r="AC304" s="273">
        <v>0.08</v>
      </c>
      <c r="AD304" s="273">
        <v>0.08</v>
      </c>
      <c r="AE304" s="73"/>
      <c r="AF304" s="73"/>
      <c r="AG304" s="73"/>
      <c r="AH304" s="73"/>
      <c r="AI304" s="73"/>
      <c r="AJ304" s="73"/>
      <c r="AK304" s="77">
        <f t="shared" si="14"/>
        <v>0.5</v>
      </c>
      <c r="AL304" s="77">
        <f t="shared" si="15"/>
        <v>1</v>
      </c>
      <c r="AM304" s="40"/>
      <c r="AN304" s="285"/>
    </row>
    <row r="305" spans="1:40" ht="90" x14ac:dyDescent="0.2">
      <c r="A305" s="323" t="s">
        <v>35</v>
      </c>
      <c r="B305" s="324" t="s">
        <v>644</v>
      </c>
      <c r="C305" s="322" t="s">
        <v>632</v>
      </c>
      <c r="D305" s="386" t="s">
        <v>1177</v>
      </c>
      <c r="E305" s="322" t="s">
        <v>647</v>
      </c>
      <c r="F305" s="322" t="s">
        <v>1184</v>
      </c>
      <c r="G305" s="323" t="s">
        <v>1185</v>
      </c>
      <c r="H305" s="407">
        <v>45658</v>
      </c>
      <c r="I305" s="407">
        <v>46022</v>
      </c>
      <c r="J305" s="74">
        <v>0.09</v>
      </c>
      <c r="K305" s="74">
        <v>0.08</v>
      </c>
      <c r="L305" s="74">
        <v>0.08</v>
      </c>
      <c r="M305" s="74">
        <v>0.09</v>
      </c>
      <c r="N305" s="74">
        <v>0.08</v>
      </c>
      <c r="O305" s="74">
        <v>0.08</v>
      </c>
      <c r="P305" s="75">
        <v>0.09</v>
      </c>
      <c r="Q305" s="75">
        <v>0.08</v>
      </c>
      <c r="R305" s="75">
        <v>0.08</v>
      </c>
      <c r="S305" s="75">
        <v>0.09</v>
      </c>
      <c r="T305" s="75">
        <v>0.08</v>
      </c>
      <c r="U305" s="75">
        <v>0.08</v>
      </c>
      <c r="V305" s="75">
        <f t="shared" si="13"/>
        <v>0.99999999999999978</v>
      </c>
      <c r="W305" s="411" t="s">
        <v>1186</v>
      </c>
      <c r="X305" s="322" t="s">
        <v>1087</v>
      </c>
      <c r="Y305" s="121">
        <v>0.09</v>
      </c>
      <c r="Z305" s="121">
        <v>0.08</v>
      </c>
      <c r="AA305" s="117">
        <v>0.08</v>
      </c>
      <c r="AB305" s="272">
        <v>0.09</v>
      </c>
      <c r="AC305" s="273">
        <v>0.08</v>
      </c>
      <c r="AD305" s="273">
        <v>0.08</v>
      </c>
      <c r="AE305" s="73"/>
      <c r="AF305" s="73"/>
      <c r="AG305" s="73"/>
      <c r="AH305" s="73"/>
      <c r="AI305" s="73"/>
      <c r="AJ305" s="73"/>
      <c r="AK305" s="77">
        <f t="shared" si="14"/>
        <v>0.5</v>
      </c>
      <c r="AL305" s="77">
        <f t="shared" si="15"/>
        <v>1</v>
      </c>
      <c r="AM305" s="40"/>
      <c r="AN305" s="285"/>
    </row>
    <row r="306" spans="1:40" ht="75" x14ac:dyDescent="0.2">
      <c r="A306" s="323" t="s">
        <v>35</v>
      </c>
      <c r="B306" s="324" t="s">
        <v>644</v>
      </c>
      <c r="C306" s="322" t="s">
        <v>632</v>
      </c>
      <c r="D306" s="386" t="s">
        <v>1177</v>
      </c>
      <c r="E306" s="322" t="s">
        <v>647</v>
      </c>
      <c r="F306" s="322" t="s">
        <v>1187</v>
      </c>
      <c r="G306" s="323" t="s">
        <v>1188</v>
      </c>
      <c r="H306" s="407">
        <v>45658</v>
      </c>
      <c r="I306" s="407">
        <v>46022</v>
      </c>
      <c r="J306" s="74">
        <v>0.09</v>
      </c>
      <c r="K306" s="74">
        <v>0.08</v>
      </c>
      <c r="L306" s="74">
        <v>0.08</v>
      </c>
      <c r="M306" s="74">
        <v>0.09</v>
      </c>
      <c r="N306" s="74">
        <v>0.08</v>
      </c>
      <c r="O306" s="74">
        <v>0.08</v>
      </c>
      <c r="P306" s="75">
        <v>0.09</v>
      </c>
      <c r="Q306" s="75">
        <v>0.08</v>
      </c>
      <c r="R306" s="75">
        <v>0.08</v>
      </c>
      <c r="S306" s="75">
        <v>0.09</v>
      </c>
      <c r="T306" s="75">
        <v>0.08</v>
      </c>
      <c r="U306" s="75">
        <v>0.08</v>
      </c>
      <c r="V306" s="75">
        <f t="shared" si="13"/>
        <v>0.99999999999999978</v>
      </c>
      <c r="W306" s="411" t="s">
        <v>1189</v>
      </c>
      <c r="X306" s="322" t="s">
        <v>1087</v>
      </c>
      <c r="Y306" s="121">
        <v>0.09</v>
      </c>
      <c r="Z306" s="121">
        <v>0.08</v>
      </c>
      <c r="AA306" s="117">
        <v>0.08</v>
      </c>
      <c r="AB306" s="272">
        <v>0.09</v>
      </c>
      <c r="AC306" s="273">
        <v>0.08</v>
      </c>
      <c r="AD306" s="273">
        <v>0.08</v>
      </c>
      <c r="AE306" s="73"/>
      <c r="AF306" s="73"/>
      <c r="AG306" s="73"/>
      <c r="AH306" s="73"/>
      <c r="AI306" s="73"/>
      <c r="AJ306" s="73"/>
      <c r="AK306" s="77">
        <f t="shared" si="14"/>
        <v>0.5</v>
      </c>
      <c r="AL306" s="77">
        <f t="shared" si="15"/>
        <v>1</v>
      </c>
      <c r="AM306" s="40"/>
      <c r="AN306" s="285"/>
    </row>
    <row r="307" spans="1:40" ht="75" x14ac:dyDescent="0.2">
      <c r="A307" s="323" t="s">
        <v>35</v>
      </c>
      <c r="B307" s="324" t="s">
        <v>644</v>
      </c>
      <c r="C307" s="322" t="s">
        <v>632</v>
      </c>
      <c r="D307" s="386" t="s">
        <v>1177</v>
      </c>
      <c r="E307" s="322" t="s">
        <v>647</v>
      </c>
      <c r="F307" s="322" t="s">
        <v>1190</v>
      </c>
      <c r="G307" s="323" t="s">
        <v>1191</v>
      </c>
      <c r="H307" s="407">
        <v>45658</v>
      </c>
      <c r="I307" s="407">
        <v>45777</v>
      </c>
      <c r="J307" s="74"/>
      <c r="K307" s="74"/>
      <c r="L307" s="74"/>
      <c r="M307" s="74">
        <v>1</v>
      </c>
      <c r="N307" s="74"/>
      <c r="O307" s="74"/>
      <c r="P307" s="75"/>
      <c r="Q307" s="75"/>
      <c r="R307" s="75"/>
      <c r="S307" s="75"/>
      <c r="T307" s="75"/>
      <c r="U307" s="75"/>
      <c r="V307" s="75">
        <f t="shared" si="13"/>
        <v>1</v>
      </c>
      <c r="W307" s="411" t="s">
        <v>1192</v>
      </c>
      <c r="X307" s="322" t="s">
        <v>1087</v>
      </c>
      <c r="Y307" s="117"/>
      <c r="Z307" s="117">
        <v>1</v>
      </c>
      <c r="AA307" s="117"/>
      <c r="AB307" s="272">
        <v>0</v>
      </c>
      <c r="AC307" s="273">
        <v>0</v>
      </c>
      <c r="AD307" s="273">
        <v>0</v>
      </c>
      <c r="AE307" s="73"/>
      <c r="AF307" s="73"/>
      <c r="AG307" s="73"/>
      <c r="AH307" s="73"/>
      <c r="AI307" s="73"/>
      <c r="AJ307" s="73"/>
      <c r="AK307" s="77">
        <f t="shared" si="14"/>
        <v>1</v>
      </c>
      <c r="AL307" s="77">
        <f t="shared" si="15"/>
        <v>1</v>
      </c>
      <c r="AM307" s="40" t="s">
        <v>1137</v>
      </c>
      <c r="AN307" s="285"/>
    </row>
    <row r="308" spans="1:40" ht="75" x14ac:dyDescent="0.2">
      <c r="A308" s="323" t="s">
        <v>35</v>
      </c>
      <c r="B308" s="324" t="s">
        <v>644</v>
      </c>
      <c r="C308" s="322" t="s">
        <v>632</v>
      </c>
      <c r="D308" s="386" t="s">
        <v>1177</v>
      </c>
      <c r="E308" s="322" t="s">
        <v>647</v>
      </c>
      <c r="F308" s="322" t="s">
        <v>1193</v>
      </c>
      <c r="G308" s="323" t="s">
        <v>1194</v>
      </c>
      <c r="H308" s="407">
        <v>45853</v>
      </c>
      <c r="I308" s="407">
        <v>46022</v>
      </c>
      <c r="J308" s="74"/>
      <c r="K308" s="74"/>
      <c r="L308" s="74"/>
      <c r="M308" s="74"/>
      <c r="N308" s="74"/>
      <c r="O308" s="74"/>
      <c r="P308" s="75"/>
      <c r="Q308" s="75">
        <v>0.2</v>
      </c>
      <c r="R308" s="75">
        <v>0.2</v>
      </c>
      <c r="S308" s="75">
        <v>0.2</v>
      </c>
      <c r="T308" s="75">
        <v>0.2</v>
      </c>
      <c r="U308" s="75">
        <v>0.2</v>
      </c>
      <c r="V308" s="75">
        <f t="shared" si="13"/>
        <v>1</v>
      </c>
      <c r="W308" s="411" t="s">
        <v>1195</v>
      </c>
      <c r="X308" s="322" t="s">
        <v>1087</v>
      </c>
      <c r="Y308" s="117"/>
      <c r="Z308" s="117"/>
      <c r="AA308" s="117"/>
      <c r="AB308" s="272"/>
      <c r="AC308" s="273"/>
      <c r="AD308" s="273"/>
      <c r="AE308" s="73"/>
      <c r="AF308" s="73"/>
      <c r="AG308" s="73"/>
      <c r="AH308" s="73"/>
      <c r="AI308" s="73"/>
      <c r="AJ308" s="73"/>
      <c r="AK308" s="77">
        <f t="shared" si="14"/>
        <v>0</v>
      </c>
      <c r="AL308" s="77" t="str">
        <f>IFERROR(AK308/SUM(J308:O308),"No programado para el periodo")</f>
        <v>No programado para el periodo</v>
      </c>
      <c r="AM308" s="40" t="s">
        <v>268</v>
      </c>
      <c r="AN308" s="401" t="s">
        <v>665</v>
      </c>
    </row>
    <row r="309" spans="1:40" ht="75" x14ac:dyDescent="0.2">
      <c r="A309" s="323" t="s">
        <v>35</v>
      </c>
      <c r="B309" s="324" t="s">
        <v>644</v>
      </c>
      <c r="C309" s="322" t="s">
        <v>632</v>
      </c>
      <c r="D309" s="430" t="s">
        <v>1196</v>
      </c>
      <c r="E309" s="322" t="s">
        <v>647</v>
      </c>
      <c r="F309" s="322" t="s">
        <v>1197</v>
      </c>
      <c r="G309" s="323" t="s">
        <v>1198</v>
      </c>
      <c r="H309" s="407">
        <v>45689</v>
      </c>
      <c r="I309" s="407">
        <v>45747</v>
      </c>
      <c r="J309" s="74"/>
      <c r="K309" s="74">
        <v>0.4</v>
      </c>
      <c r="L309" s="74">
        <v>0.5</v>
      </c>
      <c r="M309" s="74"/>
      <c r="N309" s="74"/>
      <c r="O309" s="74"/>
      <c r="P309" s="75">
        <v>0.1</v>
      </c>
      <c r="Q309" s="75"/>
      <c r="R309" s="75"/>
      <c r="S309" s="75"/>
      <c r="T309" s="75"/>
      <c r="U309" s="75"/>
      <c r="V309" s="75">
        <f t="shared" si="13"/>
        <v>1</v>
      </c>
      <c r="W309" s="411" t="s">
        <v>1081</v>
      </c>
      <c r="X309" s="322" t="s">
        <v>640</v>
      </c>
      <c r="Y309" s="116" t="s">
        <v>744</v>
      </c>
      <c r="Z309" s="117">
        <v>0.4</v>
      </c>
      <c r="AA309" s="117">
        <v>0.5</v>
      </c>
      <c r="AB309" s="272">
        <v>0</v>
      </c>
      <c r="AC309" s="273">
        <v>0</v>
      </c>
      <c r="AD309" s="273">
        <v>0</v>
      </c>
      <c r="AE309" s="73"/>
      <c r="AF309" s="73"/>
      <c r="AG309" s="73"/>
      <c r="AH309" s="73"/>
      <c r="AI309" s="73"/>
      <c r="AJ309" s="73"/>
      <c r="AK309" s="77">
        <f t="shared" si="14"/>
        <v>0.9</v>
      </c>
      <c r="AL309" s="77">
        <f t="shared" si="15"/>
        <v>1</v>
      </c>
      <c r="AM309" s="40"/>
      <c r="AN309" s="285"/>
    </row>
    <row r="310" spans="1:40" ht="75" x14ac:dyDescent="0.2">
      <c r="A310" s="323" t="s">
        <v>35</v>
      </c>
      <c r="B310" s="324" t="s">
        <v>644</v>
      </c>
      <c r="C310" s="322" t="s">
        <v>632</v>
      </c>
      <c r="D310" s="356" t="s">
        <v>1088</v>
      </c>
      <c r="E310" s="322" t="s">
        <v>647</v>
      </c>
      <c r="F310" s="322" t="s">
        <v>1199</v>
      </c>
      <c r="G310" s="323" t="s">
        <v>1200</v>
      </c>
      <c r="H310" s="407">
        <v>45689</v>
      </c>
      <c r="I310" s="407">
        <v>45747</v>
      </c>
      <c r="J310" s="74"/>
      <c r="K310" s="74">
        <v>0.4</v>
      </c>
      <c r="L310" s="74">
        <v>0.5</v>
      </c>
      <c r="M310" s="74"/>
      <c r="N310" s="74"/>
      <c r="O310" s="74"/>
      <c r="P310" s="75">
        <v>0.1</v>
      </c>
      <c r="Q310" s="75"/>
      <c r="R310" s="75"/>
      <c r="S310" s="75"/>
      <c r="T310" s="75"/>
      <c r="U310" s="75"/>
      <c r="V310" s="75">
        <f t="shared" si="13"/>
        <v>1</v>
      </c>
      <c r="W310" s="411" t="s">
        <v>1201</v>
      </c>
      <c r="X310" s="322" t="s">
        <v>640</v>
      </c>
      <c r="Y310" s="116" t="s">
        <v>744</v>
      </c>
      <c r="Z310" s="117">
        <v>0.4</v>
      </c>
      <c r="AA310" s="117">
        <v>0.5</v>
      </c>
      <c r="AB310" s="272">
        <v>0</v>
      </c>
      <c r="AC310" s="273">
        <v>0</v>
      </c>
      <c r="AD310" s="273">
        <v>0</v>
      </c>
      <c r="AE310" s="73"/>
      <c r="AF310" s="73"/>
      <c r="AG310" s="73"/>
      <c r="AH310" s="73"/>
      <c r="AI310" s="73"/>
      <c r="AJ310" s="73"/>
      <c r="AK310" s="77">
        <f t="shared" si="14"/>
        <v>0.9</v>
      </c>
      <c r="AL310" s="77">
        <f t="shared" si="15"/>
        <v>1</v>
      </c>
      <c r="AM310" s="40"/>
      <c r="AN310" s="285"/>
    </row>
    <row r="311" spans="1:40" ht="75" x14ac:dyDescent="0.2">
      <c r="A311" s="323" t="s">
        <v>35</v>
      </c>
      <c r="B311" s="324" t="s">
        <v>644</v>
      </c>
      <c r="C311" s="322" t="s">
        <v>632</v>
      </c>
      <c r="D311" s="356" t="s">
        <v>1088</v>
      </c>
      <c r="E311" s="322" t="s">
        <v>647</v>
      </c>
      <c r="F311" s="322" t="s">
        <v>1202</v>
      </c>
      <c r="G311" s="323" t="s">
        <v>1203</v>
      </c>
      <c r="H311" s="407">
        <v>45717</v>
      </c>
      <c r="I311" s="407">
        <v>46022</v>
      </c>
      <c r="J311" s="74"/>
      <c r="K311" s="74"/>
      <c r="L311" s="74">
        <v>0.25</v>
      </c>
      <c r="M311" s="74"/>
      <c r="N311" s="74"/>
      <c r="O311" s="74">
        <v>0.25</v>
      </c>
      <c r="P311" s="75"/>
      <c r="Q311" s="75"/>
      <c r="R311" s="75">
        <v>0.25</v>
      </c>
      <c r="S311" s="75"/>
      <c r="T311" s="75"/>
      <c r="U311" s="75">
        <v>0.25</v>
      </c>
      <c r="V311" s="75">
        <f t="shared" si="13"/>
        <v>1</v>
      </c>
      <c r="W311" s="411" t="s">
        <v>1204</v>
      </c>
      <c r="X311" s="322" t="s">
        <v>640</v>
      </c>
      <c r="Y311" s="116" t="s">
        <v>744</v>
      </c>
      <c r="Z311" s="116" t="s">
        <v>744</v>
      </c>
      <c r="AA311" s="122">
        <v>0.25</v>
      </c>
      <c r="AB311" s="272">
        <v>0</v>
      </c>
      <c r="AC311" s="273">
        <v>0</v>
      </c>
      <c r="AD311" s="273">
        <v>0.25</v>
      </c>
      <c r="AE311" s="73"/>
      <c r="AF311" s="73"/>
      <c r="AG311" s="73"/>
      <c r="AH311" s="73"/>
      <c r="AI311" s="73"/>
      <c r="AJ311" s="73"/>
      <c r="AK311" s="77">
        <f t="shared" si="14"/>
        <v>0.5</v>
      </c>
      <c r="AL311" s="77">
        <f t="shared" si="15"/>
        <v>1</v>
      </c>
      <c r="AM311" s="40"/>
      <c r="AN311" s="285"/>
    </row>
    <row r="312" spans="1:40" ht="409.5" x14ac:dyDescent="0.2">
      <c r="A312" s="323" t="s">
        <v>35</v>
      </c>
      <c r="B312" s="324" t="s">
        <v>644</v>
      </c>
      <c r="C312" s="322" t="s">
        <v>632</v>
      </c>
      <c r="D312" s="356" t="s">
        <v>1088</v>
      </c>
      <c r="E312" s="322" t="s">
        <v>647</v>
      </c>
      <c r="F312" s="322" t="s">
        <v>1205</v>
      </c>
      <c r="G312" s="323" t="s">
        <v>1206</v>
      </c>
      <c r="H312" s="407">
        <v>45748</v>
      </c>
      <c r="I312" s="407">
        <v>45991</v>
      </c>
      <c r="J312" s="74"/>
      <c r="K312" s="74"/>
      <c r="L312" s="74"/>
      <c r="M312" s="74">
        <v>0.3</v>
      </c>
      <c r="N312" s="74"/>
      <c r="O312" s="74">
        <v>0.2</v>
      </c>
      <c r="P312" s="75"/>
      <c r="Q312" s="75">
        <v>0.3</v>
      </c>
      <c r="R312" s="75"/>
      <c r="S312" s="75"/>
      <c r="T312" s="75">
        <v>0.2</v>
      </c>
      <c r="U312" s="75"/>
      <c r="V312" s="75">
        <f t="shared" si="13"/>
        <v>1</v>
      </c>
      <c r="W312" s="411" t="s">
        <v>1097</v>
      </c>
      <c r="X312" s="322" t="s">
        <v>640</v>
      </c>
      <c r="Y312" s="116" t="s">
        <v>744</v>
      </c>
      <c r="Z312" s="116" t="s">
        <v>744</v>
      </c>
      <c r="AA312" s="122">
        <v>0.3</v>
      </c>
      <c r="AB312" s="272">
        <v>0</v>
      </c>
      <c r="AC312" s="273">
        <v>0</v>
      </c>
      <c r="AD312" s="273">
        <v>0.2</v>
      </c>
      <c r="AE312" s="73"/>
      <c r="AF312" s="73"/>
      <c r="AG312" s="73"/>
      <c r="AH312" s="73"/>
      <c r="AI312" s="73"/>
      <c r="AJ312" s="73"/>
      <c r="AK312" s="77">
        <f t="shared" si="14"/>
        <v>0.5</v>
      </c>
      <c r="AL312" s="77">
        <f t="shared" si="15"/>
        <v>1</v>
      </c>
      <c r="AM312" s="40" t="s">
        <v>1207</v>
      </c>
      <c r="AN312" s="285"/>
    </row>
    <row r="313" spans="1:40" ht="90" x14ac:dyDescent="0.2">
      <c r="A313" s="323" t="s">
        <v>35</v>
      </c>
      <c r="B313" s="324" t="s">
        <v>644</v>
      </c>
      <c r="C313" s="322" t="s">
        <v>632</v>
      </c>
      <c r="D313" s="356" t="s">
        <v>1088</v>
      </c>
      <c r="E313" s="322" t="s">
        <v>647</v>
      </c>
      <c r="F313" s="322" t="s">
        <v>1208</v>
      </c>
      <c r="G313" s="323" t="s">
        <v>1209</v>
      </c>
      <c r="H313" s="407">
        <v>45658</v>
      </c>
      <c r="I313" s="407">
        <v>46022</v>
      </c>
      <c r="J313" s="74">
        <v>0.09</v>
      </c>
      <c r="K313" s="74">
        <v>0.08</v>
      </c>
      <c r="L313" s="74">
        <v>0.08</v>
      </c>
      <c r="M313" s="74">
        <v>0.09</v>
      </c>
      <c r="N313" s="74">
        <v>0.08</v>
      </c>
      <c r="O313" s="74">
        <v>0.08</v>
      </c>
      <c r="P313" s="75">
        <v>0.09</v>
      </c>
      <c r="Q313" s="75">
        <v>0.08</v>
      </c>
      <c r="R313" s="75">
        <v>0.08</v>
      </c>
      <c r="S313" s="75">
        <v>0.09</v>
      </c>
      <c r="T313" s="75">
        <v>0.08</v>
      </c>
      <c r="U313" s="75">
        <v>0.08</v>
      </c>
      <c r="V313" s="75">
        <f t="shared" si="13"/>
        <v>0.99999999999999978</v>
      </c>
      <c r="W313" s="411" t="s">
        <v>1100</v>
      </c>
      <c r="X313" s="322" t="s">
        <v>640</v>
      </c>
      <c r="Y313" s="117">
        <v>0.09</v>
      </c>
      <c r="Z313" s="117">
        <v>0.08</v>
      </c>
      <c r="AA313" s="117">
        <v>0.08</v>
      </c>
      <c r="AB313" s="272">
        <v>0.09</v>
      </c>
      <c r="AC313" s="273">
        <v>0.08</v>
      </c>
      <c r="AD313" s="273">
        <v>0.08</v>
      </c>
      <c r="AE313" s="73"/>
      <c r="AF313" s="73"/>
      <c r="AG313" s="73"/>
      <c r="AH313" s="73"/>
      <c r="AI313" s="73"/>
      <c r="AJ313" s="73"/>
      <c r="AK313" s="77">
        <f t="shared" si="14"/>
        <v>0.5</v>
      </c>
      <c r="AL313" s="77">
        <f t="shared" si="15"/>
        <v>1</v>
      </c>
      <c r="AM313" s="40"/>
      <c r="AN313" s="285"/>
    </row>
    <row r="314" spans="1:40" ht="90" x14ac:dyDescent="0.2">
      <c r="A314" s="323" t="s">
        <v>35</v>
      </c>
      <c r="B314" s="324" t="s">
        <v>644</v>
      </c>
      <c r="C314" s="322" t="s">
        <v>632</v>
      </c>
      <c r="D314" s="323" t="s">
        <v>1210</v>
      </c>
      <c r="E314" s="322" t="s">
        <v>647</v>
      </c>
      <c r="F314" s="322" t="s">
        <v>1211</v>
      </c>
      <c r="G314" s="323" t="s">
        <v>1212</v>
      </c>
      <c r="H314" s="407">
        <v>45747</v>
      </c>
      <c r="I314" s="407">
        <v>46022</v>
      </c>
      <c r="J314" s="74">
        <v>0.08</v>
      </c>
      <c r="K314" s="74">
        <v>0.08</v>
      </c>
      <c r="L314" s="74">
        <v>0.08</v>
      </c>
      <c r="M314" s="74">
        <v>0.09</v>
      </c>
      <c r="N314" s="74">
        <v>0.08</v>
      </c>
      <c r="O314" s="74">
        <v>0.08</v>
      </c>
      <c r="P314" s="75">
        <v>0.09</v>
      </c>
      <c r="Q314" s="75">
        <v>0.08</v>
      </c>
      <c r="R314" s="75">
        <v>0.09</v>
      </c>
      <c r="S314" s="75">
        <v>0.08</v>
      </c>
      <c r="T314" s="75">
        <v>0.08</v>
      </c>
      <c r="U314" s="75">
        <v>0.09</v>
      </c>
      <c r="V314" s="75">
        <f t="shared" si="13"/>
        <v>0.99999999999999978</v>
      </c>
      <c r="W314" s="91" t="s">
        <v>1213</v>
      </c>
      <c r="X314" s="322" t="s">
        <v>640</v>
      </c>
      <c r="Y314" s="117">
        <v>0.08</v>
      </c>
      <c r="Z314" s="117">
        <v>0.08</v>
      </c>
      <c r="AA314" s="117">
        <v>0.08</v>
      </c>
      <c r="AB314" s="272">
        <v>0.08</v>
      </c>
      <c r="AC314" s="273">
        <v>7.0000000000000007E-2</v>
      </c>
      <c r="AD314" s="273">
        <v>7.0000000000000007E-2</v>
      </c>
      <c r="AE314" s="73"/>
      <c r="AF314" s="73"/>
      <c r="AG314" s="73"/>
      <c r="AH314" s="73"/>
      <c r="AI314" s="73"/>
      <c r="AJ314" s="73"/>
      <c r="AK314" s="77">
        <f t="shared" si="14"/>
        <v>0.46</v>
      </c>
      <c r="AL314" s="77">
        <f t="shared" si="15"/>
        <v>0.93877551020408168</v>
      </c>
      <c r="AM314" s="40"/>
      <c r="AN314" s="401" t="s">
        <v>1214</v>
      </c>
    </row>
    <row r="315" spans="1:40" ht="75" x14ac:dyDescent="0.2">
      <c r="A315" s="323" t="s">
        <v>35</v>
      </c>
      <c r="B315" s="324" t="s">
        <v>644</v>
      </c>
      <c r="C315" s="322" t="s">
        <v>632</v>
      </c>
      <c r="D315" s="323" t="s">
        <v>1210</v>
      </c>
      <c r="E315" s="322" t="s">
        <v>647</v>
      </c>
      <c r="F315" s="322" t="s">
        <v>1215</v>
      </c>
      <c r="G315" s="323" t="s">
        <v>1216</v>
      </c>
      <c r="H315" s="407">
        <v>45747</v>
      </c>
      <c r="I315" s="407">
        <v>46022</v>
      </c>
      <c r="J315" s="74">
        <v>0.08</v>
      </c>
      <c r="K315" s="74">
        <v>0.08</v>
      </c>
      <c r="L315" s="74">
        <v>0.08</v>
      </c>
      <c r="M315" s="74">
        <v>0.09</v>
      </c>
      <c r="N315" s="74">
        <v>0.08</v>
      </c>
      <c r="O315" s="74">
        <v>0.08</v>
      </c>
      <c r="P315" s="75">
        <v>0.09</v>
      </c>
      <c r="Q315" s="75">
        <v>0.08</v>
      </c>
      <c r="R315" s="75">
        <v>0.09</v>
      </c>
      <c r="S315" s="75">
        <v>0.08</v>
      </c>
      <c r="T315" s="75">
        <v>0.08</v>
      </c>
      <c r="U315" s="75">
        <v>0.09</v>
      </c>
      <c r="V315" s="75">
        <f t="shared" si="13"/>
        <v>0.99999999999999978</v>
      </c>
      <c r="W315" s="91" t="s">
        <v>1217</v>
      </c>
      <c r="X315" s="322" t="s">
        <v>640</v>
      </c>
      <c r="Y315" s="117">
        <v>0.08</v>
      </c>
      <c r="Z315" s="117">
        <v>0.08</v>
      </c>
      <c r="AA315" s="117">
        <v>0.08</v>
      </c>
      <c r="AB315" s="272">
        <v>0.08</v>
      </c>
      <c r="AC315" s="273">
        <v>7.0000000000000007E-2</v>
      </c>
      <c r="AD315" s="273">
        <v>7.0000000000000007E-2</v>
      </c>
      <c r="AE315" s="73"/>
      <c r="AF315" s="73"/>
      <c r="AG315" s="73"/>
      <c r="AH315" s="73"/>
      <c r="AI315" s="73"/>
      <c r="AJ315" s="73"/>
      <c r="AK315" s="77">
        <f t="shared" si="14"/>
        <v>0.46</v>
      </c>
      <c r="AL315" s="77">
        <f t="shared" si="15"/>
        <v>0.93877551020408168</v>
      </c>
      <c r="AM315" s="40"/>
      <c r="AN315" s="401" t="s">
        <v>1214</v>
      </c>
    </row>
    <row r="316" spans="1:40" ht="75" x14ac:dyDescent="0.2">
      <c r="A316" s="323" t="s">
        <v>35</v>
      </c>
      <c r="B316" s="324" t="s">
        <v>644</v>
      </c>
      <c r="C316" s="322" t="s">
        <v>632</v>
      </c>
      <c r="D316" s="323" t="s">
        <v>1210</v>
      </c>
      <c r="E316" s="322" t="s">
        <v>647</v>
      </c>
      <c r="F316" s="322" t="s">
        <v>1218</v>
      </c>
      <c r="G316" s="323" t="s">
        <v>1219</v>
      </c>
      <c r="H316" s="407">
        <v>45747</v>
      </c>
      <c r="I316" s="407">
        <v>46022</v>
      </c>
      <c r="J316" s="74">
        <v>0.08</v>
      </c>
      <c r="K316" s="74">
        <v>0.08</v>
      </c>
      <c r="L316" s="74">
        <v>0.08</v>
      </c>
      <c r="M316" s="74">
        <v>0.09</v>
      </c>
      <c r="N316" s="74">
        <v>0.08</v>
      </c>
      <c r="O316" s="74">
        <v>0.08</v>
      </c>
      <c r="P316" s="75">
        <v>0.09</v>
      </c>
      <c r="Q316" s="75">
        <v>0.08</v>
      </c>
      <c r="R316" s="75">
        <v>0.09</v>
      </c>
      <c r="S316" s="75">
        <v>0.08</v>
      </c>
      <c r="T316" s="75">
        <v>0.08</v>
      </c>
      <c r="U316" s="75">
        <v>0.09</v>
      </c>
      <c r="V316" s="75">
        <f t="shared" si="13"/>
        <v>0.99999999999999978</v>
      </c>
      <c r="W316" s="91" t="s">
        <v>1217</v>
      </c>
      <c r="X316" s="322" t="s">
        <v>640</v>
      </c>
      <c r="Y316" s="117">
        <v>0.08</v>
      </c>
      <c r="Z316" s="117">
        <v>0.08</v>
      </c>
      <c r="AA316" s="117">
        <v>0.08</v>
      </c>
      <c r="AB316" s="272">
        <v>0.08</v>
      </c>
      <c r="AC316" s="273">
        <v>7.0000000000000007E-2</v>
      </c>
      <c r="AD316" s="273">
        <v>7.0000000000000007E-2</v>
      </c>
      <c r="AE316" s="73"/>
      <c r="AF316" s="73"/>
      <c r="AG316" s="73"/>
      <c r="AH316" s="73"/>
      <c r="AI316" s="73"/>
      <c r="AJ316" s="73"/>
      <c r="AK316" s="77">
        <f t="shared" si="14"/>
        <v>0.46</v>
      </c>
      <c r="AL316" s="77">
        <f t="shared" si="15"/>
        <v>0.93877551020408168</v>
      </c>
      <c r="AM316" s="40"/>
      <c r="AN316" s="401" t="s">
        <v>1214</v>
      </c>
    </row>
    <row r="317" spans="1:40" ht="75" x14ac:dyDescent="0.2">
      <c r="A317" s="323" t="s">
        <v>35</v>
      </c>
      <c r="B317" s="324" t="s">
        <v>644</v>
      </c>
      <c r="C317" s="322" t="s">
        <v>632</v>
      </c>
      <c r="D317" s="356" t="s">
        <v>1088</v>
      </c>
      <c r="E317" s="322" t="s">
        <v>647</v>
      </c>
      <c r="F317" s="322" t="s">
        <v>1220</v>
      </c>
      <c r="G317" s="323" t="s">
        <v>1221</v>
      </c>
      <c r="H317" s="407">
        <v>45658</v>
      </c>
      <c r="I317" s="407">
        <v>45930</v>
      </c>
      <c r="J317" s="74">
        <v>0.4</v>
      </c>
      <c r="K317" s="74"/>
      <c r="L317" s="74"/>
      <c r="M317" s="74"/>
      <c r="N317" s="74">
        <v>0.3</v>
      </c>
      <c r="O317" s="74"/>
      <c r="P317" s="75"/>
      <c r="Q317" s="75"/>
      <c r="R317" s="75">
        <v>0.3</v>
      </c>
      <c r="S317" s="75"/>
      <c r="T317" s="75"/>
      <c r="U317" s="75"/>
      <c r="V317" s="75">
        <f t="shared" si="13"/>
        <v>1</v>
      </c>
      <c r="W317" s="411" t="s">
        <v>1222</v>
      </c>
      <c r="X317" s="322" t="s">
        <v>1223</v>
      </c>
      <c r="Y317" s="117">
        <v>0.4</v>
      </c>
      <c r="Z317" s="116" t="s">
        <v>744</v>
      </c>
      <c r="AA317" s="116" t="s">
        <v>744</v>
      </c>
      <c r="AB317" s="272">
        <v>0</v>
      </c>
      <c r="AC317" s="273">
        <v>0.3</v>
      </c>
      <c r="AD317" s="273">
        <v>0</v>
      </c>
      <c r="AE317" s="73"/>
      <c r="AF317" s="73"/>
      <c r="AG317" s="73"/>
      <c r="AH317" s="73"/>
      <c r="AI317" s="73"/>
      <c r="AJ317" s="73"/>
      <c r="AK317" s="77">
        <f t="shared" si="14"/>
        <v>0.7</v>
      </c>
      <c r="AL317" s="77">
        <f t="shared" si="15"/>
        <v>1</v>
      </c>
      <c r="AM317" s="40"/>
      <c r="AN317" s="285"/>
    </row>
    <row r="318" spans="1:40" ht="75" x14ac:dyDescent="0.2">
      <c r="A318" s="323" t="s">
        <v>35</v>
      </c>
      <c r="B318" s="324" t="s">
        <v>644</v>
      </c>
      <c r="C318" s="322" t="s">
        <v>632</v>
      </c>
      <c r="D318" s="356" t="s">
        <v>1088</v>
      </c>
      <c r="E318" s="322" t="s">
        <v>647</v>
      </c>
      <c r="F318" s="322" t="s">
        <v>1224</v>
      </c>
      <c r="G318" s="323" t="s">
        <v>1225</v>
      </c>
      <c r="H318" s="407">
        <v>45658</v>
      </c>
      <c r="I318" s="407">
        <v>46022</v>
      </c>
      <c r="J318" s="74">
        <v>0.09</v>
      </c>
      <c r="K318" s="74">
        <v>0.08</v>
      </c>
      <c r="L318" s="74">
        <v>0.08</v>
      </c>
      <c r="M318" s="74">
        <v>0.08</v>
      </c>
      <c r="N318" s="74">
        <v>0.08</v>
      </c>
      <c r="O318" s="74">
        <v>0.08</v>
      </c>
      <c r="P318" s="75">
        <v>0.08</v>
      </c>
      <c r="Q318" s="75">
        <v>0.08</v>
      </c>
      <c r="R318" s="75">
        <v>0.08</v>
      </c>
      <c r="S318" s="75">
        <v>0.09</v>
      </c>
      <c r="T318" s="75">
        <v>0.09</v>
      </c>
      <c r="U318" s="75">
        <v>0.09</v>
      </c>
      <c r="V318" s="75">
        <f t="shared" si="13"/>
        <v>0.99999999999999989</v>
      </c>
      <c r="W318" s="411" t="s">
        <v>1226</v>
      </c>
      <c r="X318" s="322" t="s">
        <v>1223</v>
      </c>
      <c r="Y318" s="117">
        <v>0.09</v>
      </c>
      <c r="Z318" s="117">
        <v>0.08</v>
      </c>
      <c r="AA318" s="117">
        <v>0.08</v>
      </c>
      <c r="AB318" s="272">
        <v>0.08</v>
      </c>
      <c r="AC318" s="273">
        <v>0.08</v>
      </c>
      <c r="AD318" s="273">
        <v>0.08</v>
      </c>
      <c r="AE318" s="73"/>
      <c r="AF318" s="73"/>
      <c r="AG318" s="73"/>
      <c r="AH318" s="73"/>
      <c r="AI318" s="73"/>
      <c r="AJ318" s="73"/>
      <c r="AK318" s="77">
        <f t="shared" si="14"/>
        <v>0.49000000000000005</v>
      </c>
      <c r="AL318" s="77">
        <f t="shared" si="15"/>
        <v>1</v>
      </c>
      <c r="AM318" s="40"/>
      <c r="AN318" s="285"/>
    </row>
    <row r="319" spans="1:40" ht="60" x14ac:dyDescent="0.2">
      <c r="A319" s="323" t="s">
        <v>95</v>
      </c>
      <c r="B319" s="324" t="s">
        <v>644</v>
      </c>
      <c r="C319" s="322" t="s">
        <v>386</v>
      </c>
      <c r="D319" s="323" t="s">
        <v>1227</v>
      </c>
      <c r="E319" s="322" t="s">
        <v>647</v>
      </c>
      <c r="F319" s="322" t="s">
        <v>1228</v>
      </c>
      <c r="G319" s="325" t="s">
        <v>858</v>
      </c>
      <c r="H319" s="408">
        <v>45658</v>
      </c>
      <c r="I319" s="408">
        <v>46022</v>
      </c>
      <c r="J319" s="74"/>
      <c r="K319" s="74"/>
      <c r="L319" s="74">
        <v>0.24</v>
      </c>
      <c r="M319" s="74"/>
      <c r="N319" s="74"/>
      <c r="O319" s="74">
        <v>0.24</v>
      </c>
      <c r="P319" s="75"/>
      <c r="Q319" s="75"/>
      <c r="R319" s="75">
        <v>0.25</v>
      </c>
      <c r="S319" s="75"/>
      <c r="T319" s="75"/>
      <c r="U319" s="75">
        <v>0.27</v>
      </c>
      <c r="V319" s="75">
        <f t="shared" si="13"/>
        <v>1</v>
      </c>
      <c r="W319" s="411" t="s">
        <v>859</v>
      </c>
      <c r="X319" s="322" t="s">
        <v>411</v>
      </c>
      <c r="Y319" s="116"/>
      <c r="Z319" s="116"/>
      <c r="AA319" s="117">
        <v>0.24</v>
      </c>
      <c r="AB319" s="270">
        <v>0</v>
      </c>
      <c r="AC319" s="271">
        <v>0</v>
      </c>
      <c r="AD319" s="271">
        <v>0.24</v>
      </c>
      <c r="AE319" s="73"/>
      <c r="AF319" s="73"/>
      <c r="AG319" s="73"/>
      <c r="AH319" s="73"/>
      <c r="AI319" s="73"/>
      <c r="AJ319" s="73"/>
      <c r="AK319" s="77">
        <f t="shared" si="14"/>
        <v>0.48</v>
      </c>
      <c r="AL319" s="77">
        <f t="shared" si="15"/>
        <v>1</v>
      </c>
      <c r="AM319" s="40"/>
      <c r="AN319" s="281"/>
    </row>
    <row r="320" spans="1:40" ht="60" x14ac:dyDescent="0.2">
      <c r="A320" s="323" t="s">
        <v>95</v>
      </c>
      <c r="B320" s="324" t="s">
        <v>644</v>
      </c>
      <c r="C320" s="322" t="s">
        <v>386</v>
      </c>
      <c r="D320" s="323" t="s">
        <v>1227</v>
      </c>
      <c r="E320" s="322" t="s">
        <v>647</v>
      </c>
      <c r="F320" s="322" t="s">
        <v>1229</v>
      </c>
      <c r="G320" s="325" t="s">
        <v>999</v>
      </c>
      <c r="H320" s="408">
        <v>45658</v>
      </c>
      <c r="I320" s="408">
        <v>46022</v>
      </c>
      <c r="J320" s="74"/>
      <c r="K320" s="74"/>
      <c r="L320" s="74">
        <v>0.24</v>
      </c>
      <c r="M320" s="74"/>
      <c r="N320" s="74"/>
      <c r="O320" s="74">
        <v>0.24</v>
      </c>
      <c r="P320" s="75"/>
      <c r="Q320" s="75"/>
      <c r="R320" s="75">
        <v>0.25</v>
      </c>
      <c r="S320" s="75"/>
      <c r="T320" s="75"/>
      <c r="U320" s="75">
        <v>0.27</v>
      </c>
      <c r="V320" s="75">
        <f t="shared" si="13"/>
        <v>1</v>
      </c>
      <c r="W320" s="411" t="s">
        <v>1000</v>
      </c>
      <c r="X320" s="322" t="s">
        <v>411</v>
      </c>
      <c r="Y320" s="116"/>
      <c r="Z320" s="116"/>
      <c r="AA320" s="117">
        <v>0.24</v>
      </c>
      <c r="AB320" s="270">
        <v>0</v>
      </c>
      <c r="AC320" s="271">
        <v>0</v>
      </c>
      <c r="AD320" s="271">
        <v>0.24</v>
      </c>
      <c r="AE320" s="73"/>
      <c r="AF320" s="73"/>
      <c r="AG320" s="73"/>
      <c r="AH320" s="73"/>
      <c r="AI320" s="73"/>
      <c r="AJ320" s="73"/>
      <c r="AK320" s="77">
        <f t="shared" si="14"/>
        <v>0.48</v>
      </c>
      <c r="AL320" s="77">
        <f t="shared" si="15"/>
        <v>1</v>
      </c>
      <c r="AM320" s="40"/>
      <c r="AN320" s="281"/>
    </row>
    <row r="321" spans="1:40" ht="120" x14ac:dyDescent="0.2">
      <c r="A321" s="323" t="s">
        <v>95</v>
      </c>
      <c r="B321" s="324" t="s">
        <v>644</v>
      </c>
      <c r="C321" s="322" t="s">
        <v>386</v>
      </c>
      <c r="D321" s="323" t="s">
        <v>1227</v>
      </c>
      <c r="E321" s="322" t="s">
        <v>647</v>
      </c>
      <c r="F321" s="322" t="s">
        <v>1230</v>
      </c>
      <c r="G321" s="325" t="s">
        <v>679</v>
      </c>
      <c r="H321" s="408">
        <v>45658</v>
      </c>
      <c r="I321" s="408">
        <v>46022</v>
      </c>
      <c r="J321" s="74"/>
      <c r="K321" s="74"/>
      <c r="L321" s="74">
        <v>0.25</v>
      </c>
      <c r="M321" s="74"/>
      <c r="N321" s="74"/>
      <c r="O321" s="74">
        <v>0.24</v>
      </c>
      <c r="P321" s="74"/>
      <c r="Q321" s="74"/>
      <c r="R321" s="74">
        <v>0.24</v>
      </c>
      <c r="S321" s="74"/>
      <c r="T321" s="74"/>
      <c r="U321" s="74">
        <v>0.27</v>
      </c>
      <c r="V321" s="75">
        <f t="shared" si="13"/>
        <v>1</v>
      </c>
      <c r="W321" s="411" t="s">
        <v>968</v>
      </c>
      <c r="X321" s="322" t="s">
        <v>411</v>
      </c>
      <c r="Y321" s="116"/>
      <c r="Z321" s="116"/>
      <c r="AA321" s="117">
        <v>0.25</v>
      </c>
      <c r="AB321" s="270">
        <v>0</v>
      </c>
      <c r="AC321" s="271">
        <v>0</v>
      </c>
      <c r="AD321" s="271">
        <v>0.24</v>
      </c>
      <c r="AE321" s="73"/>
      <c r="AF321" s="73"/>
      <c r="AG321" s="73"/>
      <c r="AH321" s="73"/>
      <c r="AI321" s="73"/>
      <c r="AJ321" s="73"/>
      <c r="AK321" s="77">
        <f t="shared" si="14"/>
        <v>0.49</v>
      </c>
      <c r="AL321" s="77">
        <f t="shared" si="15"/>
        <v>1</v>
      </c>
      <c r="AM321" s="40"/>
      <c r="AN321" s="281"/>
    </row>
    <row r="322" spans="1:40" ht="60" x14ac:dyDescent="0.2">
      <c r="A322" s="323" t="s">
        <v>95</v>
      </c>
      <c r="B322" s="324" t="s">
        <v>644</v>
      </c>
      <c r="C322" s="322" t="s">
        <v>386</v>
      </c>
      <c r="D322" s="323" t="s">
        <v>1227</v>
      </c>
      <c r="E322" s="322" t="s">
        <v>647</v>
      </c>
      <c r="F322" s="322" t="s">
        <v>1231</v>
      </c>
      <c r="G322" s="325" t="s">
        <v>970</v>
      </c>
      <c r="H322" s="408">
        <v>45658</v>
      </c>
      <c r="I322" s="408">
        <v>46022</v>
      </c>
      <c r="J322" s="74"/>
      <c r="K322" s="74"/>
      <c r="L322" s="74">
        <v>0.24</v>
      </c>
      <c r="M322" s="74"/>
      <c r="N322" s="74"/>
      <c r="O322" s="74">
        <v>0.24</v>
      </c>
      <c r="P322" s="74"/>
      <c r="Q322" s="74"/>
      <c r="R322" s="74">
        <v>0.25</v>
      </c>
      <c r="S322" s="74"/>
      <c r="T322" s="74"/>
      <c r="U322" s="74">
        <v>0.27</v>
      </c>
      <c r="V322" s="75">
        <f t="shared" si="13"/>
        <v>1</v>
      </c>
      <c r="W322" s="411" t="s">
        <v>971</v>
      </c>
      <c r="X322" s="322" t="s">
        <v>411</v>
      </c>
      <c r="Y322" s="116"/>
      <c r="Z322" s="116"/>
      <c r="AA322" s="117">
        <v>0.24</v>
      </c>
      <c r="AB322" s="270">
        <v>0</v>
      </c>
      <c r="AC322" s="271">
        <v>0</v>
      </c>
      <c r="AD322" s="271">
        <v>0.24</v>
      </c>
      <c r="AE322" s="73"/>
      <c r="AF322" s="73"/>
      <c r="AG322" s="73"/>
      <c r="AH322" s="73"/>
      <c r="AI322" s="73"/>
      <c r="AJ322" s="73"/>
      <c r="AK322" s="77">
        <f t="shared" si="14"/>
        <v>0.48</v>
      </c>
      <c r="AL322" s="77">
        <f t="shared" si="15"/>
        <v>1</v>
      </c>
      <c r="AM322" s="40"/>
      <c r="AN322" s="281"/>
    </row>
    <row r="323" spans="1:40" ht="60" x14ac:dyDescent="0.2">
      <c r="A323" s="323" t="s">
        <v>95</v>
      </c>
      <c r="B323" s="324" t="s">
        <v>644</v>
      </c>
      <c r="C323" s="322" t="s">
        <v>386</v>
      </c>
      <c r="D323" s="323" t="s">
        <v>1227</v>
      </c>
      <c r="E323" s="322" t="s">
        <v>647</v>
      </c>
      <c r="F323" s="322" t="s">
        <v>1232</v>
      </c>
      <c r="G323" s="325" t="s">
        <v>973</v>
      </c>
      <c r="H323" s="408">
        <v>45658</v>
      </c>
      <c r="I323" s="408">
        <v>45930</v>
      </c>
      <c r="J323" s="74"/>
      <c r="K323" s="74"/>
      <c r="L323" s="74">
        <v>0.5</v>
      </c>
      <c r="M323" s="74"/>
      <c r="N323" s="74"/>
      <c r="O323" s="74"/>
      <c r="P323" s="74"/>
      <c r="Q323" s="74"/>
      <c r="R323" s="74">
        <v>0.5</v>
      </c>
      <c r="S323" s="74"/>
      <c r="T323" s="74"/>
      <c r="U323" s="74"/>
      <c r="V323" s="75">
        <f t="shared" si="13"/>
        <v>1</v>
      </c>
      <c r="W323" s="411" t="s">
        <v>974</v>
      </c>
      <c r="X323" s="322" t="s">
        <v>411</v>
      </c>
      <c r="Y323" s="116"/>
      <c r="Z323" s="116"/>
      <c r="AA323" s="117">
        <v>0.5</v>
      </c>
      <c r="AB323" s="270">
        <v>0</v>
      </c>
      <c r="AC323" s="271">
        <v>0</v>
      </c>
      <c r="AD323" s="270">
        <v>0</v>
      </c>
      <c r="AE323" s="73"/>
      <c r="AF323" s="73"/>
      <c r="AG323" s="73"/>
      <c r="AH323" s="73"/>
      <c r="AI323" s="73"/>
      <c r="AJ323" s="73"/>
      <c r="AK323" s="77">
        <f t="shared" si="14"/>
        <v>0.5</v>
      </c>
      <c r="AL323" s="77">
        <f t="shared" si="15"/>
        <v>1</v>
      </c>
      <c r="AM323" s="40"/>
      <c r="AN323" s="401" t="s">
        <v>1233</v>
      </c>
    </row>
    <row r="324" spans="1:40" ht="60" x14ac:dyDescent="0.2">
      <c r="A324" s="323" t="s">
        <v>95</v>
      </c>
      <c r="B324" s="324" t="s">
        <v>644</v>
      </c>
      <c r="C324" s="322" t="s">
        <v>386</v>
      </c>
      <c r="D324" s="323" t="s">
        <v>1227</v>
      </c>
      <c r="E324" s="322" t="s">
        <v>647</v>
      </c>
      <c r="F324" s="322" t="s">
        <v>1234</v>
      </c>
      <c r="G324" s="325" t="s">
        <v>858</v>
      </c>
      <c r="H324" s="408">
        <v>45658</v>
      </c>
      <c r="I324" s="408">
        <v>46022</v>
      </c>
      <c r="J324" s="74"/>
      <c r="K324" s="74"/>
      <c r="L324" s="74">
        <v>0.24</v>
      </c>
      <c r="M324" s="74"/>
      <c r="N324" s="74"/>
      <c r="O324" s="74">
        <v>0.24</v>
      </c>
      <c r="P324" s="74"/>
      <c r="Q324" s="74"/>
      <c r="R324" s="74">
        <v>0.25</v>
      </c>
      <c r="S324" s="74"/>
      <c r="T324" s="74"/>
      <c r="U324" s="74">
        <v>0.27</v>
      </c>
      <c r="V324" s="75">
        <f t="shared" si="13"/>
        <v>1</v>
      </c>
      <c r="W324" s="411" t="s">
        <v>859</v>
      </c>
      <c r="X324" s="322" t="s">
        <v>406</v>
      </c>
      <c r="Y324" s="116"/>
      <c r="Z324" s="116"/>
      <c r="AA324" s="117">
        <v>0.24</v>
      </c>
      <c r="AB324" s="270">
        <v>0</v>
      </c>
      <c r="AC324" s="271">
        <v>0</v>
      </c>
      <c r="AD324" s="270">
        <v>0.24</v>
      </c>
      <c r="AE324" s="73"/>
      <c r="AF324" s="73"/>
      <c r="AG324" s="73"/>
      <c r="AH324" s="73"/>
      <c r="AI324" s="73"/>
      <c r="AJ324" s="73"/>
      <c r="AK324" s="77">
        <f t="shared" si="14"/>
        <v>0.48</v>
      </c>
      <c r="AL324" s="77">
        <f t="shared" si="15"/>
        <v>1</v>
      </c>
      <c r="AM324" s="40"/>
      <c r="AN324" s="281"/>
    </row>
    <row r="325" spans="1:40" ht="60" x14ac:dyDescent="0.2">
      <c r="A325" s="323" t="s">
        <v>95</v>
      </c>
      <c r="B325" s="324" t="s">
        <v>644</v>
      </c>
      <c r="C325" s="322" t="s">
        <v>386</v>
      </c>
      <c r="D325" s="323" t="s">
        <v>1227</v>
      </c>
      <c r="E325" s="322" t="s">
        <v>647</v>
      </c>
      <c r="F325" s="322" t="s">
        <v>1235</v>
      </c>
      <c r="G325" s="325" t="s">
        <v>999</v>
      </c>
      <c r="H325" s="408">
        <v>45658</v>
      </c>
      <c r="I325" s="408">
        <v>46022</v>
      </c>
      <c r="J325" s="74"/>
      <c r="K325" s="74"/>
      <c r="L325" s="74">
        <v>0.24</v>
      </c>
      <c r="M325" s="74"/>
      <c r="N325" s="74"/>
      <c r="O325" s="74">
        <v>0.24</v>
      </c>
      <c r="P325" s="74"/>
      <c r="Q325" s="74"/>
      <c r="R325" s="74">
        <v>0.25</v>
      </c>
      <c r="S325" s="74"/>
      <c r="T325" s="74"/>
      <c r="U325" s="74">
        <v>0.27</v>
      </c>
      <c r="V325" s="75">
        <f t="shared" si="13"/>
        <v>1</v>
      </c>
      <c r="W325" s="411" t="s">
        <v>1000</v>
      </c>
      <c r="X325" s="322" t="s">
        <v>406</v>
      </c>
      <c r="Y325" s="116"/>
      <c r="Z325" s="116"/>
      <c r="AA325" s="117">
        <v>0.24</v>
      </c>
      <c r="AB325" s="270">
        <v>0</v>
      </c>
      <c r="AC325" s="271">
        <v>0</v>
      </c>
      <c r="AD325" s="270">
        <v>0.24</v>
      </c>
      <c r="AE325" s="73"/>
      <c r="AF325" s="73"/>
      <c r="AG325" s="73"/>
      <c r="AH325" s="73"/>
      <c r="AI325" s="73"/>
      <c r="AJ325" s="73"/>
      <c r="AK325" s="77">
        <f t="shared" si="14"/>
        <v>0.48</v>
      </c>
      <c r="AL325" s="77">
        <f t="shared" si="15"/>
        <v>1</v>
      </c>
      <c r="AM325" s="40"/>
      <c r="AN325" s="281"/>
    </row>
    <row r="326" spans="1:40" ht="120" x14ac:dyDescent="0.2">
      <c r="A326" s="323" t="s">
        <v>95</v>
      </c>
      <c r="B326" s="324" t="s">
        <v>644</v>
      </c>
      <c r="C326" s="322" t="s">
        <v>386</v>
      </c>
      <c r="D326" s="323" t="s">
        <v>1227</v>
      </c>
      <c r="E326" s="322" t="s">
        <v>647</v>
      </c>
      <c r="F326" s="322" t="s">
        <v>1236</v>
      </c>
      <c r="G326" s="325" t="s">
        <v>679</v>
      </c>
      <c r="H326" s="408">
        <v>45658</v>
      </c>
      <c r="I326" s="408">
        <v>46022</v>
      </c>
      <c r="J326" s="74"/>
      <c r="K326" s="74"/>
      <c r="L326" s="74">
        <v>0.25</v>
      </c>
      <c r="M326" s="74"/>
      <c r="N326" s="74"/>
      <c r="O326" s="74">
        <v>0.24</v>
      </c>
      <c r="P326" s="74"/>
      <c r="Q326" s="74"/>
      <c r="R326" s="74">
        <v>0.24</v>
      </c>
      <c r="S326" s="74"/>
      <c r="T326" s="74"/>
      <c r="U326" s="74">
        <v>0.27</v>
      </c>
      <c r="V326" s="75">
        <f t="shared" si="13"/>
        <v>1</v>
      </c>
      <c r="W326" s="411" t="s">
        <v>968</v>
      </c>
      <c r="X326" s="322" t="s">
        <v>406</v>
      </c>
      <c r="Y326" s="116"/>
      <c r="Z326" s="116"/>
      <c r="AA326" s="117">
        <v>0.25</v>
      </c>
      <c r="AB326" s="270">
        <v>0</v>
      </c>
      <c r="AC326" s="271">
        <v>0</v>
      </c>
      <c r="AD326" s="270">
        <v>0.24</v>
      </c>
      <c r="AE326" s="73"/>
      <c r="AF326" s="73"/>
      <c r="AG326" s="73"/>
      <c r="AH326" s="73"/>
      <c r="AI326" s="73"/>
      <c r="AJ326" s="73"/>
      <c r="AK326" s="77">
        <f t="shared" si="14"/>
        <v>0.49</v>
      </c>
      <c r="AL326" s="77">
        <f t="shared" si="15"/>
        <v>1</v>
      </c>
      <c r="AM326" s="40"/>
      <c r="AN326" s="281"/>
    </row>
    <row r="327" spans="1:40" ht="60" x14ac:dyDescent="0.2">
      <c r="A327" s="323" t="s">
        <v>95</v>
      </c>
      <c r="B327" s="324" t="s">
        <v>644</v>
      </c>
      <c r="C327" s="322" t="s">
        <v>386</v>
      </c>
      <c r="D327" s="323" t="s">
        <v>1227</v>
      </c>
      <c r="E327" s="322" t="s">
        <v>647</v>
      </c>
      <c r="F327" s="322" t="s">
        <v>1237</v>
      </c>
      <c r="G327" s="325" t="s">
        <v>970</v>
      </c>
      <c r="H327" s="408">
        <v>45658</v>
      </c>
      <c r="I327" s="408">
        <v>46022</v>
      </c>
      <c r="J327" s="74"/>
      <c r="K327" s="74"/>
      <c r="L327" s="74">
        <v>0.24</v>
      </c>
      <c r="M327" s="74"/>
      <c r="N327" s="74"/>
      <c r="O327" s="74">
        <v>0.24</v>
      </c>
      <c r="P327" s="74"/>
      <c r="Q327" s="74"/>
      <c r="R327" s="74">
        <v>0.25</v>
      </c>
      <c r="S327" s="74"/>
      <c r="T327" s="74"/>
      <c r="U327" s="74">
        <v>0.27</v>
      </c>
      <c r="V327" s="75">
        <f t="shared" si="13"/>
        <v>1</v>
      </c>
      <c r="W327" s="411" t="s">
        <v>971</v>
      </c>
      <c r="X327" s="322" t="s">
        <v>406</v>
      </c>
      <c r="Y327" s="116"/>
      <c r="Z327" s="116"/>
      <c r="AA327" s="117">
        <v>0.24</v>
      </c>
      <c r="AB327" s="270">
        <v>0</v>
      </c>
      <c r="AC327" s="271">
        <v>0</v>
      </c>
      <c r="AD327" s="270">
        <v>0.24</v>
      </c>
      <c r="AE327" s="73"/>
      <c r="AF327" s="73"/>
      <c r="AG327" s="73"/>
      <c r="AH327" s="73"/>
      <c r="AI327" s="73"/>
      <c r="AJ327" s="73"/>
      <c r="AK327" s="77">
        <f t="shared" si="14"/>
        <v>0.48</v>
      </c>
      <c r="AL327" s="77">
        <f t="shared" si="15"/>
        <v>1</v>
      </c>
      <c r="AM327" s="40"/>
      <c r="AN327" s="281"/>
    </row>
    <row r="328" spans="1:40" ht="60" x14ac:dyDescent="0.2">
      <c r="A328" s="323" t="s">
        <v>95</v>
      </c>
      <c r="B328" s="324" t="s">
        <v>644</v>
      </c>
      <c r="C328" s="322" t="s">
        <v>386</v>
      </c>
      <c r="D328" s="323" t="s">
        <v>1227</v>
      </c>
      <c r="E328" s="322" t="s">
        <v>647</v>
      </c>
      <c r="F328" s="322" t="s">
        <v>1238</v>
      </c>
      <c r="G328" s="325" t="s">
        <v>973</v>
      </c>
      <c r="H328" s="408">
        <v>45658</v>
      </c>
      <c r="I328" s="408">
        <v>45930</v>
      </c>
      <c r="J328" s="74"/>
      <c r="K328" s="74"/>
      <c r="L328" s="74">
        <v>0.5</v>
      </c>
      <c r="M328" s="74"/>
      <c r="N328" s="74"/>
      <c r="O328" s="74"/>
      <c r="P328" s="74"/>
      <c r="Q328" s="74"/>
      <c r="R328" s="74">
        <v>0.5</v>
      </c>
      <c r="S328" s="74"/>
      <c r="T328" s="74"/>
      <c r="U328" s="74"/>
      <c r="V328" s="75">
        <f t="shared" si="13"/>
        <v>1</v>
      </c>
      <c r="W328" s="411" t="s">
        <v>974</v>
      </c>
      <c r="X328" s="322" t="s">
        <v>406</v>
      </c>
      <c r="Y328" s="116"/>
      <c r="Z328" s="116"/>
      <c r="AA328" s="117">
        <v>0.5</v>
      </c>
      <c r="AB328" s="270">
        <v>0</v>
      </c>
      <c r="AC328" s="271">
        <v>0</v>
      </c>
      <c r="AD328" s="271">
        <v>0</v>
      </c>
      <c r="AE328" s="73"/>
      <c r="AF328" s="73"/>
      <c r="AG328" s="73"/>
      <c r="AH328" s="73"/>
      <c r="AI328" s="73"/>
      <c r="AJ328" s="73"/>
      <c r="AK328" s="77">
        <f t="shared" si="14"/>
        <v>0.5</v>
      </c>
      <c r="AL328" s="77">
        <f t="shared" si="15"/>
        <v>1</v>
      </c>
      <c r="AM328" s="40"/>
      <c r="AN328" s="401" t="s">
        <v>1233</v>
      </c>
    </row>
    <row r="329" spans="1:40" ht="60" x14ac:dyDescent="0.2">
      <c r="A329" s="323" t="s">
        <v>95</v>
      </c>
      <c r="B329" s="324" t="s">
        <v>644</v>
      </c>
      <c r="C329" s="322" t="s">
        <v>386</v>
      </c>
      <c r="D329" s="323" t="s">
        <v>1227</v>
      </c>
      <c r="E329" s="322" t="s">
        <v>647</v>
      </c>
      <c r="F329" s="322" t="s">
        <v>1239</v>
      </c>
      <c r="G329" s="325" t="s">
        <v>858</v>
      </c>
      <c r="H329" s="408">
        <v>45658</v>
      </c>
      <c r="I329" s="408">
        <v>46022</v>
      </c>
      <c r="J329" s="74"/>
      <c r="K329" s="74"/>
      <c r="L329" s="74">
        <v>0.24</v>
      </c>
      <c r="M329" s="74"/>
      <c r="N329" s="74"/>
      <c r="O329" s="74">
        <v>0.24</v>
      </c>
      <c r="P329" s="75"/>
      <c r="Q329" s="75"/>
      <c r="R329" s="75">
        <v>0.25</v>
      </c>
      <c r="S329" s="75"/>
      <c r="T329" s="75"/>
      <c r="U329" s="75">
        <v>0.27</v>
      </c>
      <c r="V329" s="75">
        <f t="shared" si="13"/>
        <v>1</v>
      </c>
      <c r="W329" s="411" t="s">
        <v>859</v>
      </c>
      <c r="X329" s="322" t="s">
        <v>391</v>
      </c>
      <c r="Y329" s="116"/>
      <c r="Z329" s="116"/>
      <c r="AA329" s="117">
        <v>0.24</v>
      </c>
      <c r="AB329" s="270">
        <v>0</v>
      </c>
      <c r="AC329" s="271">
        <v>0</v>
      </c>
      <c r="AD329" s="271">
        <v>0.24</v>
      </c>
      <c r="AE329" s="73"/>
      <c r="AF329" s="73"/>
      <c r="AG329" s="73"/>
      <c r="AH329" s="73"/>
      <c r="AI329" s="73"/>
      <c r="AJ329" s="73"/>
      <c r="AK329" s="77">
        <f t="shared" si="14"/>
        <v>0.48</v>
      </c>
      <c r="AL329" s="77">
        <f t="shared" si="15"/>
        <v>1</v>
      </c>
      <c r="AM329" s="40"/>
      <c r="AN329" s="281"/>
    </row>
    <row r="330" spans="1:40" ht="60" x14ac:dyDescent="0.2">
      <c r="A330" s="323" t="s">
        <v>95</v>
      </c>
      <c r="B330" s="324" t="s">
        <v>644</v>
      </c>
      <c r="C330" s="322" t="s">
        <v>386</v>
      </c>
      <c r="D330" s="323" t="s">
        <v>1227</v>
      </c>
      <c r="E330" s="322" t="s">
        <v>647</v>
      </c>
      <c r="F330" s="322" t="s">
        <v>1240</v>
      </c>
      <c r="G330" s="325" t="s">
        <v>999</v>
      </c>
      <c r="H330" s="408">
        <v>45658</v>
      </c>
      <c r="I330" s="408">
        <v>46022</v>
      </c>
      <c r="J330" s="74"/>
      <c r="K330" s="74"/>
      <c r="L330" s="74">
        <v>0.24</v>
      </c>
      <c r="M330" s="74"/>
      <c r="N330" s="74"/>
      <c r="O330" s="74">
        <v>0.24</v>
      </c>
      <c r="P330" s="75"/>
      <c r="Q330" s="75"/>
      <c r="R330" s="75">
        <v>0.25</v>
      </c>
      <c r="S330" s="75"/>
      <c r="T330" s="75"/>
      <c r="U330" s="75">
        <v>0.27</v>
      </c>
      <c r="V330" s="75">
        <f t="shared" ref="V330:V387" si="16">SUM(J330:U330)</f>
        <v>1</v>
      </c>
      <c r="W330" s="411" t="s">
        <v>1000</v>
      </c>
      <c r="X330" s="322" t="s">
        <v>391</v>
      </c>
      <c r="Y330" s="116"/>
      <c r="Z330" s="116"/>
      <c r="AA330" s="117">
        <v>0.24</v>
      </c>
      <c r="AB330" s="270">
        <v>0</v>
      </c>
      <c r="AC330" s="271">
        <v>0</v>
      </c>
      <c r="AD330" s="271">
        <v>0.24</v>
      </c>
      <c r="AE330" s="73"/>
      <c r="AF330" s="73"/>
      <c r="AG330" s="73"/>
      <c r="AH330" s="73"/>
      <c r="AI330" s="73"/>
      <c r="AJ330" s="73"/>
      <c r="AK330" s="77">
        <f t="shared" ref="AK330:AK387" si="17">SUM(Y330:AJ330)</f>
        <v>0.48</v>
      </c>
      <c r="AL330" s="77">
        <f t="shared" ref="AL330:AL393" si="18">IFERROR(AK330/SUM(J330:O330),"No aplica")</f>
        <v>1</v>
      </c>
      <c r="AM330" s="40"/>
      <c r="AN330" s="281"/>
    </row>
    <row r="331" spans="1:40" ht="120" x14ac:dyDescent="0.2">
      <c r="A331" s="323" t="s">
        <v>95</v>
      </c>
      <c r="B331" s="324" t="s">
        <v>644</v>
      </c>
      <c r="C331" s="322" t="s">
        <v>386</v>
      </c>
      <c r="D331" s="323" t="s">
        <v>1227</v>
      </c>
      <c r="E331" s="322" t="s">
        <v>647</v>
      </c>
      <c r="F331" s="322" t="s">
        <v>1241</v>
      </c>
      <c r="G331" s="325" t="s">
        <v>679</v>
      </c>
      <c r="H331" s="408">
        <v>45658</v>
      </c>
      <c r="I331" s="408">
        <v>46022</v>
      </c>
      <c r="J331" s="74"/>
      <c r="K331" s="74"/>
      <c r="L331" s="74">
        <v>0.25</v>
      </c>
      <c r="M331" s="74"/>
      <c r="N331" s="74"/>
      <c r="O331" s="74">
        <v>0.24</v>
      </c>
      <c r="P331" s="75"/>
      <c r="Q331" s="75"/>
      <c r="R331" s="75">
        <v>0.24</v>
      </c>
      <c r="S331" s="75"/>
      <c r="T331" s="75"/>
      <c r="U331" s="75">
        <v>0.27</v>
      </c>
      <c r="V331" s="75">
        <f t="shared" si="16"/>
        <v>1</v>
      </c>
      <c r="W331" s="411" t="s">
        <v>968</v>
      </c>
      <c r="X331" s="322" t="s">
        <v>391</v>
      </c>
      <c r="Y331" s="116"/>
      <c r="Z331" s="116"/>
      <c r="AA331" s="117">
        <v>0.25</v>
      </c>
      <c r="AB331" s="270">
        <v>0</v>
      </c>
      <c r="AC331" s="271">
        <v>0</v>
      </c>
      <c r="AD331" s="271">
        <v>0.24</v>
      </c>
      <c r="AE331" s="73"/>
      <c r="AF331" s="73"/>
      <c r="AG331" s="73"/>
      <c r="AH331" s="73"/>
      <c r="AI331" s="73"/>
      <c r="AJ331" s="73"/>
      <c r="AK331" s="77">
        <f t="shared" si="17"/>
        <v>0.49</v>
      </c>
      <c r="AL331" s="77">
        <f t="shared" si="18"/>
        <v>1</v>
      </c>
      <c r="AM331" s="40"/>
      <c r="AN331" s="281"/>
    </row>
    <row r="332" spans="1:40" ht="60" x14ac:dyDescent="0.2">
      <c r="A332" s="323" t="s">
        <v>95</v>
      </c>
      <c r="B332" s="324" t="s">
        <v>644</v>
      </c>
      <c r="C332" s="322" t="s">
        <v>386</v>
      </c>
      <c r="D332" s="323" t="s">
        <v>1227</v>
      </c>
      <c r="E332" s="322" t="s">
        <v>647</v>
      </c>
      <c r="F332" s="322" t="s">
        <v>1242</v>
      </c>
      <c r="G332" s="325" t="s">
        <v>970</v>
      </c>
      <c r="H332" s="408">
        <v>45658</v>
      </c>
      <c r="I332" s="408">
        <v>46022</v>
      </c>
      <c r="J332" s="74"/>
      <c r="K332" s="74"/>
      <c r="L332" s="74">
        <v>0.24</v>
      </c>
      <c r="M332" s="74"/>
      <c r="N332" s="74"/>
      <c r="O332" s="74">
        <v>0.24</v>
      </c>
      <c r="P332" s="75"/>
      <c r="Q332" s="75"/>
      <c r="R332" s="75">
        <v>0.25</v>
      </c>
      <c r="S332" s="75"/>
      <c r="T332" s="75"/>
      <c r="U332" s="75">
        <v>0.27</v>
      </c>
      <c r="V332" s="75">
        <f t="shared" si="16"/>
        <v>1</v>
      </c>
      <c r="W332" s="411" t="s">
        <v>971</v>
      </c>
      <c r="X332" s="322" t="s">
        <v>391</v>
      </c>
      <c r="Y332" s="116"/>
      <c r="Z332" s="116"/>
      <c r="AA332" s="117">
        <v>0.24</v>
      </c>
      <c r="AB332" s="270">
        <v>0</v>
      </c>
      <c r="AC332" s="271">
        <v>0</v>
      </c>
      <c r="AD332" s="271">
        <v>0.24</v>
      </c>
      <c r="AE332" s="73"/>
      <c r="AF332" s="73"/>
      <c r="AG332" s="73"/>
      <c r="AH332" s="73"/>
      <c r="AI332" s="73"/>
      <c r="AJ332" s="73"/>
      <c r="AK332" s="77">
        <f t="shared" si="17"/>
        <v>0.48</v>
      </c>
      <c r="AL332" s="77">
        <f t="shared" si="18"/>
        <v>1</v>
      </c>
      <c r="AM332" s="40"/>
      <c r="AN332" s="281"/>
    </row>
    <row r="333" spans="1:40" ht="60" x14ac:dyDescent="0.2">
      <c r="A333" s="323" t="s">
        <v>95</v>
      </c>
      <c r="B333" s="324" t="s">
        <v>644</v>
      </c>
      <c r="C333" s="322" t="s">
        <v>386</v>
      </c>
      <c r="D333" s="323" t="s">
        <v>1227</v>
      </c>
      <c r="E333" s="322" t="s">
        <v>647</v>
      </c>
      <c r="F333" s="322" t="s">
        <v>1243</v>
      </c>
      <c r="G333" s="325" t="s">
        <v>973</v>
      </c>
      <c r="H333" s="408">
        <v>45658</v>
      </c>
      <c r="I333" s="408">
        <v>45930</v>
      </c>
      <c r="J333" s="74"/>
      <c r="K333" s="74"/>
      <c r="L333" s="74">
        <v>0.5</v>
      </c>
      <c r="M333" s="74"/>
      <c r="N333" s="74"/>
      <c r="O333" s="74"/>
      <c r="P333" s="75"/>
      <c r="Q333" s="75"/>
      <c r="R333" s="75">
        <v>0.5</v>
      </c>
      <c r="S333" s="75"/>
      <c r="T333" s="75"/>
      <c r="U333" s="75"/>
      <c r="V333" s="75">
        <f t="shared" si="16"/>
        <v>1</v>
      </c>
      <c r="W333" s="411" t="s">
        <v>974</v>
      </c>
      <c r="X333" s="322" t="s">
        <v>391</v>
      </c>
      <c r="Y333" s="116"/>
      <c r="Z333" s="117">
        <v>0.5</v>
      </c>
      <c r="AA333" s="116"/>
      <c r="AB333" s="270">
        <v>0</v>
      </c>
      <c r="AC333" s="271">
        <v>0</v>
      </c>
      <c r="AD333" s="271">
        <v>0</v>
      </c>
      <c r="AE333" s="73"/>
      <c r="AF333" s="73"/>
      <c r="AG333" s="73"/>
      <c r="AH333" s="73"/>
      <c r="AI333" s="73"/>
      <c r="AJ333" s="73"/>
      <c r="AK333" s="77">
        <f t="shared" si="17"/>
        <v>0.5</v>
      </c>
      <c r="AL333" s="77">
        <f t="shared" si="18"/>
        <v>1</v>
      </c>
      <c r="AM333" s="40"/>
      <c r="AN333" s="401" t="s">
        <v>1233</v>
      </c>
    </row>
    <row r="334" spans="1:40" ht="60" x14ac:dyDescent="0.2">
      <c r="A334" s="323" t="s">
        <v>95</v>
      </c>
      <c r="B334" s="324" t="s">
        <v>644</v>
      </c>
      <c r="C334" s="322" t="s">
        <v>386</v>
      </c>
      <c r="D334" s="323" t="s">
        <v>1227</v>
      </c>
      <c r="E334" s="322" t="s">
        <v>647</v>
      </c>
      <c r="F334" s="322" t="s">
        <v>1244</v>
      </c>
      <c r="G334" s="325" t="s">
        <v>858</v>
      </c>
      <c r="H334" s="408">
        <v>45658</v>
      </c>
      <c r="I334" s="408">
        <v>46022</v>
      </c>
      <c r="J334" s="74"/>
      <c r="K334" s="74"/>
      <c r="L334" s="74">
        <v>0.24</v>
      </c>
      <c r="M334" s="74"/>
      <c r="N334" s="74"/>
      <c r="O334" s="74">
        <v>0.24</v>
      </c>
      <c r="P334" s="74"/>
      <c r="Q334" s="74"/>
      <c r="R334" s="74">
        <v>0.25</v>
      </c>
      <c r="S334" s="74"/>
      <c r="T334" s="74"/>
      <c r="U334" s="74">
        <v>0.27</v>
      </c>
      <c r="V334" s="75">
        <f t="shared" si="16"/>
        <v>1</v>
      </c>
      <c r="W334" s="411" t="s">
        <v>859</v>
      </c>
      <c r="X334" s="322" t="s">
        <v>418</v>
      </c>
      <c r="Y334" s="116"/>
      <c r="Z334" s="116"/>
      <c r="AA334" s="117">
        <v>0.24</v>
      </c>
      <c r="AB334" s="270">
        <v>0</v>
      </c>
      <c r="AC334" s="271">
        <v>0</v>
      </c>
      <c r="AD334" s="271">
        <v>0.24</v>
      </c>
      <c r="AE334" s="73"/>
      <c r="AF334" s="73"/>
      <c r="AG334" s="73"/>
      <c r="AH334" s="73"/>
      <c r="AI334" s="73"/>
      <c r="AJ334" s="73"/>
      <c r="AK334" s="77">
        <f t="shared" si="17"/>
        <v>0.48</v>
      </c>
      <c r="AL334" s="77">
        <f t="shared" si="18"/>
        <v>1</v>
      </c>
      <c r="AM334" s="40"/>
      <c r="AN334" s="281"/>
    </row>
    <row r="335" spans="1:40" ht="60" x14ac:dyDescent="0.2">
      <c r="A335" s="323" t="s">
        <v>95</v>
      </c>
      <c r="B335" s="324" t="s">
        <v>644</v>
      </c>
      <c r="C335" s="322" t="s">
        <v>386</v>
      </c>
      <c r="D335" s="323" t="s">
        <v>1227</v>
      </c>
      <c r="E335" s="322" t="s">
        <v>647</v>
      </c>
      <c r="F335" s="322" t="s">
        <v>1245</v>
      </c>
      <c r="G335" s="325" t="s">
        <v>999</v>
      </c>
      <c r="H335" s="408">
        <v>45658</v>
      </c>
      <c r="I335" s="408">
        <v>46022</v>
      </c>
      <c r="J335" s="74"/>
      <c r="K335" s="74"/>
      <c r="L335" s="74">
        <v>0.24</v>
      </c>
      <c r="M335" s="74"/>
      <c r="N335" s="74"/>
      <c r="O335" s="74">
        <v>0.24</v>
      </c>
      <c r="P335" s="74"/>
      <c r="Q335" s="74"/>
      <c r="R335" s="74">
        <v>0.25</v>
      </c>
      <c r="S335" s="74"/>
      <c r="T335" s="74"/>
      <c r="U335" s="74">
        <v>0.27</v>
      </c>
      <c r="V335" s="75">
        <f t="shared" si="16"/>
        <v>1</v>
      </c>
      <c r="W335" s="411" t="s">
        <v>1000</v>
      </c>
      <c r="X335" s="322" t="s">
        <v>418</v>
      </c>
      <c r="Y335" s="116"/>
      <c r="Z335" s="116"/>
      <c r="AA335" s="117">
        <v>0.24</v>
      </c>
      <c r="AB335" s="270">
        <v>0</v>
      </c>
      <c r="AC335" s="271">
        <v>0</v>
      </c>
      <c r="AD335" s="271">
        <v>0.24</v>
      </c>
      <c r="AE335" s="73"/>
      <c r="AF335" s="73"/>
      <c r="AG335" s="73"/>
      <c r="AH335" s="73"/>
      <c r="AI335" s="73"/>
      <c r="AJ335" s="73"/>
      <c r="AK335" s="77">
        <f t="shared" si="17"/>
        <v>0.48</v>
      </c>
      <c r="AL335" s="77">
        <f t="shared" si="18"/>
        <v>1</v>
      </c>
      <c r="AM335" s="40"/>
      <c r="AN335" s="281"/>
    </row>
    <row r="336" spans="1:40" ht="120" x14ac:dyDescent="0.2">
      <c r="A336" s="323" t="s">
        <v>95</v>
      </c>
      <c r="B336" s="324" t="s">
        <v>644</v>
      </c>
      <c r="C336" s="322" t="s">
        <v>386</v>
      </c>
      <c r="D336" s="323" t="s">
        <v>1227</v>
      </c>
      <c r="E336" s="322" t="s">
        <v>647</v>
      </c>
      <c r="F336" s="322" t="s">
        <v>1246</v>
      </c>
      <c r="G336" s="325" t="s">
        <v>679</v>
      </c>
      <c r="H336" s="408">
        <v>45658</v>
      </c>
      <c r="I336" s="408">
        <v>46022</v>
      </c>
      <c r="J336" s="74"/>
      <c r="K336" s="74"/>
      <c r="L336" s="74">
        <v>0.25</v>
      </c>
      <c r="M336" s="74"/>
      <c r="N336" s="74"/>
      <c r="O336" s="74">
        <v>0.24</v>
      </c>
      <c r="P336" s="74"/>
      <c r="Q336" s="74"/>
      <c r="R336" s="74">
        <v>0.24</v>
      </c>
      <c r="S336" s="74"/>
      <c r="T336" s="74"/>
      <c r="U336" s="74">
        <v>0.27</v>
      </c>
      <c r="V336" s="75">
        <f t="shared" si="16"/>
        <v>1</v>
      </c>
      <c r="W336" s="411" t="s">
        <v>968</v>
      </c>
      <c r="X336" s="322" t="s">
        <v>418</v>
      </c>
      <c r="Y336" s="116"/>
      <c r="Z336" s="116"/>
      <c r="AA336" s="117">
        <v>0.25</v>
      </c>
      <c r="AB336" s="270">
        <v>0</v>
      </c>
      <c r="AC336" s="271">
        <v>0</v>
      </c>
      <c r="AD336" s="271">
        <v>0.24</v>
      </c>
      <c r="AE336" s="73"/>
      <c r="AF336" s="73"/>
      <c r="AG336" s="73"/>
      <c r="AH336" s="73"/>
      <c r="AI336" s="73"/>
      <c r="AJ336" s="73"/>
      <c r="AK336" s="77">
        <f t="shared" si="17"/>
        <v>0.49</v>
      </c>
      <c r="AL336" s="77">
        <f t="shared" si="18"/>
        <v>1</v>
      </c>
      <c r="AM336" s="40"/>
      <c r="AN336" s="281"/>
    </row>
    <row r="337" spans="1:40" ht="60" x14ac:dyDescent="0.2">
      <c r="A337" s="323" t="s">
        <v>95</v>
      </c>
      <c r="B337" s="324" t="s">
        <v>644</v>
      </c>
      <c r="C337" s="322" t="s">
        <v>386</v>
      </c>
      <c r="D337" s="323" t="s">
        <v>1227</v>
      </c>
      <c r="E337" s="322" t="s">
        <v>647</v>
      </c>
      <c r="F337" s="322" t="s">
        <v>1247</v>
      </c>
      <c r="G337" s="325" t="s">
        <v>970</v>
      </c>
      <c r="H337" s="408">
        <v>45658</v>
      </c>
      <c r="I337" s="408">
        <v>46022</v>
      </c>
      <c r="J337" s="74"/>
      <c r="K337" s="74"/>
      <c r="L337" s="74">
        <v>0.24</v>
      </c>
      <c r="M337" s="74"/>
      <c r="N337" s="74"/>
      <c r="O337" s="74">
        <v>0.24</v>
      </c>
      <c r="P337" s="74"/>
      <c r="Q337" s="74"/>
      <c r="R337" s="74">
        <v>0.25</v>
      </c>
      <c r="S337" s="74"/>
      <c r="T337" s="74"/>
      <c r="U337" s="74">
        <v>0.27</v>
      </c>
      <c r="V337" s="75">
        <f t="shared" si="16"/>
        <v>1</v>
      </c>
      <c r="W337" s="411" t="s">
        <v>971</v>
      </c>
      <c r="X337" s="322" t="s">
        <v>418</v>
      </c>
      <c r="Y337" s="116"/>
      <c r="Z337" s="116"/>
      <c r="AA337" s="117">
        <v>0.24</v>
      </c>
      <c r="AB337" s="270">
        <v>0</v>
      </c>
      <c r="AC337" s="271">
        <v>0</v>
      </c>
      <c r="AD337" s="271">
        <v>0.24</v>
      </c>
      <c r="AE337" s="73"/>
      <c r="AF337" s="73"/>
      <c r="AG337" s="73"/>
      <c r="AH337" s="73"/>
      <c r="AI337" s="73"/>
      <c r="AJ337" s="73"/>
      <c r="AK337" s="77">
        <f t="shared" si="17"/>
        <v>0.48</v>
      </c>
      <c r="AL337" s="77">
        <f t="shared" si="18"/>
        <v>1</v>
      </c>
      <c r="AM337" s="40"/>
      <c r="AN337" s="281"/>
    </row>
    <row r="338" spans="1:40" ht="60" x14ac:dyDescent="0.2">
      <c r="A338" s="323" t="s">
        <v>95</v>
      </c>
      <c r="B338" s="324" t="s">
        <v>644</v>
      </c>
      <c r="C338" s="322" t="s">
        <v>386</v>
      </c>
      <c r="D338" s="323" t="s">
        <v>1248</v>
      </c>
      <c r="E338" s="322" t="s">
        <v>647</v>
      </c>
      <c r="F338" s="322" t="s">
        <v>1249</v>
      </c>
      <c r="G338" s="323" t="s">
        <v>1250</v>
      </c>
      <c r="H338" s="408">
        <v>45689</v>
      </c>
      <c r="I338" s="408">
        <v>46022</v>
      </c>
      <c r="J338" s="74"/>
      <c r="K338" s="74"/>
      <c r="L338" s="74">
        <v>0.15</v>
      </c>
      <c r="M338" s="74"/>
      <c r="N338" s="74"/>
      <c r="O338" s="74">
        <v>0.3</v>
      </c>
      <c r="P338" s="74"/>
      <c r="Q338" s="74"/>
      <c r="R338" s="334">
        <v>0.3</v>
      </c>
      <c r="S338" s="74"/>
      <c r="T338" s="74"/>
      <c r="U338" s="74">
        <v>0.25</v>
      </c>
      <c r="V338" s="75">
        <f t="shared" si="16"/>
        <v>1</v>
      </c>
      <c r="W338" s="411" t="s">
        <v>1251</v>
      </c>
      <c r="X338" s="322" t="s">
        <v>1252</v>
      </c>
      <c r="Y338" s="116"/>
      <c r="Z338" s="117">
        <v>0.05</v>
      </c>
      <c r="AA338" s="117">
        <v>0.1</v>
      </c>
      <c r="AB338" s="267">
        <v>0</v>
      </c>
      <c r="AC338" s="267">
        <v>0</v>
      </c>
      <c r="AD338" s="267">
        <v>0.3</v>
      </c>
      <c r="AE338" s="73"/>
      <c r="AF338" s="73"/>
      <c r="AG338" s="73"/>
      <c r="AH338" s="73"/>
      <c r="AI338" s="73"/>
      <c r="AJ338" s="73"/>
      <c r="AK338" s="77">
        <f t="shared" si="17"/>
        <v>0.45</v>
      </c>
      <c r="AL338" s="77">
        <f t="shared" si="18"/>
        <v>1.0000000000000002</v>
      </c>
      <c r="AM338" s="40"/>
      <c r="AN338" s="281"/>
    </row>
    <row r="339" spans="1:40" ht="60" x14ac:dyDescent="0.2">
      <c r="A339" s="323" t="s">
        <v>95</v>
      </c>
      <c r="B339" s="324" t="s">
        <v>644</v>
      </c>
      <c r="C339" s="322" t="s">
        <v>386</v>
      </c>
      <c r="D339" s="323" t="s">
        <v>1248</v>
      </c>
      <c r="E339" s="322" t="s">
        <v>647</v>
      </c>
      <c r="F339" s="322" t="s">
        <v>1253</v>
      </c>
      <c r="G339" s="325" t="s">
        <v>1254</v>
      </c>
      <c r="H339" s="408">
        <v>45689</v>
      </c>
      <c r="I339" s="408">
        <v>46022</v>
      </c>
      <c r="J339" s="74"/>
      <c r="K339" s="74"/>
      <c r="L339" s="74">
        <v>0.15</v>
      </c>
      <c r="M339" s="74"/>
      <c r="N339" s="74"/>
      <c r="O339" s="74">
        <v>0.3</v>
      </c>
      <c r="P339" s="74"/>
      <c r="Q339" s="74"/>
      <c r="R339" s="334">
        <v>0.3</v>
      </c>
      <c r="S339" s="74"/>
      <c r="T339" s="74"/>
      <c r="U339" s="74">
        <v>0.25</v>
      </c>
      <c r="V339" s="75">
        <f t="shared" si="16"/>
        <v>1</v>
      </c>
      <c r="W339" s="411" t="s">
        <v>1251</v>
      </c>
      <c r="X339" s="322" t="s">
        <v>1252</v>
      </c>
      <c r="Y339" s="116"/>
      <c r="Z339" s="117">
        <v>0.05</v>
      </c>
      <c r="AA339" s="117">
        <v>0.1</v>
      </c>
      <c r="AB339" s="267">
        <v>0</v>
      </c>
      <c r="AC339" s="267">
        <v>0</v>
      </c>
      <c r="AD339" s="267">
        <v>0.3</v>
      </c>
      <c r="AE339" s="73"/>
      <c r="AF339" s="73"/>
      <c r="AG339" s="73"/>
      <c r="AH339" s="73"/>
      <c r="AI339" s="73"/>
      <c r="AJ339" s="73"/>
      <c r="AK339" s="77">
        <f t="shared" si="17"/>
        <v>0.45</v>
      </c>
      <c r="AL339" s="77">
        <f t="shared" si="18"/>
        <v>1.0000000000000002</v>
      </c>
      <c r="AM339" s="40"/>
      <c r="AN339" s="281"/>
    </row>
    <row r="340" spans="1:40" ht="60" x14ac:dyDescent="0.2">
      <c r="A340" s="323" t="s">
        <v>95</v>
      </c>
      <c r="B340" s="324" t="s">
        <v>644</v>
      </c>
      <c r="C340" s="322" t="s">
        <v>386</v>
      </c>
      <c r="D340" s="323" t="s">
        <v>1227</v>
      </c>
      <c r="E340" s="322" t="s">
        <v>647</v>
      </c>
      <c r="F340" s="322" t="s">
        <v>1255</v>
      </c>
      <c r="G340" s="325" t="s">
        <v>854</v>
      </c>
      <c r="H340" s="408">
        <v>45658</v>
      </c>
      <c r="I340" s="408">
        <v>46022</v>
      </c>
      <c r="J340" s="322"/>
      <c r="K340" s="74"/>
      <c r="L340" s="74">
        <v>0.24</v>
      </c>
      <c r="M340" s="74"/>
      <c r="N340" s="74"/>
      <c r="O340" s="74">
        <v>0.24</v>
      </c>
      <c r="P340" s="75"/>
      <c r="Q340" s="75"/>
      <c r="R340" s="75">
        <v>0.25</v>
      </c>
      <c r="S340" s="75"/>
      <c r="T340" s="75"/>
      <c r="U340" s="75">
        <v>0.27</v>
      </c>
      <c r="V340" s="75">
        <f t="shared" si="16"/>
        <v>1</v>
      </c>
      <c r="W340" s="411" t="s">
        <v>855</v>
      </c>
      <c r="X340" s="322" t="s">
        <v>96</v>
      </c>
      <c r="Y340" s="116"/>
      <c r="Z340" s="116"/>
      <c r="AA340" s="117">
        <v>0.24</v>
      </c>
      <c r="AB340" s="267">
        <v>0</v>
      </c>
      <c r="AC340" s="267">
        <v>0</v>
      </c>
      <c r="AD340" s="267">
        <v>0.24</v>
      </c>
      <c r="AE340" s="73"/>
      <c r="AF340" s="73"/>
      <c r="AG340" s="73"/>
      <c r="AH340" s="73"/>
      <c r="AI340" s="73"/>
      <c r="AJ340" s="73"/>
      <c r="AK340" s="77">
        <f t="shared" si="17"/>
        <v>0.48</v>
      </c>
      <c r="AL340" s="77">
        <f t="shared" si="18"/>
        <v>1</v>
      </c>
      <c r="AM340" s="40"/>
      <c r="AN340" s="281"/>
    </row>
    <row r="341" spans="1:40" ht="60" x14ac:dyDescent="0.2">
      <c r="A341" s="323" t="s">
        <v>95</v>
      </c>
      <c r="B341" s="324" t="s">
        <v>644</v>
      </c>
      <c r="C341" s="322" t="s">
        <v>386</v>
      </c>
      <c r="D341" s="323" t="s">
        <v>1227</v>
      </c>
      <c r="E341" s="322" t="s">
        <v>647</v>
      </c>
      <c r="F341" s="322" t="s">
        <v>1256</v>
      </c>
      <c r="G341" s="325" t="s">
        <v>858</v>
      </c>
      <c r="H341" s="408">
        <v>45658</v>
      </c>
      <c r="I341" s="408">
        <v>46022</v>
      </c>
      <c r="J341" s="74"/>
      <c r="K341" s="74"/>
      <c r="L341" s="74">
        <v>0.24</v>
      </c>
      <c r="M341" s="74"/>
      <c r="N341" s="74"/>
      <c r="O341" s="74">
        <v>0.24</v>
      </c>
      <c r="P341" s="75"/>
      <c r="Q341" s="75"/>
      <c r="R341" s="75">
        <v>0.25</v>
      </c>
      <c r="S341" s="75"/>
      <c r="T341" s="75"/>
      <c r="U341" s="75">
        <v>0.27</v>
      </c>
      <c r="V341" s="75">
        <f t="shared" si="16"/>
        <v>1</v>
      </c>
      <c r="W341" s="411" t="s">
        <v>859</v>
      </c>
      <c r="X341" s="322" t="s">
        <v>96</v>
      </c>
      <c r="Y341" s="116"/>
      <c r="Z341" s="116"/>
      <c r="AA341" s="117">
        <v>0.24</v>
      </c>
      <c r="AB341" s="267">
        <v>0</v>
      </c>
      <c r="AC341" s="267">
        <v>0</v>
      </c>
      <c r="AD341" s="267">
        <v>0.24</v>
      </c>
      <c r="AE341" s="73"/>
      <c r="AF341" s="73"/>
      <c r="AG341" s="73"/>
      <c r="AH341" s="73"/>
      <c r="AI341" s="73"/>
      <c r="AJ341" s="73"/>
      <c r="AK341" s="77">
        <f t="shared" si="17"/>
        <v>0.48</v>
      </c>
      <c r="AL341" s="77">
        <f t="shared" si="18"/>
        <v>1</v>
      </c>
      <c r="AM341" s="40"/>
      <c r="AN341" s="281"/>
    </row>
    <row r="342" spans="1:40" ht="60" x14ac:dyDescent="0.2">
      <c r="A342" s="323" t="s">
        <v>95</v>
      </c>
      <c r="B342" s="324" t="s">
        <v>644</v>
      </c>
      <c r="C342" s="322" t="s">
        <v>386</v>
      </c>
      <c r="D342" s="323" t="s">
        <v>1227</v>
      </c>
      <c r="E342" s="322" t="s">
        <v>647</v>
      </c>
      <c r="F342" s="322" t="s">
        <v>1257</v>
      </c>
      <c r="G342" s="325" t="s">
        <v>999</v>
      </c>
      <c r="H342" s="408">
        <v>45658</v>
      </c>
      <c r="I342" s="408">
        <v>46022</v>
      </c>
      <c r="J342" s="74"/>
      <c r="K342" s="74"/>
      <c r="L342" s="74">
        <v>0.24</v>
      </c>
      <c r="M342" s="74"/>
      <c r="N342" s="74"/>
      <c r="O342" s="74">
        <v>0.24</v>
      </c>
      <c r="P342" s="75"/>
      <c r="Q342" s="75"/>
      <c r="R342" s="75">
        <v>0.25</v>
      </c>
      <c r="S342" s="75"/>
      <c r="T342" s="75"/>
      <c r="U342" s="75">
        <v>0.27</v>
      </c>
      <c r="V342" s="75">
        <f t="shared" si="16"/>
        <v>1</v>
      </c>
      <c r="W342" s="411" t="s">
        <v>1000</v>
      </c>
      <c r="X342" s="322" t="s">
        <v>96</v>
      </c>
      <c r="Y342" s="116"/>
      <c r="Z342" s="116"/>
      <c r="AA342" s="117">
        <v>0.24</v>
      </c>
      <c r="AB342" s="267">
        <v>0</v>
      </c>
      <c r="AC342" s="267">
        <v>0</v>
      </c>
      <c r="AD342" s="267">
        <v>0.24</v>
      </c>
      <c r="AE342" s="73"/>
      <c r="AF342" s="73"/>
      <c r="AG342" s="73"/>
      <c r="AH342" s="73"/>
      <c r="AI342" s="73"/>
      <c r="AJ342" s="73"/>
      <c r="AK342" s="77">
        <f t="shared" si="17"/>
        <v>0.48</v>
      </c>
      <c r="AL342" s="77">
        <f t="shared" si="18"/>
        <v>1</v>
      </c>
      <c r="AM342" s="40"/>
      <c r="AN342" s="281"/>
    </row>
    <row r="343" spans="1:40" ht="120" x14ac:dyDescent="0.2">
      <c r="A343" s="323" t="s">
        <v>95</v>
      </c>
      <c r="B343" s="324" t="s">
        <v>644</v>
      </c>
      <c r="C343" s="322" t="s">
        <v>386</v>
      </c>
      <c r="D343" s="323" t="s">
        <v>1227</v>
      </c>
      <c r="E343" s="322" t="s">
        <v>647</v>
      </c>
      <c r="F343" s="322" t="s">
        <v>1258</v>
      </c>
      <c r="G343" s="325" t="s">
        <v>679</v>
      </c>
      <c r="H343" s="408">
        <v>45658</v>
      </c>
      <c r="I343" s="408">
        <v>46022</v>
      </c>
      <c r="J343" s="74"/>
      <c r="K343" s="74"/>
      <c r="L343" s="74">
        <v>0.25</v>
      </c>
      <c r="M343" s="74"/>
      <c r="N343" s="74"/>
      <c r="O343" s="74">
        <v>0.24</v>
      </c>
      <c r="P343" s="75"/>
      <c r="Q343" s="75"/>
      <c r="R343" s="75">
        <v>0.24</v>
      </c>
      <c r="S343" s="75"/>
      <c r="T343" s="75"/>
      <c r="U343" s="75">
        <v>0.27</v>
      </c>
      <c r="V343" s="75">
        <f t="shared" si="16"/>
        <v>1</v>
      </c>
      <c r="W343" s="411" t="s">
        <v>968</v>
      </c>
      <c r="X343" s="322" t="s">
        <v>96</v>
      </c>
      <c r="Y343" s="116"/>
      <c r="Z343" s="116"/>
      <c r="AA343" s="117">
        <v>0.25</v>
      </c>
      <c r="AB343" s="267">
        <v>0</v>
      </c>
      <c r="AC343" s="267">
        <v>0</v>
      </c>
      <c r="AD343" s="267">
        <v>0.24</v>
      </c>
      <c r="AE343" s="73"/>
      <c r="AF343" s="73"/>
      <c r="AG343" s="73"/>
      <c r="AH343" s="73"/>
      <c r="AI343" s="73"/>
      <c r="AJ343" s="73"/>
      <c r="AK343" s="77">
        <f t="shared" si="17"/>
        <v>0.49</v>
      </c>
      <c r="AL343" s="77">
        <f t="shared" si="18"/>
        <v>1</v>
      </c>
      <c r="AM343" s="40"/>
      <c r="AN343" s="281"/>
    </row>
    <row r="344" spans="1:40" ht="60" x14ac:dyDescent="0.2">
      <c r="A344" s="323" t="s">
        <v>95</v>
      </c>
      <c r="B344" s="324" t="s">
        <v>644</v>
      </c>
      <c r="C344" s="322" t="s">
        <v>386</v>
      </c>
      <c r="D344" s="323" t="s">
        <v>1227</v>
      </c>
      <c r="E344" s="322" t="s">
        <v>647</v>
      </c>
      <c r="F344" s="322" t="s">
        <v>1259</v>
      </c>
      <c r="G344" s="325" t="s">
        <v>970</v>
      </c>
      <c r="H344" s="408">
        <v>45658</v>
      </c>
      <c r="I344" s="408">
        <v>46022</v>
      </c>
      <c r="J344" s="74"/>
      <c r="K344" s="74"/>
      <c r="L344" s="74">
        <v>0.24</v>
      </c>
      <c r="M344" s="74"/>
      <c r="N344" s="74"/>
      <c r="O344" s="74">
        <v>0.24</v>
      </c>
      <c r="P344" s="75"/>
      <c r="Q344" s="75"/>
      <c r="R344" s="75">
        <v>0.25</v>
      </c>
      <c r="S344" s="75"/>
      <c r="T344" s="75"/>
      <c r="U344" s="75">
        <v>0.27</v>
      </c>
      <c r="V344" s="75">
        <f t="shared" si="16"/>
        <v>1</v>
      </c>
      <c r="W344" s="411" t="s">
        <v>971</v>
      </c>
      <c r="X344" s="322" t="s">
        <v>96</v>
      </c>
      <c r="Y344" s="116"/>
      <c r="Z344" s="116"/>
      <c r="AA344" s="117">
        <v>0.24</v>
      </c>
      <c r="AB344" s="267">
        <v>0</v>
      </c>
      <c r="AC344" s="267">
        <v>0</v>
      </c>
      <c r="AD344" s="267">
        <v>0.24</v>
      </c>
      <c r="AE344" s="73"/>
      <c r="AF344" s="73"/>
      <c r="AG344" s="73"/>
      <c r="AH344" s="73"/>
      <c r="AI344" s="73"/>
      <c r="AJ344" s="73"/>
      <c r="AK344" s="77">
        <f t="shared" si="17"/>
        <v>0.48</v>
      </c>
      <c r="AL344" s="77">
        <f t="shared" si="18"/>
        <v>1</v>
      </c>
      <c r="AM344" s="40"/>
      <c r="AN344" s="281"/>
    </row>
    <row r="345" spans="1:40" ht="60" x14ac:dyDescent="0.2">
      <c r="A345" s="323" t="s">
        <v>95</v>
      </c>
      <c r="B345" s="324" t="s">
        <v>644</v>
      </c>
      <c r="C345" s="322" t="s">
        <v>386</v>
      </c>
      <c r="D345" s="323" t="s">
        <v>1227</v>
      </c>
      <c r="E345" s="322" t="s">
        <v>647</v>
      </c>
      <c r="F345" s="322" t="s">
        <v>1260</v>
      </c>
      <c r="G345" s="325" t="s">
        <v>1261</v>
      </c>
      <c r="H345" s="408">
        <v>45658</v>
      </c>
      <c r="I345" s="408">
        <v>45930</v>
      </c>
      <c r="J345" s="74"/>
      <c r="K345" s="74"/>
      <c r="L345" s="74">
        <v>0.5</v>
      </c>
      <c r="M345" s="74"/>
      <c r="N345" s="74"/>
      <c r="O345" s="74"/>
      <c r="P345" s="75"/>
      <c r="Q345" s="75"/>
      <c r="R345" s="75">
        <v>0.5</v>
      </c>
      <c r="S345" s="75"/>
      <c r="T345" s="75"/>
      <c r="U345" s="75"/>
      <c r="V345" s="75">
        <f t="shared" si="16"/>
        <v>1</v>
      </c>
      <c r="W345" s="411" t="s">
        <v>1262</v>
      </c>
      <c r="X345" s="322" t="s">
        <v>96</v>
      </c>
      <c r="Y345" s="116"/>
      <c r="Z345" s="116"/>
      <c r="AA345" s="117">
        <v>0.5</v>
      </c>
      <c r="AB345" s="267">
        <v>0</v>
      </c>
      <c r="AC345" s="267">
        <v>0</v>
      </c>
      <c r="AD345" s="267">
        <v>0</v>
      </c>
      <c r="AE345" s="73"/>
      <c r="AF345" s="73"/>
      <c r="AG345" s="73"/>
      <c r="AH345" s="73"/>
      <c r="AI345" s="73"/>
      <c r="AJ345" s="73"/>
      <c r="AK345" s="77">
        <f t="shared" si="17"/>
        <v>0.5</v>
      </c>
      <c r="AL345" s="77">
        <f t="shared" si="18"/>
        <v>1</v>
      </c>
      <c r="AM345" s="40"/>
      <c r="AN345" s="401" t="s">
        <v>1233</v>
      </c>
    </row>
    <row r="346" spans="1:40" ht="120" x14ac:dyDescent="0.2">
      <c r="A346" s="323" t="s">
        <v>146</v>
      </c>
      <c r="B346" s="324" t="s">
        <v>644</v>
      </c>
      <c r="C346" s="322" t="s">
        <v>1263</v>
      </c>
      <c r="D346" s="323" t="s">
        <v>1264</v>
      </c>
      <c r="E346" s="322" t="s">
        <v>647</v>
      </c>
      <c r="F346" s="322" t="s">
        <v>1265</v>
      </c>
      <c r="G346" s="325" t="s">
        <v>1266</v>
      </c>
      <c r="H346" s="408">
        <v>45658</v>
      </c>
      <c r="I346" s="408">
        <v>46006</v>
      </c>
      <c r="J346" s="74">
        <v>0.14000000000000001</v>
      </c>
      <c r="K346" s="74">
        <v>0.06</v>
      </c>
      <c r="L346" s="74">
        <v>0.06</v>
      </c>
      <c r="M346" s="74">
        <v>7.0000000000000007E-2</v>
      </c>
      <c r="N346" s="74">
        <v>0.08</v>
      </c>
      <c r="O346" s="74">
        <v>0.09</v>
      </c>
      <c r="P346" s="74">
        <v>0.09</v>
      </c>
      <c r="Q346" s="74">
        <v>0.09</v>
      </c>
      <c r="R346" s="334">
        <v>0.09</v>
      </c>
      <c r="S346" s="74">
        <v>0.09</v>
      </c>
      <c r="T346" s="74">
        <v>0.09</v>
      </c>
      <c r="U346" s="74">
        <v>0.05</v>
      </c>
      <c r="V346" s="75">
        <f t="shared" si="16"/>
        <v>0.99999999999999989</v>
      </c>
      <c r="W346" s="411" t="s">
        <v>1267</v>
      </c>
      <c r="X346" s="322" t="s">
        <v>1268</v>
      </c>
      <c r="Y346" s="123">
        <v>0.14000000000000001</v>
      </c>
      <c r="Z346" s="123">
        <v>0.06</v>
      </c>
      <c r="AA346" s="123">
        <v>0.06</v>
      </c>
      <c r="AB346" s="270">
        <v>7.0000000000000007E-2</v>
      </c>
      <c r="AC346" s="271">
        <v>0.08</v>
      </c>
      <c r="AD346" s="271">
        <v>0.09</v>
      </c>
      <c r="AE346" s="73"/>
      <c r="AF346" s="73"/>
      <c r="AG346" s="73"/>
      <c r="AH346" s="73"/>
      <c r="AI346" s="73"/>
      <c r="AJ346" s="73"/>
      <c r="AK346" s="77">
        <f t="shared" si="17"/>
        <v>0.5</v>
      </c>
      <c r="AL346" s="77">
        <f t="shared" si="18"/>
        <v>1</v>
      </c>
      <c r="AM346" s="40"/>
      <c r="AN346" s="281"/>
    </row>
    <row r="347" spans="1:40" ht="120" x14ac:dyDescent="0.2">
      <c r="A347" s="323" t="s">
        <v>146</v>
      </c>
      <c r="B347" s="324" t="s">
        <v>644</v>
      </c>
      <c r="C347" s="322" t="s">
        <v>1263</v>
      </c>
      <c r="D347" s="323" t="s">
        <v>1264</v>
      </c>
      <c r="E347" s="322" t="s">
        <v>647</v>
      </c>
      <c r="F347" s="322" t="s">
        <v>1269</v>
      </c>
      <c r="G347" s="325" t="s">
        <v>1270</v>
      </c>
      <c r="H347" s="408">
        <v>45658</v>
      </c>
      <c r="I347" s="408">
        <v>46006</v>
      </c>
      <c r="J347" s="74">
        <v>0.14000000000000001</v>
      </c>
      <c r="K347" s="74">
        <v>0.06</v>
      </c>
      <c r="L347" s="74">
        <v>0.06</v>
      </c>
      <c r="M347" s="74">
        <v>7.0000000000000007E-2</v>
      </c>
      <c r="N347" s="74">
        <v>0.08</v>
      </c>
      <c r="O347" s="74">
        <v>0.09</v>
      </c>
      <c r="P347" s="74">
        <v>0.09</v>
      </c>
      <c r="Q347" s="74">
        <v>0.09</v>
      </c>
      <c r="R347" s="334">
        <v>0.09</v>
      </c>
      <c r="S347" s="74">
        <v>0.09</v>
      </c>
      <c r="T347" s="74">
        <v>0.09</v>
      </c>
      <c r="U347" s="74">
        <v>0.05</v>
      </c>
      <c r="V347" s="75">
        <f t="shared" si="16"/>
        <v>0.99999999999999989</v>
      </c>
      <c r="W347" s="411" t="s">
        <v>1267</v>
      </c>
      <c r="X347" s="322" t="s">
        <v>1268</v>
      </c>
      <c r="Y347" s="123">
        <v>0.14000000000000001</v>
      </c>
      <c r="Z347" s="123">
        <v>0.06</v>
      </c>
      <c r="AA347" s="123">
        <v>0.06</v>
      </c>
      <c r="AB347" s="272">
        <v>7.0000000000000007E-2</v>
      </c>
      <c r="AC347" s="273">
        <v>0.08</v>
      </c>
      <c r="AD347" s="273">
        <v>0.09</v>
      </c>
      <c r="AE347" s="73"/>
      <c r="AF347" s="73"/>
      <c r="AG347" s="73"/>
      <c r="AH347" s="73"/>
      <c r="AI347" s="73"/>
      <c r="AJ347" s="73"/>
      <c r="AK347" s="77">
        <f t="shared" si="17"/>
        <v>0.5</v>
      </c>
      <c r="AL347" s="77">
        <f t="shared" si="18"/>
        <v>1</v>
      </c>
      <c r="AM347" s="40"/>
      <c r="AN347" s="281"/>
    </row>
    <row r="348" spans="1:40" ht="120" x14ac:dyDescent="0.2">
      <c r="A348" s="323" t="s">
        <v>146</v>
      </c>
      <c r="B348" s="324" t="s">
        <v>644</v>
      </c>
      <c r="C348" s="322" t="s">
        <v>1263</v>
      </c>
      <c r="D348" s="323" t="s">
        <v>1264</v>
      </c>
      <c r="E348" s="322" t="s">
        <v>647</v>
      </c>
      <c r="F348" s="322" t="s">
        <v>1271</v>
      </c>
      <c r="G348" s="325" t="s">
        <v>1272</v>
      </c>
      <c r="H348" s="408">
        <v>45658</v>
      </c>
      <c r="I348" s="408">
        <v>46006</v>
      </c>
      <c r="J348" s="74">
        <v>0.14000000000000001</v>
      </c>
      <c r="K348" s="74">
        <v>0.06</v>
      </c>
      <c r="L348" s="74">
        <v>0.06</v>
      </c>
      <c r="M348" s="74">
        <v>7.0000000000000007E-2</v>
      </c>
      <c r="N348" s="74">
        <v>0.08</v>
      </c>
      <c r="O348" s="74">
        <v>0.09</v>
      </c>
      <c r="P348" s="74">
        <v>0.09</v>
      </c>
      <c r="Q348" s="74">
        <v>0.09</v>
      </c>
      <c r="R348" s="334">
        <v>0.09</v>
      </c>
      <c r="S348" s="74">
        <v>0.09</v>
      </c>
      <c r="T348" s="74">
        <v>0.09</v>
      </c>
      <c r="U348" s="74">
        <v>0.05</v>
      </c>
      <c r="V348" s="75">
        <f t="shared" si="16"/>
        <v>0.99999999999999989</v>
      </c>
      <c r="W348" s="411" t="s">
        <v>1267</v>
      </c>
      <c r="X348" s="322" t="s">
        <v>1268</v>
      </c>
      <c r="Y348" s="123">
        <v>0.14000000000000001</v>
      </c>
      <c r="Z348" s="123">
        <v>0.06</v>
      </c>
      <c r="AA348" s="123">
        <v>0.06</v>
      </c>
      <c r="AB348" s="272">
        <v>7.0000000000000007E-2</v>
      </c>
      <c r="AC348" s="273">
        <v>0.08</v>
      </c>
      <c r="AD348" s="273">
        <v>0.09</v>
      </c>
      <c r="AE348" s="73"/>
      <c r="AF348" s="73"/>
      <c r="AG348" s="73"/>
      <c r="AH348" s="73"/>
      <c r="AI348" s="73"/>
      <c r="AJ348" s="73"/>
      <c r="AK348" s="77">
        <f t="shared" si="17"/>
        <v>0.5</v>
      </c>
      <c r="AL348" s="77">
        <f t="shared" si="18"/>
        <v>1</v>
      </c>
      <c r="AM348" s="40"/>
      <c r="AN348" s="281"/>
    </row>
    <row r="349" spans="1:40" ht="120" x14ac:dyDescent="0.2">
      <c r="A349" s="323" t="s">
        <v>146</v>
      </c>
      <c r="B349" s="324" t="s">
        <v>644</v>
      </c>
      <c r="C349" s="322" t="s">
        <v>1263</v>
      </c>
      <c r="D349" s="323" t="s">
        <v>1264</v>
      </c>
      <c r="E349" s="322" t="s">
        <v>647</v>
      </c>
      <c r="F349" s="322" t="s">
        <v>1273</v>
      </c>
      <c r="G349" s="325" t="s">
        <v>1274</v>
      </c>
      <c r="H349" s="408">
        <v>45658</v>
      </c>
      <c r="I349" s="408">
        <v>46006</v>
      </c>
      <c r="J349" s="74">
        <v>0.14000000000000001</v>
      </c>
      <c r="K349" s="74">
        <v>0.06</v>
      </c>
      <c r="L349" s="74">
        <v>0.06</v>
      </c>
      <c r="M349" s="74">
        <v>7.0000000000000007E-2</v>
      </c>
      <c r="N349" s="74">
        <v>0.08</v>
      </c>
      <c r="O349" s="74">
        <v>0.09</v>
      </c>
      <c r="P349" s="74">
        <v>0.09</v>
      </c>
      <c r="Q349" s="74">
        <v>0.09</v>
      </c>
      <c r="R349" s="334">
        <v>0.09</v>
      </c>
      <c r="S349" s="74">
        <v>0.09</v>
      </c>
      <c r="T349" s="74">
        <v>0.09</v>
      </c>
      <c r="U349" s="74">
        <v>0.05</v>
      </c>
      <c r="V349" s="75">
        <f t="shared" si="16"/>
        <v>0.99999999999999989</v>
      </c>
      <c r="W349" s="411" t="s">
        <v>1267</v>
      </c>
      <c r="X349" s="322" t="s">
        <v>1268</v>
      </c>
      <c r="Y349" s="123">
        <v>0.14000000000000001</v>
      </c>
      <c r="Z349" s="123">
        <v>0.06</v>
      </c>
      <c r="AA349" s="123">
        <v>0.06</v>
      </c>
      <c r="AB349" s="272">
        <v>7.0000000000000007E-2</v>
      </c>
      <c r="AC349" s="273">
        <v>0.08</v>
      </c>
      <c r="AD349" s="273">
        <v>0.09</v>
      </c>
      <c r="AE349" s="73"/>
      <c r="AF349" s="73"/>
      <c r="AG349" s="73"/>
      <c r="AH349" s="73"/>
      <c r="AI349" s="73"/>
      <c r="AJ349" s="73"/>
      <c r="AK349" s="77">
        <f t="shared" si="17"/>
        <v>0.5</v>
      </c>
      <c r="AL349" s="77">
        <f t="shared" si="18"/>
        <v>1</v>
      </c>
      <c r="AM349" s="40"/>
      <c r="AN349" s="281"/>
    </row>
    <row r="350" spans="1:40" ht="120" x14ac:dyDescent="0.2">
      <c r="A350" s="323" t="s">
        <v>146</v>
      </c>
      <c r="B350" s="324" t="s">
        <v>644</v>
      </c>
      <c r="C350" s="322" t="s">
        <v>1263</v>
      </c>
      <c r="D350" s="323" t="s">
        <v>1264</v>
      </c>
      <c r="E350" s="322" t="s">
        <v>647</v>
      </c>
      <c r="F350" s="322" t="s">
        <v>1275</v>
      </c>
      <c r="G350" s="325" t="s">
        <v>1276</v>
      </c>
      <c r="H350" s="408">
        <v>45658</v>
      </c>
      <c r="I350" s="408">
        <v>46006</v>
      </c>
      <c r="J350" s="74">
        <v>0.14000000000000001</v>
      </c>
      <c r="K350" s="74">
        <v>0.06</v>
      </c>
      <c r="L350" s="74">
        <v>0.06</v>
      </c>
      <c r="M350" s="74">
        <v>7.0000000000000007E-2</v>
      </c>
      <c r="N350" s="74">
        <v>0.08</v>
      </c>
      <c r="O350" s="74">
        <v>0.09</v>
      </c>
      <c r="P350" s="74">
        <v>0.09</v>
      </c>
      <c r="Q350" s="74">
        <v>0.09</v>
      </c>
      <c r="R350" s="334">
        <v>0.09</v>
      </c>
      <c r="S350" s="74">
        <v>0.09</v>
      </c>
      <c r="T350" s="74">
        <v>0.09</v>
      </c>
      <c r="U350" s="74">
        <v>0.05</v>
      </c>
      <c r="V350" s="75">
        <f t="shared" si="16"/>
        <v>0.99999999999999989</v>
      </c>
      <c r="W350" s="411" t="s">
        <v>1267</v>
      </c>
      <c r="X350" s="322" t="s">
        <v>1268</v>
      </c>
      <c r="Y350" s="123">
        <v>0.14000000000000001</v>
      </c>
      <c r="Z350" s="123">
        <v>0.06</v>
      </c>
      <c r="AA350" s="123">
        <v>0.06</v>
      </c>
      <c r="AB350" s="272">
        <v>7.0000000000000007E-2</v>
      </c>
      <c r="AC350" s="273">
        <v>0.08</v>
      </c>
      <c r="AD350" s="273">
        <v>0.09</v>
      </c>
      <c r="AE350" s="73"/>
      <c r="AF350" s="73"/>
      <c r="AG350" s="73"/>
      <c r="AH350" s="73"/>
      <c r="AI350" s="73"/>
      <c r="AJ350" s="73"/>
      <c r="AK350" s="77">
        <f t="shared" si="17"/>
        <v>0.5</v>
      </c>
      <c r="AL350" s="77">
        <f t="shared" si="18"/>
        <v>1</v>
      </c>
      <c r="AM350" s="40"/>
      <c r="AN350" s="281"/>
    </row>
    <row r="351" spans="1:40" ht="120" x14ac:dyDescent="0.2">
      <c r="A351" s="323" t="s">
        <v>146</v>
      </c>
      <c r="B351" s="324" t="s">
        <v>644</v>
      </c>
      <c r="C351" s="322" t="s">
        <v>1263</v>
      </c>
      <c r="D351" s="323" t="s">
        <v>1277</v>
      </c>
      <c r="E351" s="322" t="s">
        <v>647</v>
      </c>
      <c r="F351" s="322" t="s">
        <v>1278</v>
      </c>
      <c r="G351" s="325" t="s">
        <v>1279</v>
      </c>
      <c r="H351" s="408">
        <v>45658</v>
      </c>
      <c r="I351" s="408">
        <v>46006</v>
      </c>
      <c r="J351" s="74">
        <v>0.03</v>
      </c>
      <c r="K351" s="74">
        <v>0.08</v>
      </c>
      <c r="L351" s="74">
        <v>0.09</v>
      </c>
      <c r="M351" s="74">
        <v>0.11</v>
      </c>
      <c r="N351" s="74">
        <v>0.09</v>
      </c>
      <c r="O351" s="74">
        <v>0.09</v>
      </c>
      <c r="P351" s="74">
        <v>0.09</v>
      </c>
      <c r="Q351" s="74">
        <v>0.1</v>
      </c>
      <c r="R351" s="334">
        <v>0.09</v>
      </c>
      <c r="S351" s="74">
        <v>0.09</v>
      </c>
      <c r="T351" s="74">
        <v>0.1</v>
      </c>
      <c r="U351" s="74">
        <v>0.04</v>
      </c>
      <c r="V351" s="75">
        <f t="shared" si="16"/>
        <v>0.99999999999999989</v>
      </c>
      <c r="W351" s="411" t="s">
        <v>1267</v>
      </c>
      <c r="X351" s="322" t="s">
        <v>1268</v>
      </c>
      <c r="Y351" s="123">
        <v>0.03</v>
      </c>
      <c r="Z351" s="123">
        <v>0.08</v>
      </c>
      <c r="AA351" s="123">
        <v>0.09</v>
      </c>
      <c r="AB351" s="272">
        <v>0.11</v>
      </c>
      <c r="AC351" s="273">
        <v>0.09</v>
      </c>
      <c r="AD351" s="273">
        <v>0.09</v>
      </c>
      <c r="AE351" s="73"/>
      <c r="AF351" s="73"/>
      <c r="AG351" s="73"/>
      <c r="AH351" s="73"/>
      <c r="AI351" s="73"/>
      <c r="AJ351" s="73"/>
      <c r="AK351" s="77">
        <f t="shared" si="17"/>
        <v>0.49</v>
      </c>
      <c r="AL351" s="77">
        <f t="shared" si="18"/>
        <v>1</v>
      </c>
      <c r="AM351" s="40"/>
      <c r="AN351" s="281"/>
    </row>
    <row r="352" spans="1:40" ht="120" x14ac:dyDescent="0.2">
      <c r="A352" s="323" t="s">
        <v>146</v>
      </c>
      <c r="B352" s="324" t="s">
        <v>644</v>
      </c>
      <c r="C352" s="322" t="s">
        <v>1263</v>
      </c>
      <c r="D352" s="323" t="s">
        <v>1277</v>
      </c>
      <c r="E352" s="322" t="s">
        <v>647</v>
      </c>
      <c r="F352" s="322" t="s">
        <v>1280</v>
      </c>
      <c r="G352" s="325" t="s">
        <v>1281</v>
      </c>
      <c r="H352" s="408">
        <v>45658</v>
      </c>
      <c r="I352" s="408">
        <v>46006</v>
      </c>
      <c r="J352" s="74">
        <v>0.03</v>
      </c>
      <c r="K352" s="74">
        <v>0.08</v>
      </c>
      <c r="L352" s="74">
        <v>0.09</v>
      </c>
      <c r="M352" s="74">
        <v>0.11</v>
      </c>
      <c r="N352" s="74">
        <v>0.09</v>
      </c>
      <c r="O352" s="74">
        <v>0.09</v>
      </c>
      <c r="P352" s="74">
        <v>0.09</v>
      </c>
      <c r="Q352" s="74">
        <v>0.1</v>
      </c>
      <c r="R352" s="334">
        <v>0.09</v>
      </c>
      <c r="S352" s="74">
        <v>0.09</v>
      </c>
      <c r="T352" s="74">
        <v>0.1</v>
      </c>
      <c r="U352" s="74">
        <v>0.04</v>
      </c>
      <c r="V352" s="75">
        <f t="shared" si="16"/>
        <v>0.99999999999999989</v>
      </c>
      <c r="W352" s="411" t="s">
        <v>1267</v>
      </c>
      <c r="X352" s="322" t="s">
        <v>1268</v>
      </c>
      <c r="Y352" s="123">
        <v>0.03</v>
      </c>
      <c r="Z352" s="123">
        <v>0.08</v>
      </c>
      <c r="AA352" s="123">
        <v>0.09</v>
      </c>
      <c r="AB352" s="272">
        <v>0.11</v>
      </c>
      <c r="AC352" s="273">
        <v>0.09</v>
      </c>
      <c r="AD352" s="273">
        <v>0.09</v>
      </c>
      <c r="AE352" s="73"/>
      <c r="AF352" s="73"/>
      <c r="AG352" s="73"/>
      <c r="AH352" s="73"/>
      <c r="AI352" s="73"/>
      <c r="AJ352" s="73"/>
      <c r="AK352" s="77">
        <f t="shared" si="17"/>
        <v>0.49</v>
      </c>
      <c r="AL352" s="77">
        <f t="shared" si="18"/>
        <v>1</v>
      </c>
      <c r="AM352" s="40"/>
      <c r="AN352" s="281"/>
    </row>
    <row r="353" spans="1:40" ht="120" x14ac:dyDescent="0.2">
      <c r="A353" s="323" t="s">
        <v>146</v>
      </c>
      <c r="B353" s="324" t="s">
        <v>644</v>
      </c>
      <c r="C353" s="322" t="s">
        <v>1263</v>
      </c>
      <c r="D353" s="323" t="s">
        <v>1277</v>
      </c>
      <c r="E353" s="322" t="s">
        <v>647</v>
      </c>
      <c r="F353" s="322" t="s">
        <v>1282</v>
      </c>
      <c r="G353" s="325" t="s">
        <v>1283</v>
      </c>
      <c r="H353" s="408">
        <v>45658</v>
      </c>
      <c r="I353" s="408">
        <v>46006</v>
      </c>
      <c r="J353" s="74">
        <v>0.03</v>
      </c>
      <c r="K353" s="74">
        <v>0.08</v>
      </c>
      <c r="L353" s="74">
        <v>0.09</v>
      </c>
      <c r="M353" s="74">
        <v>0.11</v>
      </c>
      <c r="N353" s="74">
        <v>0.09</v>
      </c>
      <c r="O353" s="74">
        <v>0.09</v>
      </c>
      <c r="P353" s="74">
        <v>0.09</v>
      </c>
      <c r="Q353" s="74">
        <v>0.1</v>
      </c>
      <c r="R353" s="334">
        <v>0.09</v>
      </c>
      <c r="S353" s="74">
        <v>0.09</v>
      </c>
      <c r="T353" s="74">
        <v>0.1</v>
      </c>
      <c r="U353" s="74">
        <v>0.04</v>
      </c>
      <c r="V353" s="75">
        <f t="shared" si="16"/>
        <v>0.99999999999999989</v>
      </c>
      <c r="W353" s="411" t="s">
        <v>1267</v>
      </c>
      <c r="X353" s="322" t="s">
        <v>1268</v>
      </c>
      <c r="Y353" s="123">
        <v>0.03</v>
      </c>
      <c r="Z353" s="123">
        <v>0.08</v>
      </c>
      <c r="AA353" s="123">
        <v>0.09</v>
      </c>
      <c r="AB353" s="272">
        <v>0.11</v>
      </c>
      <c r="AC353" s="273">
        <v>0.09</v>
      </c>
      <c r="AD353" s="273">
        <v>0.09</v>
      </c>
      <c r="AE353" s="73"/>
      <c r="AF353" s="73"/>
      <c r="AG353" s="73"/>
      <c r="AH353" s="73"/>
      <c r="AI353" s="73"/>
      <c r="AJ353" s="73"/>
      <c r="AK353" s="77">
        <f t="shared" si="17"/>
        <v>0.49</v>
      </c>
      <c r="AL353" s="77">
        <f t="shared" si="18"/>
        <v>1</v>
      </c>
      <c r="AM353" s="40"/>
      <c r="AN353" s="281"/>
    </row>
    <row r="354" spans="1:40" ht="120" x14ac:dyDescent="0.2">
      <c r="A354" s="323" t="s">
        <v>146</v>
      </c>
      <c r="B354" s="324" t="s">
        <v>644</v>
      </c>
      <c r="C354" s="322" t="s">
        <v>1263</v>
      </c>
      <c r="D354" s="323" t="s">
        <v>1277</v>
      </c>
      <c r="E354" s="322" t="s">
        <v>647</v>
      </c>
      <c r="F354" s="322" t="s">
        <v>1284</v>
      </c>
      <c r="G354" s="325" t="s">
        <v>1285</v>
      </c>
      <c r="H354" s="408">
        <v>45717</v>
      </c>
      <c r="I354" s="408">
        <v>45991</v>
      </c>
      <c r="J354" s="74"/>
      <c r="K354" s="74"/>
      <c r="L354" s="74">
        <v>0.25</v>
      </c>
      <c r="M354" s="74"/>
      <c r="N354" s="74"/>
      <c r="O354" s="74">
        <v>0.25</v>
      </c>
      <c r="P354" s="74"/>
      <c r="Q354" s="74"/>
      <c r="R354" s="334">
        <v>0.3</v>
      </c>
      <c r="S354" s="74"/>
      <c r="T354" s="74">
        <v>0.2</v>
      </c>
      <c r="U354" s="74"/>
      <c r="V354" s="75">
        <f t="shared" si="16"/>
        <v>1</v>
      </c>
      <c r="W354" s="411" t="s">
        <v>1267</v>
      </c>
      <c r="X354" s="322" t="s">
        <v>1268</v>
      </c>
      <c r="Y354" s="123"/>
      <c r="Z354" s="123"/>
      <c r="AA354" s="123">
        <v>0.25</v>
      </c>
      <c r="AB354" s="275" t="s">
        <v>744</v>
      </c>
      <c r="AC354" s="276" t="s">
        <v>744</v>
      </c>
      <c r="AD354" s="273">
        <v>0.25</v>
      </c>
      <c r="AE354" s="73"/>
      <c r="AF354" s="73"/>
      <c r="AG354" s="73"/>
      <c r="AH354" s="73"/>
      <c r="AI354" s="73"/>
      <c r="AJ354" s="73"/>
      <c r="AK354" s="77">
        <f t="shared" si="17"/>
        <v>0.5</v>
      </c>
      <c r="AL354" s="77">
        <f t="shared" si="18"/>
        <v>1</v>
      </c>
      <c r="AM354" s="40"/>
      <c r="AN354" s="281"/>
    </row>
    <row r="355" spans="1:40" ht="120" x14ac:dyDescent="0.2">
      <c r="A355" s="323" t="s">
        <v>146</v>
      </c>
      <c r="B355" s="324" t="s">
        <v>644</v>
      </c>
      <c r="C355" s="322" t="s">
        <v>1263</v>
      </c>
      <c r="D355" s="323" t="s">
        <v>1277</v>
      </c>
      <c r="E355" s="322" t="s">
        <v>647</v>
      </c>
      <c r="F355" s="322" t="s">
        <v>1286</v>
      </c>
      <c r="G355" s="325" t="s">
        <v>1287</v>
      </c>
      <c r="H355" s="408">
        <v>45689</v>
      </c>
      <c r="I355" s="408">
        <v>45991</v>
      </c>
      <c r="J355" s="74"/>
      <c r="K355" s="74">
        <v>0.09</v>
      </c>
      <c r="L355" s="74">
        <v>0.09</v>
      </c>
      <c r="M355" s="74">
        <v>0.14000000000000001</v>
      </c>
      <c r="N355" s="74">
        <v>0.09</v>
      </c>
      <c r="O355" s="74">
        <v>0.09</v>
      </c>
      <c r="P355" s="74">
        <v>0.09</v>
      </c>
      <c r="Q355" s="74">
        <v>0.09</v>
      </c>
      <c r="R355" s="334">
        <v>0.14000000000000001</v>
      </c>
      <c r="S355" s="74">
        <v>0.09</v>
      </c>
      <c r="T355" s="74">
        <v>0.09</v>
      </c>
      <c r="U355" s="74"/>
      <c r="V355" s="75">
        <f t="shared" si="16"/>
        <v>0.99999999999999989</v>
      </c>
      <c r="W355" s="411" t="s">
        <v>1267</v>
      </c>
      <c r="X355" s="322" t="s">
        <v>1268</v>
      </c>
      <c r="Y355" s="123"/>
      <c r="Z355" s="123">
        <v>0.09</v>
      </c>
      <c r="AA355" s="123">
        <v>0.09</v>
      </c>
      <c r="AB355" s="272">
        <v>0.14000000000000001</v>
      </c>
      <c r="AC355" s="273">
        <v>0.09</v>
      </c>
      <c r="AD355" s="273">
        <v>0.09</v>
      </c>
      <c r="AE355" s="73"/>
      <c r="AF355" s="73"/>
      <c r="AG355" s="73"/>
      <c r="AH355" s="73"/>
      <c r="AI355" s="73"/>
      <c r="AJ355" s="73"/>
      <c r="AK355" s="77">
        <f t="shared" si="17"/>
        <v>0.5</v>
      </c>
      <c r="AL355" s="77">
        <f t="shared" si="18"/>
        <v>1</v>
      </c>
      <c r="AM355" s="40"/>
      <c r="AN355" s="281"/>
    </row>
    <row r="356" spans="1:40" ht="120" x14ac:dyDescent="0.2">
      <c r="A356" s="323" t="s">
        <v>146</v>
      </c>
      <c r="B356" s="324" t="s">
        <v>644</v>
      </c>
      <c r="C356" s="322" t="s">
        <v>1263</v>
      </c>
      <c r="D356" s="323" t="s">
        <v>1288</v>
      </c>
      <c r="E356" s="322" t="s">
        <v>647</v>
      </c>
      <c r="F356" s="322" t="s">
        <v>1289</v>
      </c>
      <c r="G356" s="325" t="s">
        <v>1290</v>
      </c>
      <c r="H356" s="408">
        <v>45658</v>
      </c>
      <c r="I356" s="408">
        <v>46006</v>
      </c>
      <c r="J356" s="74">
        <v>0.05</v>
      </c>
      <c r="K356" s="74">
        <v>0.09</v>
      </c>
      <c r="L356" s="74">
        <v>0.09</v>
      </c>
      <c r="M356" s="74">
        <v>0.09</v>
      </c>
      <c r="N356" s="74">
        <v>0.09</v>
      </c>
      <c r="O356" s="74">
        <v>0.09</v>
      </c>
      <c r="P356" s="74">
        <v>0.09</v>
      </c>
      <c r="Q356" s="74">
        <v>0.09</v>
      </c>
      <c r="R356" s="334">
        <v>0.09</v>
      </c>
      <c r="S356" s="74">
        <v>0.09</v>
      </c>
      <c r="T356" s="74">
        <v>0.09</v>
      </c>
      <c r="U356" s="74">
        <v>0.05</v>
      </c>
      <c r="V356" s="75">
        <f t="shared" si="16"/>
        <v>0.99999999999999989</v>
      </c>
      <c r="W356" s="411" t="s">
        <v>1267</v>
      </c>
      <c r="X356" s="322" t="s">
        <v>1268</v>
      </c>
      <c r="Y356" s="123">
        <v>0.05</v>
      </c>
      <c r="Z356" s="123">
        <v>0.09</v>
      </c>
      <c r="AA356" s="123">
        <v>0.09</v>
      </c>
      <c r="AB356" s="272">
        <v>0.09</v>
      </c>
      <c r="AC356" s="273">
        <v>0.09</v>
      </c>
      <c r="AD356" s="273">
        <v>0.09</v>
      </c>
      <c r="AE356" s="73"/>
      <c r="AF356" s="73"/>
      <c r="AG356" s="73"/>
      <c r="AH356" s="73"/>
      <c r="AI356" s="73"/>
      <c r="AJ356" s="73"/>
      <c r="AK356" s="77">
        <f t="shared" si="17"/>
        <v>0.5</v>
      </c>
      <c r="AL356" s="77">
        <f t="shared" si="18"/>
        <v>1</v>
      </c>
      <c r="AM356" s="40"/>
      <c r="AN356" s="281"/>
    </row>
    <row r="357" spans="1:40" ht="120" x14ac:dyDescent="0.2">
      <c r="A357" s="323" t="s">
        <v>146</v>
      </c>
      <c r="B357" s="324" t="s">
        <v>644</v>
      </c>
      <c r="C357" s="322" t="s">
        <v>1263</v>
      </c>
      <c r="D357" s="323" t="s">
        <v>1277</v>
      </c>
      <c r="E357" s="322" t="s">
        <v>647</v>
      </c>
      <c r="F357" s="322" t="s">
        <v>1291</v>
      </c>
      <c r="G357" s="325" t="s">
        <v>1292</v>
      </c>
      <c r="H357" s="408">
        <v>45901</v>
      </c>
      <c r="I357" s="408">
        <v>45930</v>
      </c>
      <c r="J357" s="74"/>
      <c r="K357" s="74"/>
      <c r="L357" s="74"/>
      <c r="M357" s="74"/>
      <c r="N357" s="74"/>
      <c r="O357" s="74"/>
      <c r="P357" s="74"/>
      <c r="Q357" s="74"/>
      <c r="R357" s="334">
        <v>1</v>
      </c>
      <c r="S357" s="74"/>
      <c r="T357" s="74"/>
      <c r="U357" s="74"/>
      <c r="V357" s="75">
        <f t="shared" si="16"/>
        <v>1</v>
      </c>
      <c r="W357" s="411" t="s">
        <v>1267</v>
      </c>
      <c r="X357" s="322" t="s">
        <v>1268</v>
      </c>
      <c r="Y357" s="123"/>
      <c r="Z357" s="123"/>
      <c r="AA357" s="123"/>
      <c r="AB357" s="275" t="s">
        <v>744</v>
      </c>
      <c r="AC357" s="276" t="s">
        <v>744</v>
      </c>
      <c r="AD357" s="276" t="s">
        <v>744</v>
      </c>
      <c r="AE357" s="73"/>
      <c r="AF357" s="73"/>
      <c r="AG357" s="73"/>
      <c r="AH357" s="73"/>
      <c r="AI357" s="73"/>
      <c r="AJ357" s="73"/>
      <c r="AK357" s="77">
        <f t="shared" si="17"/>
        <v>0</v>
      </c>
      <c r="AL357" s="77" t="str">
        <f>IFERROR(AK357/SUM(J357:O357),"No programado para el periodo")</f>
        <v>No programado para el periodo</v>
      </c>
      <c r="AM357" s="40" t="s">
        <v>268</v>
      </c>
      <c r="AN357" s="401" t="s">
        <v>665</v>
      </c>
    </row>
    <row r="358" spans="1:40" ht="60" x14ac:dyDescent="0.2">
      <c r="A358" s="323" t="s">
        <v>146</v>
      </c>
      <c r="B358" s="324" t="s">
        <v>644</v>
      </c>
      <c r="C358" s="322" t="s">
        <v>1263</v>
      </c>
      <c r="D358" s="323" t="s">
        <v>1288</v>
      </c>
      <c r="E358" s="322" t="s">
        <v>647</v>
      </c>
      <c r="F358" s="322" t="s">
        <v>1293</v>
      </c>
      <c r="G358" s="325" t="s">
        <v>854</v>
      </c>
      <c r="H358" s="408">
        <v>45658</v>
      </c>
      <c r="I358" s="408">
        <v>45930</v>
      </c>
      <c r="J358" s="74">
        <v>0.33</v>
      </c>
      <c r="K358" s="74"/>
      <c r="L358" s="74"/>
      <c r="M358" s="74"/>
      <c r="N358" s="74">
        <v>0.33</v>
      </c>
      <c r="O358" s="74"/>
      <c r="P358" s="74"/>
      <c r="Q358" s="74"/>
      <c r="R358" s="334">
        <v>0.34</v>
      </c>
      <c r="S358" s="74"/>
      <c r="T358" s="74"/>
      <c r="U358" s="74"/>
      <c r="V358" s="75">
        <f t="shared" si="16"/>
        <v>1</v>
      </c>
      <c r="W358" s="411" t="s">
        <v>855</v>
      </c>
      <c r="X358" s="322" t="s">
        <v>1268</v>
      </c>
      <c r="Y358" s="123">
        <v>0.33</v>
      </c>
      <c r="Z358" s="123"/>
      <c r="AA358" s="123"/>
      <c r="AB358" s="275" t="s">
        <v>744</v>
      </c>
      <c r="AC358" s="273">
        <v>0.33</v>
      </c>
      <c r="AD358" s="276" t="s">
        <v>744</v>
      </c>
      <c r="AE358" s="73"/>
      <c r="AF358" s="73"/>
      <c r="AG358" s="73"/>
      <c r="AH358" s="73"/>
      <c r="AI358" s="73"/>
      <c r="AJ358" s="73"/>
      <c r="AK358" s="77">
        <f t="shared" si="17"/>
        <v>0.66</v>
      </c>
      <c r="AL358" s="77">
        <f t="shared" si="18"/>
        <v>1</v>
      </c>
      <c r="AM358" s="40"/>
      <c r="AN358" s="281"/>
    </row>
    <row r="359" spans="1:40" ht="60" x14ac:dyDescent="0.2">
      <c r="A359" s="323" t="s">
        <v>146</v>
      </c>
      <c r="B359" s="324" t="s">
        <v>644</v>
      </c>
      <c r="C359" s="322" t="s">
        <v>1263</v>
      </c>
      <c r="D359" s="323" t="s">
        <v>1288</v>
      </c>
      <c r="E359" s="322" t="s">
        <v>647</v>
      </c>
      <c r="F359" s="322" t="s">
        <v>1294</v>
      </c>
      <c r="G359" s="325" t="s">
        <v>858</v>
      </c>
      <c r="H359" s="408">
        <v>45658</v>
      </c>
      <c r="I359" s="408">
        <v>46006</v>
      </c>
      <c r="J359" s="74">
        <v>7.0000000000000007E-2</v>
      </c>
      <c r="K359" s="74">
        <v>0.09</v>
      </c>
      <c r="L359" s="74">
        <v>0.09</v>
      </c>
      <c r="M359" s="74">
        <v>0.09</v>
      </c>
      <c r="N359" s="74">
        <v>0.09</v>
      </c>
      <c r="O359" s="74">
        <v>0.09</v>
      </c>
      <c r="P359" s="74">
        <v>0.09</v>
      </c>
      <c r="Q359" s="74">
        <v>0.09</v>
      </c>
      <c r="R359" s="334">
        <v>0.09</v>
      </c>
      <c r="S359" s="74">
        <v>0.09</v>
      </c>
      <c r="T359" s="74">
        <v>0.09</v>
      </c>
      <c r="U359" s="74">
        <v>0.03</v>
      </c>
      <c r="V359" s="75">
        <f t="shared" si="16"/>
        <v>0.99999999999999978</v>
      </c>
      <c r="W359" s="411" t="s">
        <v>859</v>
      </c>
      <c r="X359" s="322" t="s">
        <v>1268</v>
      </c>
      <c r="Y359" s="123">
        <v>7.0000000000000007E-2</v>
      </c>
      <c r="Z359" s="123">
        <v>0.09</v>
      </c>
      <c r="AA359" s="123">
        <v>0.09</v>
      </c>
      <c r="AB359" s="272">
        <v>0.09</v>
      </c>
      <c r="AC359" s="273">
        <v>0.09</v>
      </c>
      <c r="AD359" s="273">
        <v>0.09</v>
      </c>
      <c r="AE359" s="73"/>
      <c r="AF359" s="73"/>
      <c r="AG359" s="73"/>
      <c r="AH359" s="73"/>
      <c r="AI359" s="73"/>
      <c r="AJ359" s="73"/>
      <c r="AK359" s="77">
        <f t="shared" si="17"/>
        <v>0.51999999999999991</v>
      </c>
      <c r="AL359" s="77">
        <f t="shared" si="18"/>
        <v>1</v>
      </c>
      <c r="AM359" s="40"/>
      <c r="AN359" s="281"/>
    </row>
    <row r="360" spans="1:40" ht="60" x14ac:dyDescent="0.2">
      <c r="A360" s="323" t="s">
        <v>146</v>
      </c>
      <c r="B360" s="324" t="s">
        <v>644</v>
      </c>
      <c r="C360" s="322" t="s">
        <v>1263</v>
      </c>
      <c r="D360" s="323" t="s">
        <v>1288</v>
      </c>
      <c r="E360" s="322" t="s">
        <v>647</v>
      </c>
      <c r="F360" s="322" t="s">
        <v>1295</v>
      </c>
      <c r="G360" s="325" t="s">
        <v>999</v>
      </c>
      <c r="H360" s="408">
        <v>45658</v>
      </c>
      <c r="I360" s="408">
        <v>46006</v>
      </c>
      <c r="J360" s="74">
        <v>0.09</v>
      </c>
      <c r="K360" s="74">
        <v>0.09</v>
      </c>
      <c r="L360" s="74">
        <v>0.09</v>
      </c>
      <c r="M360" s="74">
        <v>0.09</v>
      </c>
      <c r="N360" s="74">
        <v>0.09</v>
      </c>
      <c r="O360" s="74">
        <v>0.09</v>
      </c>
      <c r="P360" s="74">
        <v>0.09</v>
      </c>
      <c r="Q360" s="74">
        <v>0.09</v>
      </c>
      <c r="R360" s="334">
        <v>0.09</v>
      </c>
      <c r="S360" s="74">
        <v>0.09</v>
      </c>
      <c r="T360" s="74">
        <v>0.09</v>
      </c>
      <c r="U360" s="74">
        <v>0.01</v>
      </c>
      <c r="V360" s="75">
        <f t="shared" si="16"/>
        <v>0.99999999999999978</v>
      </c>
      <c r="W360" s="411" t="s">
        <v>1000</v>
      </c>
      <c r="X360" s="322" t="s">
        <v>1268</v>
      </c>
      <c r="Y360" s="123">
        <v>0.09</v>
      </c>
      <c r="Z360" s="123">
        <v>0.09</v>
      </c>
      <c r="AA360" s="123">
        <v>0.09</v>
      </c>
      <c r="AB360" s="272">
        <v>0.09</v>
      </c>
      <c r="AC360" s="273">
        <v>0.09</v>
      </c>
      <c r="AD360" s="273">
        <v>0.09</v>
      </c>
      <c r="AE360" s="73"/>
      <c r="AF360" s="73"/>
      <c r="AG360" s="73"/>
      <c r="AH360" s="73"/>
      <c r="AI360" s="73"/>
      <c r="AJ360" s="73"/>
      <c r="AK360" s="77">
        <f t="shared" si="17"/>
        <v>0.53999999999999992</v>
      </c>
      <c r="AL360" s="77">
        <f t="shared" si="18"/>
        <v>1</v>
      </c>
      <c r="AM360" s="40"/>
      <c r="AN360" s="281"/>
    </row>
    <row r="361" spans="1:40" ht="120" x14ac:dyDescent="0.2">
      <c r="A361" s="323" t="s">
        <v>146</v>
      </c>
      <c r="B361" s="324" t="s">
        <v>644</v>
      </c>
      <c r="C361" s="322" t="s">
        <v>1263</v>
      </c>
      <c r="D361" s="323" t="s">
        <v>1288</v>
      </c>
      <c r="E361" s="322" t="s">
        <v>647</v>
      </c>
      <c r="F361" s="322" t="s">
        <v>1296</v>
      </c>
      <c r="G361" s="325" t="s">
        <v>679</v>
      </c>
      <c r="H361" s="408">
        <v>45658</v>
      </c>
      <c r="I361" s="408">
        <v>46006</v>
      </c>
      <c r="J361" s="74">
        <v>0.09</v>
      </c>
      <c r="K361" s="74">
        <v>0.09</v>
      </c>
      <c r="L361" s="74">
        <v>0.09</v>
      </c>
      <c r="M361" s="74">
        <v>0.09</v>
      </c>
      <c r="N361" s="74">
        <v>0.09</v>
      </c>
      <c r="O361" s="74">
        <v>0.09</v>
      </c>
      <c r="P361" s="74">
        <v>0.09</v>
      </c>
      <c r="Q361" s="74">
        <v>0.09</v>
      </c>
      <c r="R361" s="334">
        <v>0.09</v>
      </c>
      <c r="S361" s="74">
        <v>0.09</v>
      </c>
      <c r="T361" s="74">
        <v>0.09</v>
      </c>
      <c r="U361" s="74">
        <v>0.01</v>
      </c>
      <c r="V361" s="75">
        <f t="shared" si="16"/>
        <v>0.99999999999999978</v>
      </c>
      <c r="W361" s="411" t="s">
        <v>968</v>
      </c>
      <c r="X361" s="322" t="s">
        <v>1268</v>
      </c>
      <c r="Y361" s="123">
        <v>0.09</v>
      </c>
      <c r="Z361" s="123">
        <v>0.09</v>
      </c>
      <c r="AA361" s="123">
        <v>0.09</v>
      </c>
      <c r="AB361" s="272">
        <v>0.09</v>
      </c>
      <c r="AC361" s="273">
        <v>0.09</v>
      </c>
      <c r="AD361" s="273">
        <v>0.09</v>
      </c>
      <c r="AE361" s="73"/>
      <c r="AF361" s="73"/>
      <c r="AG361" s="73"/>
      <c r="AH361" s="73"/>
      <c r="AI361" s="73"/>
      <c r="AJ361" s="73"/>
      <c r="AK361" s="77">
        <f t="shared" si="17"/>
        <v>0.53999999999999992</v>
      </c>
      <c r="AL361" s="77">
        <f t="shared" si="18"/>
        <v>1</v>
      </c>
      <c r="AM361" s="40"/>
      <c r="AN361" s="281"/>
    </row>
    <row r="362" spans="1:40" ht="60" x14ac:dyDescent="0.2">
      <c r="A362" s="323" t="s">
        <v>146</v>
      </c>
      <c r="B362" s="324" t="s">
        <v>644</v>
      </c>
      <c r="C362" s="322" t="s">
        <v>1263</v>
      </c>
      <c r="D362" s="323" t="s">
        <v>1288</v>
      </c>
      <c r="E362" s="322" t="s">
        <v>647</v>
      </c>
      <c r="F362" s="322" t="s">
        <v>1297</v>
      </c>
      <c r="G362" s="325" t="s">
        <v>970</v>
      </c>
      <c r="H362" s="408">
        <v>45658</v>
      </c>
      <c r="I362" s="408">
        <v>46006</v>
      </c>
      <c r="J362" s="74">
        <v>0.09</v>
      </c>
      <c r="K362" s="74">
        <v>0.09</v>
      </c>
      <c r="L362" s="74">
        <v>0.09</v>
      </c>
      <c r="M362" s="74">
        <v>0.09</v>
      </c>
      <c r="N362" s="74">
        <v>0.09</v>
      </c>
      <c r="O362" s="74">
        <v>0.09</v>
      </c>
      <c r="P362" s="74">
        <v>0.09</v>
      </c>
      <c r="Q362" s="74">
        <v>0.09</v>
      </c>
      <c r="R362" s="334">
        <v>0.09</v>
      </c>
      <c r="S362" s="74">
        <v>0.09</v>
      </c>
      <c r="T362" s="74">
        <v>0.09</v>
      </c>
      <c r="U362" s="74">
        <v>0.01</v>
      </c>
      <c r="V362" s="75">
        <f t="shared" si="16"/>
        <v>0.99999999999999978</v>
      </c>
      <c r="W362" s="411" t="s">
        <v>971</v>
      </c>
      <c r="X362" s="322" t="s">
        <v>1268</v>
      </c>
      <c r="Y362" s="123">
        <v>0.09</v>
      </c>
      <c r="Z362" s="123">
        <v>0.09</v>
      </c>
      <c r="AA362" s="123">
        <v>0.09</v>
      </c>
      <c r="AB362" s="272">
        <v>0.09</v>
      </c>
      <c r="AC362" s="273">
        <v>0.09</v>
      </c>
      <c r="AD362" s="273">
        <v>0.09</v>
      </c>
      <c r="AE362" s="73"/>
      <c r="AF362" s="73"/>
      <c r="AG362" s="73"/>
      <c r="AH362" s="73"/>
      <c r="AI362" s="73"/>
      <c r="AJ362" s="73"/>
      <c r="AK362" s="77">
        <f t="shared" si="17"/>
        <v>0.53999999999999992</v>
      </c>
      <c r="AL362" s="77">
        <f t="shared" si="18"/>
        <v>1</v>
      </c>
      <c r="AM362" s="40"/>
      <c r="AN362" s="281"/>
    </row>
    <row r="363" spans="1:40" ht="60" x14ac:dyDescent="0.2">
      <c r="A363" s="323" t="s">
        <v>146</v>
      </c>
      <c r="B363" s="324" t="s">
        <v>644</v>
      </c>
      <c r="C363" s="322" t="s">
        <v>1263</v>
      </c>
      <c r="D363" s="323" t="s">
        <v>1277</v>
      </c>
      <c r="E363" s="322" t="s">
        <v>647</v>
      </c>
      <c r="F363" s="322" t="s">
        <v>1298</v>
      </c>
      <c r="G363" s="325" t="s">
        <v>742</v>
      </c>
      <c r="H363" s="408">
        <v>45658</v>
      </c>
      <c r="I363" s="408">
        <v>46006</v>
      </c>
      <c r="J363" s="74">
        <v>0.3</v>
      </c>
      <c r="K363" s="74"/>
      <c r="L363" s="74"/>
      <c r="M363" s="74"/>
      <c r="N363" s="74"/>
      <c r="O363" s="74"/>
      <c r="P363" s="74"/>
      <c r="Q363" s="74"/>
      <c r="R363" s="334"/>
      <c r="S363" s="74"/>
      <c r="T363" s="74">
        <v>0.3</v>
      </c>
      <c r="U363" s="74">
        <v>0.4</v>
      </c>
      <c r="V363" s="75">
        <f t="shared" si="16"/>
        <v>1</v>
      </c>
      <c r="W363" s="411" t="s">
        <v>743</v>
      </c>
      <c r="X363" s="322" t="s">
        <v>1268</v>
      </c>
      <c r="Y363" s="123">
        <v>0.3</v>
      </c>
      <c r="Z363" s="123"/>
      <c r="AA363" s="123"/>
      <c r="AB363" s="275" t="s">
        <v>744</v>
      </c>
      <c r="AC363" s="276" t="s">
        <v>744</v>
      </c>
      <c r="AD363" s="276" t="s">
        <v>744</v>
      </c>
      <c r="AE363" s="73"/>
      <c r="AF363" s="73"/>
      <c r="AG363" s="73"/>
      <c r="AH363" s="73"/>
      <c r="AI363" s="73"/>
      <c r="AJ363" s="73"/>
      <c r="AK363" s="77">
        <f t="shared" si="17"/>
        <v>0.3</v>
      </c>
      <c r="AL363" s="77">
        <f t="shared" si="18"/>
        <v>1</v>
      </c>
      <c r="AM363" s="40"/>
      <c r="AN363" s="281"/>
    </row>
    <row r="364" spans="1:40" ht="60" x14ac:dyDescent="0.2">
      <c r="A364" s="323" t="s">
        <v>146</v>
      </c>
      <c r="B364" s="324" t="s">
        <v>644</v>
      </c>
      <c r="C364" s="322" t="s">
        <v>1299</v>
      </c>
      <c r="D364" s="386" t="s">
        <v>1300</v>
      </c>
      <c r="E364" s="322" t="s">
        <v>647</v>
      </c>
      <c r="F364" s="378" t="s">
        <v>1301</v>
      </c>
      <c r="G364" s="325" t="s">
        <v>1302</v>
      </c>
      <c r="H364" s="431">
        <v>45658</v>
      </c>
      <c r="I364" s="431">
        <v>46022</v>
      </c>
      <c r="J364" s="74"/>
      <c r="K364" s="74"/>
      <c r="L364" s="326">
        <v>0.1</v>
      </c>
      <c r="M364" s="74"/>
      <c r="N364" s="74"/>
      <c r="O364" s="326">
        <v>0.3</v>
      </c>
      <c r="P364" s="75"/>
      <c r="Q364" s="75"/>
      <c r="R364" s="326">
        <v>0.3</v>
      </c>
      <c r="S364" s="75"/>
      <c r="T364" s="75"/>
      <c r="U364" s="326">
        <v>0.3</v>
      </c>
      <c r="V364" s="75">
        <f t="shared" si="16"/>
        <v>1</v>
      </c>
      <c r="W364" s="411" t="s">
        <v>1303</v>
      </c>
      <c r="X364" s="322" t="s">
        <v>1304</v>
      </c>
      <c r="Y364" s="123"/>
      <c r="Z364" s="123"/>
      <c r="AA364" s="123">
        <v>0.1</v>
      </c>
      <c r="AB364" s="270">
        <v>0</v>
      </c>
      <c r="AC364" s="271">
        <v>0</v>
      </c>
      <c r="AD364" s="271">
        <v>0.3</v>
      </c>
      <c r="AE364" s="73"/>
      <c r="AF364" s="73"/>
      <c r="AG364" s="73"/>
      <c r="AH364" s="73"/>
      <c r="AI364" s="73"/>
      <c r="AJ364" s="73"/>
      <c r="AK364" s="77">
        <f t="shared" si="17"/>
        <v>0.4</v>
      </c>
      <c r="AL364" s="77">
        <f t="shared" si="18"/>
        <v>1</v>
      </c>
      <c r="AM364" s="40"/>
      <c r="AN364" s="281"/>
    </row>
    <row r="365" spans="1:40" ht="60" x14ac:dyDescent="0.2">
      <c r="A365" s="323" t="s">
        <v>146</v>
      </c>
      <c r="B365" s="324" t="s">
        <v>644</v>
      </c>
      <c r="C365" s="322" t="s">
        <v>1299</v>
      </c>
      <c r="D365" s="386" t="s">
        <v>1300</v>
      </c>
      <c r="E365" s="322" t="s">
        <v>647</v>
      </c>
      <c r="F365" s="378" t="s">
        <v>1305</v>
      </c>
      <c r="G365" s="325" t="s">
        <v>1306</v>
      </c>
      <c r="H365" s="431">
        <v>45658</v>
      </c>
      <c r="I365" s="431">
        <v>46022</v>
      </c>
      <c r="J365" s="74"/>
      <c r="K365" s="74"/>
      <c r="L365" s="326">
        <v>0.3</v>
      </c>
      <c r="M365" s="74"/>
      <c r="N365" s="74"/>
      <c r="O365" s="326">
        <v>0.2</v>
      </c>
      <c r="P365" s="75"/>
      <c r="Q365" s="75"/>
      <c r="R365" s="326">
        <v>0.3</v>
      </c>
      <c r="S365" s="75"/>
      <c r="T365" s="75"/>
      <c r="U365" s="326">
        <v>0.2</v>
      </c>
      <c r="V365" s="75">
        <f t="shared" si="16"/>
        <v>1</v>
      </c>
      <c r="W365" s="411" t="s">
        <v>1307</v>
      </c>
      <c r="X365" s="322" t="s">
        <v>1304</v>
      </c>
      <c r="Y365" s="123"/>
      <c r="Z365" s="123"/>
      <c r="AA365" s="123">
        <v>0.3</v>
      </c>
      <c r="AB365" s="270">
        <v>0</v>
      </c>
      <c r="AC365" s="271">
        <v>0</v>
      </c>
      <c r="AD365" s="271">
        <v>0.2</v>
      </c>
      <c r="AE365" s="73"/>
      <c r="AF365" s="73"/>
      <c r="AG365" s="73"/>
      <c r="AH365" s="73"/>
      <c r="AI365" s="73"/>
      <c r="AJ365" s="73"/>
      <c r="AK365" s="77">
        <f t="shared" si="17"/>
        <v>0.5</v>
      </c>
      <c r="AL365" s="77">
        <f t="shared" si="18"/>
        <v>1</v>
      </c>
      <c r="AM365" s="40"/>
      <c r="AN365" s="281"/>
    </row>
    <row r="366" spans="1:40" ht="60" x14ac:dyDescent="0.2">
      <c r="A366" s="323" t="s">
        <v>146</v>
      </c>
      <c r="B366" s="324" t="s">
        <v>644</v>
      </c>
      <c r="C366" s="322" t="s">
        <v>1299</v>
      </c>
      <c r="D366" s="386" t="s">
        <v>1300</v>
      </c>
      <c r="E366" s="322" t="s">
        <v>647</v>
      </c>
      <c r="F366" s="378" t="s">
        <v>1308</v>
      </c>
      <c r="G366" s="325" t="s">
        <v>1309</v>
      </c>
      <c r="H366" s="431">
        <v>45658</v>
      </c>
      <c r="I366" s="431">
        <v>46022</v>
      </c>
      <c r="J366" s="74"/>
      <c r="K366" s="74"/>
      <c r="L366" s="326">
        <v>0.2</v>
      </c>
      <c r="M366" s="74"/>
      <c r="N366" s="74"/>
      <c r="O366" s="326">
        <v>0.3</v>
      </c>
      <c r="P366" s="75"/>
      <c r="Q366" s="75"/>
      <c r="R366" s="326">
        <v>0.3</v>
      </c>
      <c r="S366" s="75"/>
      <c r="T366" s="75"/>
      <c r="U366" s="326">
        <v>0.2</v>
      </c>
      <c r="V366" s="75">
        <f t="shared" si="16"/>
        <v>1</v>
      </c>
      <c r="W366" s="411" t="s">
        <v>1310</v>
      </c>
      <c r="X366" s="322" t="s">
        <v>1304</v>
      </c>
      <c r="Y366" s="123"/>
      <c r="Z366" s="123"/>
      <c r="AA366" s="123">
        <v>0.2</v>
      </c>
      <c r="AB366" s="270">
        <v>0</v>
      </c>
      <c r="AC366" s="271">
        <v>0</v>
      </c>
      <c r="AD366" s="271">
        <v>0.3</v>
      </c>
      <c r="AE366" s="73"/>
      <c r="AF366" s="73"/>
      <c r="AG366" s="73"/>
      <c r="AH366" s="73"/>
      <c r="AI366" s="73"/>
      <c r="AJ366" s="73"/>
      <c r="AK366" s="77">
        <f t="shared" si="17"/>
        <v>0.5</v>
      </c>
      <c r="AL366" s="77">
        <f t="shared" si="18"/>
        <v>1</v>
      </c>
      <c r="AM366" s="40"/>
      <c r="AN366" s="281"/>
    </row>
    <row r="367" spans="1:40" ht="60" x14ac:dyDescent="0.2">
      <c r="A367" s="323" t="s">
        <v>146</v>
      </c>
      <c r="B367" s="324" t="s">
        <v>644</v>
      </c>
      <c r="C367" s="322" t="s">
        <v>1299</v>
      </c>
      <c r="D367" s="386" t="s">
        <v>1300</v>
      </c>
      <c r="E367" s="322" t="s">
        <v>647</v>
      </c>
      <c r="F367" s="378" t="s">
        <v>1311</v>
      </c>
      <c r="G367" s="325" t="s">
        <v>1312</v>
      </c>
      <c r="H367" s="431">
        <v>45658</v>
      </c>
      <c r="I367" s="431">
        <v>46022</v>
      </c>
      <c r="J367" s="74"/>
      <c r="K367" s="74"/>
      <c r="L367" s="326">
        <v>0.1</v>
      </c>
      <c r="M367" s="74"/>
      <c r="N367" s="74"/>
      <c r="O367" s="326">
        <v>0.3</v>
      </c>
      <c r="P367" s="75"/>
      <c r="Q367" s="75"/>
      <c r="R367" s="326">
        <v>0.3</v>
      </c>
      <c r="S367" s="75"/>
      <c r="T367" s="75"/>
      <c r="U367" s="326">
        <v>0.3</v>
      </c>
      <c r="V367" s="75">
        <f t="shared" si="16"/>
        <v>1</v>
      </c>
      <c r="W367" s="411" t="s">
        <v>1313</v>
      </c>
      <c r="X367" s="322" t="s">
        <v>1304</v>
      </c>
      <c r="Y367" s="123"/>
      <c r="Z367" s="123"/>
      <c r="AA367" s="123">
        <v>0.1</v>
      </c>
      <c r="AB367" s="270">
        <v>0</v>
      </c>
      <c r="AC367" s="271">
        <v>0</v>
      </c>
      <c r="AD367" s="271">
        <v>0.3</v>
      </c>
      <c r="AE367" s="73"/>
      <c r="AF367" s="73"/>
      <c r="AG367" s="73"/>
      <c r="AH367" s="73"/>
      <c r="AI367" s="73"/>
      <c r="AJ367" s="73"/>
      <c r="AK367" s="77">
        <f t="shared" si="17"/>
        <v>0.4</v>
      </c>
      <c r="AL367" s="77">
        <f t="shared" si="18"/>
        <v>1</v>
      </c>
      <c r="AM367" s="40"/>
      <c r="AN367" s="281"/>
    </row>
    <row r="368" spans="1:40" ht="60" x14ac:dyDescent="0.2">
      <c r="A368" s="323" t="s">
        <v>146</v>
      </c>
      <c r="B368" s="324" t="s">
        <v>644</v>
      </c>
      <c r="C368" s="322" t="s">
        <v>1299</v>
      </c>
      <c r="D368" s="386" t="s">
        <v>1300</v>
      </c>
      <c r="E368" s="322" t="s">
        <v>647</v>
      </c>
      <c r="F368" s="378" t="s">
        <v>1314</v>
      </c>
      <c r="G368" s="325" t="s">
        <v>1315</v>
      </c>
      <c r="H368" s="431">
        <v>45658</v>
      </c>
      <c r="I368" s="431">
        <v>46022</v>
      </c>
      <c r="J368" s="74"/>
      <c r="K368" s="74"/>
      <c r="L368" s="326">
        <v>0.1</v>
      </c>
      <c r="M368" s="74"/>
      <c r="N368" s="74"/>
      <c r="O368" s="326">
        <v>0.3</v>
      </c>
      <c r="P368" s="75"/>
      <c r="Q368" s="75"/>
      <c r="R368" s="326">
        <v>0.3</v>
      </c>
      <c r="S368" s="75"/>
      <c r="T368" s="75"/>
      <c r="U368" s="326">
        <v>0.3</v>
      </c>
      <c r="V368" s="75">
        <f t="shared" si="16"/>
        <v>1</v>
      </c>
      <c r="W368" s="411" t="s">
        <v>1316</v>
      </c>
      <c r="X368" s="322" t="s">
        <v>1304</v>
      </c>
      <c r="Y368" s="123"/>
      <c r="Z368" s="123"/>
      <c r="AA368" s="123">
        <v>0.1</v>
      </c>
      <c r="AB368" s="270">
        <v>0</v>
      </c>
      <c r="AC368" s="271">
        <v>0</v>
      </c>
      <c r="AD368" s="271">
        <v>0.3</v>
      </c>
      <c r="AE368" s="73"/>
      <c r="AF368" s="73"/>
      <c r="AG368" s="73"/>
      <c r="AH368" s="73"/>
      <c r="AI368" s="73"/>
      <c r="AJ368" s="73"/>
      <c r="AK368" s="77">
        <f t="shared" si="17"/>
        <v>0.4</v>
      </c>
      <c r="AL368" s="77">
        <f t="shared" si="18"/>
        <v>1</v>
      </c>
      <c r="AM368" s="40"/>
      <c r="AN368" s="281"/>
    </row>
    <row r="369" spans="1:40" ht="60" x14ac:dyDescent="0.2">
      <c r="A369" s="323" t="s">
        <v>146</v>
      </c>
      <c r="B369" s="324" t="s">
        <v>644</v>
      </c>
      <c r="C369" s="322" t="s">
        <v>1299</v>
      </c>
      <c r="D369" s="386" t="s">
        <v>1300</v>
      </c>
      <c r="E369" s="322" t="s">
        <v>647</v>
      </c>
      <c r="F369" s="378" t="s">
        <v>1317</v>
      </c>
      <c r="G369" s="325" t="s">
        <v>1318</v>
      </c>
      <c r="H369" s="431">
        <v>45658</v>
      </c>
      <c r="I369" s="431">
        <v>46022</v>
      </c>
      <c r="J369" s="74"/>
      <c r="K369" s="74"/>
      <c r="L369" s="326">
        <v>0.2</v>
      </c>
      <c r="M369" s="74"/>
      <c r="N369" s="74"/>
      <c r="O369" s="326">
        <v>0.3</v>
      </c>
      <c r="P369" s="75"/>
      <c r="Q369" s="75"/>
      <c r="R369" s="326">
        <v>0.3</v>
      </c>
      <c r="S369" s="75"/>
      <c r="T369" s="75"/>
      <c r="U369" s="326">
        <v>0.2</v>
      </c>
      <c r="V369" s="75">
        <f t="shared" si="16"/>
        <v>1</v>
      </c>
      <c r="W369" s="411" t="s">
        <v>1319</v>
      </c>
      <c r="X369" s="322" t="s">
        <v>1304</v>
      </c>
      <c r="Y369" s="123"/>
      <c r="Z369" s="123"/>
      <c r="AA369" s="123">
        <v>0.2</v>
      </c>
      <c r="AB369" s="270">
        <v>0</v>
      </c>
      <c r="AC369" s="271">
        <v>0</v>
      </c>
      <c r="AD369" s="271">
        <v>0.3</v>
      </c>
      <c r="AE369" s="73"/>
      <c r="AF369" s="73"/>
      <c r="AG369" s="73"/>
      <c r="AH369" s="73"/>
      <c r="AI369" s="73"/>
      <c r="AJ369" s="73"/>
      <c r="AK369" s="77">
        <f t="shared" si="17"/>
        <v>0.5</v>
      </c>
      <c r="AL369" s="77">
        <f t="shared" si="18"/>
        <v>1</v>
      </c>
      <c r="AM369" s="40"/>
      <c r="AN369" s="281"/>
    </row>
    <row r="370" spans="1:40" ht="60" x14ac:dyDescent="0.2">
      <c r="A370" s="323" t="s">
        <v>146</v>
      </c>
      <c r="B370" s="324" t="s">
        <v>644</v>
      </c>
      <c r="C370" s="322" t="s">
        <v>1299</v>
      </c>
      <c r="D370" s="432" t="s">
        <v>1320</v>
      </c>
      <c r="E370" s="322" t="s">
        <v>647</v>
      </c>
      <c r="F370" s="378" t="s">
        <v>1321</v>
      </c>
      <c r="G370" s="325" t="s">
        <v>1322</v>
      </c>
      <c r="H370" s="431">
        <v>45658</v>
      </c>
      <c r="I370" s="431">
        <v>46022</v>
      </c>
      <c r="J370" s="74"/>
      <c r="K370" s="74"/>
      <c r="L370" s="326">
        <v>0.2</v>
      </c>
      <c r="M370" s="326"/>
      <c r="N370" s="74"/>
      <c r="O370" s="326">
        <v>0.3</v>
      </c>
      <c r="P370" s="75"/>
      <c r="Q370" s="326"/>
      <c r="R370" s="326">
        <v>0.3</v>
      </c>
      <c r="S370" s="75"/>
      <c r="T370" s="75"/>
      <c r="U370" s="326">
        <v>0.2</v>
      </c>
      <c r="V370" s="75">
        <f t="shared" si="16"/>
        <v>1</v>
      </c>
      <c r="W370" s="411" t="s">
        <v>1323</v>
      </c>
      <c r="X370" s="322" t="s">
        <v>1304</v>
      </c>
      <c r="Y370" s="123"/>
      <c r="Z370" s="123"/>
      <c r="AA370" s="123">
        <v>0.2</v>
      </c>
      <c r="AB370" s="270">
        <v>0</v>
      </c>
      <c r="AC370" s="271">
        <v>0</v>
      </c>
      <c r="AD370" s="271">
        <v>0.3</v>
      </c>
      <c r="AE370" s="73"/>
      <c r="AF370" s="73"/>
      <c r="AG370" s="73"/>
      <c r="AH370" s="73"/>
      <c r="AI370" s="73"/>
      <c r="AJ370" s="73"/>
      <c r="AK370" s="77">
        <f t="shared" si="17"/>
        <v>0.5</v>
      </c>
      <c r="AL370" s="77">
        <f t="shared" si="18"/>
        <v>1</v>
      </c>
      <c r="AM370" s="40"/>
      <c r="AN370" s="281"/>
    </row>
    <row r="371" spans="1:40" ht="90" x14ac:dyDescent="0.2">
      <c r="A371" s="323" t="s">
        <v>146</v>
      </c>
      <c r="B371" s="324" t="s">
        <v>644</v>
      </c>
      <c r="C371" s="322" t="s">
        <v>1299</v>
      </c>
      <c r="D371" s="432" t="s">
        <v>1320</v>
      </c>
      <c r="E371" s="322" t="s">
        <v>647</v>
      </c>
      <c r="F371" s="378" t="s">
        <v>1324</v>
      </c>
      <c r="G371" s="325" t="s">
        <v>1325</v>
      </c>
      <c r="H371" s="431">
        <v>45658</v>
      </c>
      <c r="I371" s="431">
        <v>46022</v>
      </c>
      <c r="J371" s="74"/>
      <c r="K371" s="74"/>
      <c r="L371" s="326">
        <v>0.2</v>
      </c>
      <c r="M371" s="326"/>
      <c r="N371" s="74"/>
      <c r="O371" s="326">
        <v>0.3</v>
      </c>
      <c r="P371" s="75"/>
      <c r="Q371" s="326"/>
      <c r="R371" s="326">
        <v>0.3</v>
      </c>
      <c r="S371" s="75"/>
      <c r="T371" s="75"/>
      <c r="U371" s="326">
        <v>0.2</v>
      </c>
      <c r="V371" s="75">
        <f t="shared" si="16"/>
        <v>1</v>
      </c>
      <c r="W371" s="411" t="s">
        <v>1326</v>
      </c>
      <c r="X371" s="322" t="s">
        <v>1304</v>
      </c>
      <c r="Y371" s="116"/>
      <c r="Z371" s="116"/>
      <c r="AA371" s="117">
        <v>0.2</v>
      </c>
      <c r="AB371" s="270">
        <v>0</v>
      </c>
      <c r="AC371" s="271">
        <v>0</v>
      </c>
      <c r="AD371" s="271">
        <v>0.3</v>
      </c>
      <c r="AE371" s="73"/>
      <c r="AF371" s="73"/>
      <c r="AG371" s="73"/>
      <c r="AH371" s="73"/>
      <c r="AI371" s="73"/>
      <c r="AJ371" s="73"/>
      <c r="AK371" s="77">
        <f t="shared" si="17"/>
        <v>0.5</v>
      </c>
      <c r="AL371" s="77">
        <f t="shared" si="18"/>
        <v>1</v>
      </c>
      <c r="AM371" s="40"/>
      <c r="AN371" s="281"/>
    </row>
    <row r="372" spans="1:40" ht="60" x14ac:dyDescent="0.2">
      <c r="A372" s="323" t="s">
        <v>146</v>
      </c>
      <c r="B372" s="324" t="s">
        <v>644</v>
      </c>
      <c r="C372" s="322" t="s">
        <v>1299</v>
      </c>
      <c r="D372" s="432" t="s">
        <v>1320</v>
      </c>
      <c r="E372" s="322" t="s">
        <v>647</v>
      </c>
      <c r="F372" s="378" t="s">
        <v>1327</v>
      </c>
      <c r="G372" s="325" t="s">
        <v>1328</v>
      </c>
      <c r="H372" s="431">
        <v>45658</v>
      </c>
      <c r="I372" s="431">
        <v>46022</v>
      </c>
      <c r="J372" s="326"/>
      <c r="K372" s="74"/>
      <c r="L372" s="326">
        <v>0.4</v>
      </c>
      <c r="M372" s="326"/>
      <c r="N372" s="74"/>
      <c r="O372" s="326">
        <v>0.4</v>
      </c>
      <c r="P372" s="75"/>
      <c r="Q372" s="326"/>
      <c r="R372" s="326">
        <v>0.1</v>
      </c>
      <c r="S372" s="75"/>
      <c r="T372" s="75"/>
      <c r="U372" s="326">
        <v>0.1</v>
      </c>
      <c r="V372" s="75">
        <f t="shared" si="16"/>
        <v>1</v>
      </c>
      <c r="W372" s="411" t="s">
        <v>1329</v>
      </c>
      <c r="X372" s="322" t="s">
        <v>1304</v>
      </c>
      <c r="Y372" s="116"/>
      <c r="Z372" s="116"/>
      <c r="AA372" s="117">
        <v>0.4</v>
      </c>
      <c r="AB372" s="270">
        <v>0</v>
      </c>
      <c r="AC372" s="271">
        <v>0</v>
      </c>
      <c r="AD372" s="271">
        <v>0.4</v>
      </c>
      <c r="AE372" s="73"/>
      <c r="AF372" s="73"/>
      <c r="AG372" s="73"/>
      <c r="AH372" s="73"/>
      <c r="AI372" s="73"/>
      <c r="AJ372" s="73"/>
      <c r="AK372" s="77">
        <f t="shared" si="17"/>
        <v>0.8</v>
      </c>
      <c r="AL372" s="77">
        <f t="shared" si="18"/>
        <v>1</v>
      </c>
      <c r="AM372" s="40"/>
      <c r="AN372" s="281"/>
    </row>
    <row r="373" spans="1:40" ht="60" x14ac:dyDescent="0.2">
      <c r="A373" s="323" t="s">
        <v>146</v>
      </c>
      <c r="B373" s="324" t="s">
        <v>644</v>
      </c>
      <c r="C373" s="322" t="s">
        <v>1299</v>
      </c>
      <c r="D373" s="432" t="s">
        <v>1320</v>
      </c>
      <c r="E373" s="322" t="s">
        <v>647</v>
      </c>
      <c r="F373" s="378" t="s">
        <v>1330</v>
      </c>
      <c r="G373" s="325" t="s">
        <v>1331</v>
      </c>
      <c r="H373" s="431">
        <v>45658</v>
      </c>
      <c r="I373" s="431">
        <v>46022</v>
      </c>
      <c r="J373" s="322"/>
      <c r="K373" s="433"/>
      <c r="L373" s="326">
        <v>0.2</v>
      </c>
      <c r="M373" s="326"/>
      <c r="N373" s="433"/>
      <c r="O373" s="326">
        <v>0.3</v>
      </c>
      <c r="P373" s="433"/>
      <c r="Q373" s="326"/>
      <c r="R373" s="326">
        <v>0.3</v>
      </c>
      <c r="S373" s="433"/>
      <c r="T373" s="433"/>
      <c r="U373" s="326">
        <v>0.2</v>
      </c>
      <c r="V373" s="75">
        <f t="shared" si="16"/>
        <v>1</v>
      </c>
      <c r="W373" s="411" t="s">
        <v>1332</v>
      </c>
      <c r="X373" s="322" t="s">
        <v>1304</v>
      </c>
      <c r="Y373" s="116"/>
      <c r="Z373" s="116"/>
      <c r="AA373" s="117">
        <v>0.2</v>
      </c>
      <c r="AB373" s="270">
        <v>0</v>
      </c>
      <c r="AC373" s="271">
        <v>0</v>
      </c>
      <c r="AD373" s="271">
        <v>0.3</v>
      </c>
      <c r="AE373" s="73"/>
      <c r="AF373" s="73"/>
      <c r="AG373" s="73"/>
      <c r="AH373" s="73"/>
      <c r="AI373" s="73"/>
      <c r="AJ373" s="73"/>
      <c r="AK373" s="77">
        <f t="shared" si="17"/>
        <v>0.5</v>
      </c>
      <c r="AL373" s="77">
        <f t="shared" si="18"/>
        <v>1</v>
      </c>
      <c r="AM373" s="40"/>
      <c r="AN373" s="281"/>
    </row>
    <row r="374" spans="1:40" ht="76.5" x14ac:dyDescent="0.2">
      <c r="A374" s="323" t="s">
        <v>146</v>
      </c>
      <c r="B374" s="324" t="s">
        <v>644</v>
      </c>
      <c r="C374" s="322" t="s">
        <v>1299</v>
      </c>
      <c r="D374" s="432" t="s">
        <v>1320</v>
      </c>
      <c r="E374" s="322" t="s">
        <v>647</v>
      </c>
      <c r="F374" s="378" t="s">
        <v>1333</v>
      </c>
      <c r="G374" s="325" t="s">
        <v>1334</v>
      </c>
      <c r="H374" s="431">
        <v>45658</v>
      </c>
      <c r="I374" s="431">
        <v>46022</v>
      </c>
      <c r="J374" s="322"/>
      <c r="K374" s="433"/>
      <c r="L374" s="326"/>
      <c r="M374" s="326">
        <v>0.34</v>
      </c>
      <c r="N374" s="433"/>
      <c r="O374" s="326"/>
      <c r="P374" s="433"/>
      <c r="Q374" s="326">
        <v>0.33</v>
      </c>
      <c r="R374" s="326"/>
      <c r="S374" s="433"/>
      <c r="T374" s="433"/>
      <c r="U374" s="326">
        <v>0.33</v>
      </c>
      <c r="V374" s="75">
        <f t="shared" si="16"/>
        <v>1</v>
      </c>
      <c r="W374" s="91" t="s">
        <v>1335</v>
      </c>
      <c r="X374" s="322" t="s">
        <v>1304</v>
      </c>
      <c r="Y374" s="116"/>
      <c r="Z374" s="116"/>
      <c r="AA374" s="117">
        <v>0.2</v>
      </c>
      <c r="AB374" s="267">
        <v>0.34</v>
      </c>
      <c r="AC374" s="267"/>
      <c r="AD374" s="267"/>
      <c r="AE374" s="73"/>
      <c r="AF374" s="73"/>
      <c r="AG374" s="73"/>
      <c r="AH374" s="73"/>
      <c r="AI374" s="73"/>
      <c r="AJ374" s="73"/>
      <c r="AK374" s="77">
        <f t="shared" si="17"/>
        <v>0.54</v>
      </c>
      <c r="AL374" s="77">
        <f t="shared" si="18"/>
        <v>1.588235294117647</v>
      </c>
      <c r="AM374" s="40" t="s">
        <v>1336</v>
      </c>
      <c r="AN374" s="405" t="s">
        <v>1337</v>
      </c>
    </row>
    <row r="375" spans="1:40" ht="60" x14ac:dyDescent="0.2">
      <c r="A375" s="323" t="s">
        <v>146</v>
      </c>
      <c r="B375" s="324" t="s">
        <v>644</v>
      </c>
      <c r="C375" s="322" t="s">
        <v>1299</v>
      </c>
      <c r="D375" s="432" t="s">
        <v>1320</v>
      </c>
      <c r="E375" s="322" t="s">
        <v>647</v>
      </c>
      <c r="F375" s="378" t="s">
        <v>1338</v>
      </c>
      <c r="G375" s="325" t="s">
        <v>1339</v>
      </c>
      <c r="H375" s="431">
        <v>45658</v>
      </c>
      <c r="I375" s="431">
        <v>46022</v>
      </c>
      <c r="J375" s="322"/>
      <c r="K375" s="433"/>
      <c r="L375" s="326"/>
      <c r="M375" s="326">
        <v>0.34</v>
      </c>
      <c r="N375" s="433"/>
      <c r="O375" s="326"/>
      <c r="P375" s="433"/>
      <c r="Q375" s="326">
        <v>0.33</v>
      </c>
      <c r="R375" s="326"/>
      <c r="S375" s="433"/>
      <c r="T375" s="433"/>
      <c r="U375" s="326">
        <v>0.33</v>
      </c>
      <c r="V375" s="75">
        <f t="shared" si="16"/>
        <v>1</v>
      </c>
      <c r="W375" s="411" t="s">
        <v>1340</v>
      </c>
      <c r="X375" s="322" t="s">
        <v>1304</v>
      </c>
      <c r="Y375" s="116"/>
      <c r="Z375" s="116"/>
      <c r="AA375" s="116"/>
      <c r="AB375" s="270">
        <v>0.34</v>
      </c>
      <c r="AC375" s="271">
        <v>0</v>
      </c>
      <c r="AD375" s="271">
        <v>0</v>
      </c>
      <c r="AE375" s="73"/>
      <c r="AF375" s="73"/>
      <c r="AG375" s="73"/>
      <c r="AH375" s="73"/>
      <c r="AI375" s="73"/>
      <c r="AJ375" s="73"/>
      <c r="AK375" s="77">
        <f t="shared" si="17"/>
        <v>0.34</v>
      </c>
      <c r="AL375" s="77">
        <f t="shared" si="18"/>
        <v>1</v>
      </c>
      <c r="AM375" s="40" t="s">
        <v>268</v>
      </c>
      <c r="AN375" s="281"/>
    </row>
    <row r="376" spans="1:40" ht="60" x14ac:dyDescent="0.2">
      <c r="A376" s="323" t="s">
        <v>146</v>
      </c>
      <c r="B376" s="324" t="s">
        <v>644</v>
      </c>
      <c r="C376" s="322" t="s">
        <v>1299</v>
      </c>
      <c r="D376" s="432" t="s">
        <v>1320</v>
      </c>
      <c r="E376" s="322" t="s">
        <v>647</v>
      </c>
      <c r="F376" s="378" t="s">
        <v>1341</v>
      </c>
      <c r="G376" s="325" t="s">
        <v>1342</v>
      </c>
      <c r="H376" s="431">
        <v>45658</v>
      </c>
      <c r="I376" s="431">
        <v>46022</v>
      </c>
      <c r="J376" s="322"/>
      <c r="K376" s="433"/>
      <c r="L376" s="326">
        <v>0.25</v>
      </c>
      <c r="M376" s="326"/>
      <c r="N376" s="433"/>
      <c r="O376" s="326">
        <v>0.25</v>
      </c>
      <c r="P376" s="433"/>
      <c r="Q376" s="326"/>
      <c r="R376" s="326">
        <v>0.25</v>
      </c>
      <c r="S376" s="433"/>
      <c r="T376" s="433"/>
      <c r="U376" s="326">
        <v>0.25</v>
      </c>
      <c r="V376" s="75">
        <f t="shared" si="16"/>
        <v>1</v>
      </c>
      <c r="W376" s="411" t="s">
        <v>1343</v>
      </c>
      <c r="X376" s="322" t="s">
        <v>1304</v>
      </c>
      <c r="Y376" s="116"/>
      <c r="Z376" s="116"/>
      <c r="AA376" s="117">
        <v>0.25</v>
      </c>
      <c r="AB376" s="271">
        <v>0</v>
      </c>
      <c r="AC376" s="271">
        <v>0</v>
      </c>
      <c r="AD376" s="271">
        <v>0.25</v>
      </c>
      <c r="AE376" s="73"/>
      <c r="AF376" s="73"/>
      <c r="AG376" s="73"/>
      <c r="AH376" s="73"/>
      <c r="AI376" s="73"/>
      <c r="AJ376" s="73"/>
      <c r="AK376" s="77">
        <f t="shared" si="17"/>
        <v>0.5</v>
      </c>
      <c r="AL376" s="77">
        <f t="shared" si="18"/>
        <v>1</v>
      </c>
      <c r="AM376" s="40"/>
      <c r="AN376" s="281"/>
    </row>
    <row r="377" spans="1:40" ht="60" x14ac:dyDescent="0.2">
      <c r="A377" s="323" t="s">
        <v>146</v>
      </c>
      <c r="B377" s="324" t="s">
        <v>644</v>
      </c>
      <c r="C377" s="322" t="s">
        <v>1344</v>
      </c>
      <c r="D377" s="323" t="s">
        <v>1345</v>
      </c>
      <c r="E377" s="322" t="s">
        <v>647</v>
      </c>
      <c r="F377" s="322" t="s">
        <v>1346</v>
      </c>
      <c r="G377" s="323" t="s">
        <v>1347</v>
      </c>
      <c r="H377" s="407">
        <v>45658</v>
      </c>
      <c r="I377" s="407">
        <v>46022</v>
      </c>
      <c r="J377" s="74">
        <v>0.08</v>
      </c>
      <c r="K377" s="74">
        <v>0.08</v>
      </c>
      <c r="L377" s="74">
        <v>0.09</v>
      </c>
      <c r="M377" s="74">
        <v>0.08</v>
      </c>
      <c r="N377" s="74">
        <v>0.08</v>
      </c>
      <c r="O377" s="74">
        <v>0.09</v>
      </c>
      <c r="P377" s="75">
        <v>0.08</v>
      </c>
      <c r="Q377" s="75">
        <v>0.08</v>
      </c>
      <c r="R377" s="75">
        <v>0.09</v>
      </c>
      <c r="S377" s="75">
        <v>0.08</v>
      </c>
      <c r="T377" s="75">
        <v>0.08</v>
      </c>
      <c r="U377" s="75">
        <v>0.09</v>
      </c>
      <c r="V377" s="75">
        <f t="shared" si="16"/>
        <v>0.99999999999999978</v>
      </c>
      <c r="W377" s="411" t="s">
        <v>1348</v>
      </c>
      <c r="X377" s="322" t="s">
        <v>1349</v>
      </c>
      <c r="Y377" s="117">
        <v>0.08</v>
      </c>
      <c r="Z377" s="117">
        <v>0.08</v>
      </c>
      <c r="AA377" s="117">
        <v>0.09</v>
      </c>
      <c r="AB377" s="268">
        <v>0.08</v>
      </c>
      <c r="AC377" s="268">
        <v>0.08</v>
      </c>
      <c r="AD377" s="268">
        <v>0.09</v>
      </c>
      <c r="AE377" s="73"/>
      <c r="AF377" s="73"/>
      <c r="AG377" s="73"/>
      <c r="AH377" s="73"/>
      <c r="AI377" s="73"/>
      <c r="AJ377" s="73"/>
      <c r="AK377" s="77">
        <f t="shared" si="17"/>
        <v>0.5</v>
      </c>
      <c r="AL377" s="77">
        <f t="shared" si="18"/>
        <v>1</v>
      </c>
      <c r="AM377" s="40"/>
      <c r="AN377" s="281"/>
    </row>
    <row r="378" spans="1:40" ht="60" x14ac:dyDescent="0.2">
      <c r="A378" s="323" t="s">
        <v>146</v>
      </c>
      <c r="B378" s="324" t="s">
        <v>644</v>
      </c>
      <c r="C378" s="322" t="s">
        <v>1344</v>
      </c>
      <c r="D378" s="323" t="s">
        <v>1345</v>
      </c>
      <c r="E378" s="322" t="s">
        <v>647</v>
      </c>
      <c r="F378" s="322" t="s">
        <v>1350</v>
      </c>
      <c r="G378" s="323" t="s">
        <v>1351</v>
      </c>
      <c r="H378" s="407">
        <v>45689</v>
      </c>
      <c r="I378" s="407">
        <v>46022</v>
      </c>
      <c r="J378" s="74"/>
      <c r="K378" s="74">
        <v>0.09</v>
      </c>
      <c r="L378" s="74">
        <v>0.09</v>
      </c>
      <c r="M378" s="74">
        <v>0.09</v>
      </c>
      <c r="N378" s="74">
        <v>0.09</v>
      </c>
      <c r="O378" s="74">
        <v>0.09</v>
      </c>
      <c r="P378" s="75">
        <v>0.09</v>
      </c>
      <c r="Q378" s="75">
        <v>0.09</v>
      </c>
      <c r="R378" s="75">
        <v>0.09</v>
      </c>
      <c r="S378" s="75">
        <v>0.09</v>
      </c>
      <c r="T378" s="75">
        <v>0.09</v>
      </c>
      <c r="U378" s="75">
        <v>0.1</v>
      </c>
      <c r="V378" s="75">
        <f t="shared" si="16"/>
        <v>0.99999999999999978</v>
      </c>
      <c r="W378" s="411" t="s">
        <v>1352</v>
      </c>
      <c r="X378" s="322" t="s">
        <v>1349</v>
      </c>
      <c r="Y378" s="117"/>
      <c r="Z378" s="117">
        <v>0.09</v>
      </c>
      <c r="AA378" s="117">
        <v>0.09</v>
      </c>
      <c r="AB378" s="268">
        <v>0.09</v>
      </c>
      <c r="AC378" s="268">
        <v>0.09</v>
      </c>
      <c r="AD378" s="268">
        <v>0.09</v>
      </c>
      <c r="AE378" s="73"/>
      <c r="AF378" s="73"/>
      <c r="AG378" s="73"/>
      <c r="AH378" s="73"/>
      <c r="AI378" s="73"/>
      <c r="AJ378" s="73"/>
      <c r="AK378" s="77">
        <f t="shared" si="17"/>
        <v>0.44999999999999996</v>
      </c>
      <c r="AL378" s="77">
        <f t="shared" si="18"/>
        <v>1</v>
      </c>
      <c r="AM378" s="40"/>
      <c r="AN378" s="281"/>
    </row>
    <row r="379" spans="1:40" ht="60" x14ac:dyDescent="0.2">
      <c r="A379" s="323" t="s">
        <v>146</v>
      </c>
      <c r="B379" s="324" t="s">
        <v>644</v>
      </c>
      <c r="C379" s="322" t="s">
        <v>1344</v>
      </c>
      <c r="D379" s="323" t="s">
        <v>1345</v>
      </c>
      <c r="E379" s="322" t="s">
        <v>647</v>
      </c>
      <c r="F379" s="322" t="s">
        <v>1353</v>
      </c>
      <c r="G379" s="323" t="s">
        <v>1354</v>
      </c>
      <c r="H379" s="407">
        <v>45658</v>
      </c>
      <c r="I379" s="407">
        <v>46022</v>
      </c>
      <c r="J379" s="74">
        <v>0.08</v>
      </c>
      <c r="K379" s="74">
        <v>0.08</v>
      </c>
      <c r="L379" s="74">
        <v>0.09</v>
      </c>
      <c r="M379" s="74">
        <v>0.08</v>
      </c>
      <c r="N379" s="74">
        <v>0.08</v>
      </c>
      <c r="O379" s="74">
        <v>0.09</v>
      </c>
      <c r="P379" s="75">
        <v>0.08</v>
      </c>
      <c r="Q379" s="75">
        <v>0.08</v>
      </c>
      <c r="R379" s="75">
        <v>0.09</v>
      </c>
      <c r="S379" s="75">
        <v>0.08</v>
      </c>
      <c r="T379" s="75">
        <v>0.08</v>
      </c>
      <c r="U379" s="75">
        <v>0.09</v>
      </c>
      <c r="V379" s="75">
        <f t="shared" si="16"/>
        <v>0.99999999999999978</v>
      </c>
      <c r="W379" s="411" t="s">
        <v>1355</v>
      </c>
      <c r="X379" s="322" t="s">
        <v>1349</v>
      </c>
      <c r="Y379" s="117">
        <v>0.08</v>
      </c>
      <c r="Z379" s="117">
        <v>0.08</v>
      </c>
      <c r="AA379" s="117">
        <v>0.09</v>
      </c>
      <c r="AB379" s="268">
        <v>0.08</v>
      </c>
      <c r="AC379" s="268">
        <v>0.08</v>
      </c>
      <c r="AD379" s="268">
        <v>0.09</v>
      </c>
      <c r="AE379" s="73"/>
      <c r="AF379" s="73"/>
      <c r="AG379" s="73"/>
      <c r="AH379" s="73"/>
      <c r="AI379" s="73"/>
      <c r="AJ379" s="73"/>
      <c r="AK379" s="77">
        <f t="shared" si="17"/>
        <v>0.5</v>
      </c>
      <c r="AL379" s="77">
        <f t="shared" si="18"/>
        <v>1</v>
      </c>
      <c r="AM379" s="40"/>
      <c r="AN379" s="281"/>
    </row>
    <row r="380" spans="1:40" ht="75" x14ac:dyDescent="0.2">
      <c r="A380" s="323" t="s">
        <v>146</v>
      </c>
      <c r="B380" s="324" t="s">
        <v>644</v>
      </c>
      <c r="C380" s="322" t="s">
        <v>1344</v>
      </c>
      <c r="D380" s="323" t="s">
        <v>1345</v>
      </c>
      <c r="E380" s="322" t="s">
        <v>647</v>
      </c>
      <c r="F380" s="322" t="s">
        <v>1356</v>
      </c>
      <c r="G380" s="323" t="s">
        <v>1357</v>
      </c>
      <c r="H380" s="407">
        <v>45870</v>
      </c>
      <c r="I380" s="407">
        <v>46022</v>
      </c>
      <c r="J380" s="74"/>
      <c r="K380" s="74"/>
      <c r="L380" s="74"/>
      <c r="M380" s="74"/>
      <c r="N380" s="74"/>
      <c r="O380" s="74"/>
      <c r="P380" s="75"/>
      <c r="Q380" s="75">
        <v>0.2</v>
      </c>
      <c r="R380" s="75">
        <v>0.3</v>
      </c>
      <c r="S380" s="75">
        <v>0.4</v>
      </c>
      <c r="T380" s="75">
        <v>0.1</v>
      </c>
      <c r="U380" s="75"/>
      <c r="V380" s="75">
        <f t="shared" si="16"/>
        <v>1</v>
      </c>
      <c r="W380" s="411" t="s">
        <v>1352</v>
      </c>
      <c r="X380" s="322" t="s">
        <v>1349</v>
      </c>
      <c r="Y380" s="117"/>
      <c r="Z380" s="117"/>
      <c r="AA380" s="117"/>
      <c r="AB380" s="267"/>
      <c r="AC380" s="267"/>
      <c r="AD380" s="267"/>
      <c r="AE380" s="73"/>
      <c r="AF380" s="73"/>
      <c r="AG380" s="73"/>
      <c r="AH380" s="73"/>
      <c r="AI380" s="73"/>
      <c r="AJ380" s="73"/>
      <c r="AK380" s="77">
        <f t="shared" si="17"/>
        <v>0</v>
      </c>
      <c r="AL380" s="77" t="str">
        <f>IFERROR(AK380/SUM(J380:O380),"No programado para el periodo")</f>
        <v>No programado para el periodo</v>
      </c>
      <c r="AM380" s="40" t="s">
        <v>268</v>
      </c>
      <c r="AN380" s="401" t="s">
        <v>665</v>
      </c>
    </row>
    <row r="381" spans="1:40" ht="75" x14ac:dyDescent="0.2">
      <c r="A381" s="323" t="s">
        <v>146</v>
      </c>
      <c r="B381" s="324" t="s">
        <v>644</v>
      </c>
      <c r="C381" s="322" t="s">
        <v>1344</v>
      </c>
      <c r="D381" s="323" t="s">
        <v>1345</v>
      </c>
      <c r="E381" s="322" t="s">
        <v>647</v>
      </c>
      <c r="F381" s="322" t="s">
        <v>1358</v>
      </c>
      <c r="G381" s="323" t="s">
        <v>1359</v>
      </c>
      <c r="H381" s="407">
        <v>45658</v>
      </c>
      <c r="I381" s="407">
        <v>46022</v>
      </c>
      <c r="J381" s="74">
        <v>0.08</v>
      </c>
      <c r="K381" s="74">
        <v>0.08</v>
      </c>
      <c r="L381" s="74">
        <v>0.09</v>
      </c>
      <c r="M381" s="74">
        <v>0.08</v>
      </c>
      <c r="N381" s="74">
        <v>0.08</v>
      </c>
      <c r="O381" s="74">
        <v>0.09</v>
      </c>
      <c r="P381" s="75">
        <v>0.08</v>
      </c>
      <c r="Q381" s="75">
        <v>0.08</v>
      </c>
      <c r="R381" s="75">
        <v>0.09</v>
      </c>
      <c r="S381" s="75">
        <v>0.08</v>
      </c>
      <c r="T381" s="75">
        <v>0.08</v>
      </c>
      <c r="U381" s="75">
        <v>0.09</v>
      </c>
      <c r="V381" s="75">
        <f t="shared" si="16"/>
        <v>0.99999999999999978</v>
      </c>
      <c r="W381" s="411" t="s">
        <v>1348</v>
      </c>
      <c r="X381" s="322" t="s">
        <v>1349</v>
      </c>
      <c r="Y381" s="117">
        <v>0.08</v>
      </c>
      <c r="Z381" s="117">
        <v>0.08</v>
      </c>
      <c r="AA381" s="117">
        <v>0.09</v>
      </c>
      <c r="AB381" s="268">
        <v>0.08</v>
      </c>
      <c r="AC381" s="268">
        <v>0.08</v>
      </c>
      <c r="AD381" s="268">
        <v>0.09</v>
      </c>
      <c r="AE381" s="73"/>
      <c r="AF381" s="73"/>
      <c r="AG381" s="73"/>
      <c r="AH381" s="73"/>
      <c r="AI381" s="73"/>
      <c r="AJ381" s="73"/>
      <c r="AK381" s="77">
        <f t="shared" si="17"/>
        <v>0.5</v>
      </c>
      <c r="AL381" s="77">
        <f t="shared" si="18"/>
        <v>1</v>
      </c>
      <c r="AM381" s="40"/>
      <c r="AN381" s="281"/>
    </row>
    <row r="382" spans="1:40" ht="90" x14ac:dyDescent="0.2">
      <c r="A382" s="323" t="s">
        <v>146</v>
      </c>
      <c r="B382" s="324" t="s">
        <v>644</v>
      </c>
      <c r="C382" s="322" t="s">
        <v>1344</v>
      </c>
      <c r="D382" s="323" t="s">
        <v>1345</v>
      </c>
      <c r="E382" s="322" t="s">
        <v>647</v>
      </c>
      <c r="F382" s="322" t="s">
        <v>1360</v>
      </c>
      <c r="G382" s="323" t="s">
        <v>1361</v>
      </c>
      <c r="H382" s="407">
        <v>45658</v>
      </c>
      <c r="I382" s="407">
        <v>46022</v>
      </c>
      <c r="J382" s="74">
        <v>0.08</v>
      </c>
      <c r="K382" s="74">
        <v>0.08</v>
      </c>
      <c r="L382" s="74">
        <v>0.09</v>
      </c>
      <c r="M382" s="74">
        <v>0.08</v>
      </c>
      <c r="N382" s="74">
        <v>0.08</v>
      </c>
      <c r="O382" s="74">
        <v>0.09</v>
      </c>
      <c r="P382" s="75">
        <v>0.08</v>
      </c>
      <c r="Q382" s="75">
        <v>0.08</v>
      </c>
      <c r="R382" s="75">
        <v>0.09</v>
      </c>
      <c r="S382" s="75">
        <v>0.08</v>
      </c>
      <c r="T382" s="75">
        <v>0.08</v>
      </c>
      <c r="U382" s="75">
        <v>0.09</v>
      </c>
      <c r="V382" s="75">
        <f t="shared" si="16"/>
        <v>0.99999999999999978</v>
      </c>
      <c r="W382" s="411" t="s">
        <v>1362</v>
      </c>
      <c r="X382" s="322" t="s">
        <v>1349</v>
      </c>
      <c r="Y382" s="117">
        <v>0.08</v>
      </c>
      <c r="Z382" s="117">
        <v>0.08</v>
      </c>
      <c r="AA382" s="117">
        <v>0.09</v>
      </c>
      <c r="AB382" s="268">
        <v>0.08</v>
      </c>
      <c r="AC382" s="268">
        <v>0.08</v>
      </c>
      <c r="AD382" s="268">
        <v>0.09</v>
      </c>
      <c r="AE382" s="73"/>
      <c r="AF382" s="73"/>
      <c r="AG382" s="73"/>
      <c r="AH382" s="73"/>
      <c r="AI382" s="73"/>
      <c r="AJ382" s="73"/>
      <c r="AK382" s="77">
        <f t="shared" si="17"/>
        <v>0.5</v>
      </c>
      <c r="AL382" s="77">
        <f t="shared" si="18"/>
        <v>1</v>
      </c>
      <c r="AM382" s="40"/>
      <c r="AN382" s="281"/>
    </row>
    <row r="383" spans="1:40" ht="75" x14ac:dyDescent="0.2">
      <c r="A383" s="323" t="s">
        <v>146</v>
      </c>
      <c r="B383" s="324" t="s">
        <v>644</v>
      </c>
      <c r="C383" s="322" t="s">
        <v>1344</v>
      </c>
      <c r="D383" s="323" t="s">
        <v>1345</v>
      </c>
      <c r="E383" s="322" t="s">
        <v>647</v>
      </c>
      <c r="F383" s="322" t="s">
        <v>1363</v>
      </c>
      <c r="G383" s="323" t="s">
        <v>1364</v>
      </c>
      <c r="H383" s="407">
        <v>45717</v>
      </c>
      <c r="I383" s="407">
        <v>45961</v>
      </c>
      <c r="J383" s="74"/>
      <c r="K383" s="74"/>
      <c r="L383" s="74">
        <v>0.5</v>
      </c>
      <c r="M383" s="74"/>
      <c r="N383" s="74"/>
      <c r="O383" s="74"/>
      <c r="P383" s="75"/>
      <c r="Q383" s="75"/>
      <c r="R383" s="75"/>
      <c r="S383" s="75">
        <v>0.5</v>
      </c>
      <c r="T383" s="75"/>
      <c r="U383" s="75"/>
      <c r="V383" s="75">
        <f t="shared" si="16"/>
        <v>1</v>
      </c>
      <c r="W383" s="411" t="s">
        <v>1365</v>
      </c>
      <c r="X383" s="322" t="s">
        <v>1349</v>
      </c>
      <c r="Y383" s="117"/>
      <c r="Z383" s="116"/>
      <c r="AA383" s="117">
        <v>0.5</v>
      </c>
      <c r="AB383" s="268">
        <v>0</v>
      </c>
      <c r="AC383" s="268">
        <v>0</v>
      </c>
      <c r="AD383" s="268">
        <v>0</v>
      </c>
      <c r="AE383" s="73"/>
      <c r="AF383" s="73"/>
      <c r="AG383" s="73"/>
      <c r="AH383" s="73"/>
      <c r="AI383" s="73"/>
      <c r="AJ383" s="73"/>
      <c r="AK383" s="77">
        <f t="shared" si="17"/>
        <v>0.5</v>
      </c>
      <c r="AL383" s="77">
        <f t="shared" si="18"/>
        <v>1</v>
      </c>
      <c r="AM383" s="40"/>
      <c r="AN383" s="281"/>
    </row>
    <row r="384" spans="1:40" ht="75" x14ac:dyDescent="0.2">
      <c r="A384" s="323" t="s">
        <v>146</v>
      </c>
      <c r="B384" s="324" t="s">
        <v>644</v>
      </c>
      <c r="C384" s="322" t="s">
        <v>1344</v>
      </c>
      <c r="D384" s="323" t="s">
        <v>1345</v>
      </c>
      <c r="E384" s="322" t="s">
        <v>647</v>
      </c>
      <c r="F384" s="322" t="s">
        <v>1366</v>
      </c>
      <c r="G384" s="323" t="s">
        <v>1367</v>
      </c>
      <c r="H384" s="407">
        <v>45658</v>
      </c>
      <c r="I384" s="407">
        <v>46022</v>
      </c>
      <c r="J384" s="74">
        <v>0.08</v>
      </c>
      <c r="K384" s="74">
        <v>0.08</v>
      </c>
      <c r="L384" s="74">
        <v>0.09</v>
      </c>
      <c r="M384" s="74">
        <v>0.08</v>
      </c>
      <c r="N384" s="74">
        <v>0.08</v>
      </c>
      <c r="O384" s="74">
        <v>0.09</v>
      </c>
      <c r="P384" s="75">
        <v>0.08</v>
      </c>
      <c r="Q384" s="75">
        <v>0.08</v>
      </c>
      <c r="R384" s="75">
        <v>0.09</v>
      </c>
      <c r="S384" s="75">
        <v>0.08</v>
      </c>
      <c r="T384" s="75">
        <v>0.08</v>
      </c>
      <c r="U384" s="75">
        <v>0.09</v>
      </c>
      <c r="V384" s="75">
        <f t="shared" si="16"/>
        <v>0.99999999999999978</v>
      </c>
      <c r="W384" s="411" t="s">
        <v>1368</v>
      </c>
      <c r="X384" s="322" t="s">
        <v>1349</v>
      </c>
      <c r="Y384" s="117">
        <v>0.08</v>
      </c>
      <c r="Z384" s="117">
        <v>0.08</v>
      </c>
      <c r="AA384" s="117">
        <v>0.09</v>
      </c>
      <c r="AB384" s="268">
        <v>0.08</v>
      </c>
      <c r="AC384" s="268">
        <v>0.08</v>
      </c>
      <c r="AD384" s="268">
        <v>0.09</v>
      </c>
      <c r="AE384" s="73"/>
      <c r="AF384" s="73"/>
      <c r="AG384" s="73"/>
      <c r="AH384" s="73"/>
      <c r="AI384" s="73"/>
      <c r="AJ384" s="73"/>
      <c r="AK384" s="77">
        <f t="shared" si="17"/>
        <v>0.5</v>
      </c>
      <c r="AL384" s="77">
        <f t="shared" si="18"/>
        <v>1</v>
      </c>
      <c r="AM384" s="40"/>
      <c r="AN384" s="281"/>
    </row>
    <row r="385" spans="1:40" ht="75" x14ac:dyDescent="0.2">
      <c r="A385" s="323" t="s">
        <v>146</v>
      </c>
      <c r="B385" s="324" t="s">
        <v>644</v>
      </c>
      <c r="C385" s="322" t="s">
        <v>1344</v>
      </c>
      <c r="D385" s="323" t="s">
        <v>1345</v>
      </c>
      <c r="E385" s="322" t="s">
        <v>647</v>
      </c>
      <c r="F385" s="322" t="s">
        <v>1369</v>
      </c>
      <c r="G385" s="323" t="s">
        <v>1370</v>
      </c>
      <c r="H385" s="407">
        <v>45689</v>
      </c>
      <c r="I385" s="407">
        <v>46022</v>
      </c>
      <c r="J385" s="74"/>
      <c r="K385" s="74">
        <v>0.09</v>
      </c>
      <c r="L385" s="74">
        <v>0.09</v>
      </c>
      <c r="M385" s="74">
        <v>0.09</v>
      </c>
      <c r="N385" s="74">
        <v>0.09</v>
      </c>
      <c r="O385" s="74">
        <v>0.09</v>
      </c>
      <c r="P385" s="75">
        <v>0.09</v>
      </c>
      <c r="Q385" s="75">
        <v>0.09</v>
      </c>
      <c r="R385" s="75">
        <v>0.09</v>
      </c>
      <c r="S385" s="75">
        <v>0.09</v>
      </c>
      <c r="T385" s="75">
        <v>0.09</v>
      </c>
      <c r="U385" s="75">
        <v>0.1</v>
      </c>
      <c r="V385" s="75">
        <f t="shared" si="16"/>
        <v>0.99999999999999978</v>
      </c>
      <c r="W385" s="411" t="s">
        <v>1371</v>
      </c>
      <c r="X385" s="322" t="s">
        <v>1349</v>
      </c>
      <c r="Y385" s="117"/>
      <c r="Z385" s="117">
        <v>0.09</v>
      </c>
      <c r="AA385" s="117">
        <v>0.09</v>
      </c>
      <c r="AB385" s="268">
        <v>0.09</v>
      </c>
      <c r="AC385" s="268">
        <v>0.09</v>
      </c>
      <c r="AD385" s="268">
        <v>0.09</v>
      </c>
      <c r="AE385" s="73"/>
      <c r="AF385" s="73"/>
      <c r="AG385" s="73"/>
      <c r="AH385" s="73"/>
      <c r="AI385" s="73"/>
      <c r="AJ385" s="73"/>
      <c r="AK385" s="77">
        <f t="shared" si="17"/>
        <v>0.44999999999999996</v>
      </c>
      <c r="AL385" s="77">
        <f t="shared" si="18"/>
        <v>1</v>
      </c>
      <c r="AM385" s="40"/>
      <c r="AN385" s="281"/>
    </row>
    <row r="386" spans="1:40" ht="60" x14ac:dyDescent="0.2">
      <c r="A386" s="323" t="s">
        <v>146</v>
      </c>
      <c r="B386" s="324" t="s">
        <v>644</v>
      </c>
      <c r="C386" s="322" t="s">
        <v>1344</v>
      </c>
      <c r="D386" s="323" t="s">
        <v>1372</v>
      </c>
      <c r="E386" s="322" t="s">
        <v>647</v>
      </c>
      <c r="F386" s="322" t="s">
        <v>1373</v>
      </c>
      <c r="G386" s="323" t="s">
        <v>1374</v>
      </c>
      <c r="H386" s="407">
        <v>45658</v>
      </c>
      <c r="I386" s="407">
        <v>46022</v>
      </c>
      <c r="J386" s="74">
        <v>0.08</v>
      </c>
      <c r="K386" s="74">
        <v>0.08</v>
      </c>
      <c r="L386" s="74">
        <v>0.09</v>
      </c>
      <c r="M386" s="74"/>
      <c r="N386" s="74"/>
      <c r="O386" s="74"/>
      <c r="P386" s="75"/>
      <c r="Q386" s="75"/>
      <c r="R386" s="75"/>
      <c r="S386" s="334">
        <v>0.1</v>
      </c>
      <c r="T386" s="334">
        <v>0.4</v>
      </c>
      <c r="U386" s="334">
        <v>0.25</v>
      </c>
      <c r="V386" s="75">
        <f t="shared" si="16"/>
        <v>1</v>
      </c>
      <c r="W386" s="411" t="s">
        <v>1375</v>
      </c>
      <c r="X386" s="322" t="s">
        <v>1349</v>
      </c>
      <c r="Y386" s="117">
        <v>0.08</v>
      </c>
      <c r="Z386" s="117">
        <v>0.08</v>
      </c>
      <c r="AA386" s="117">
        <v>0.09</v>
      </c>
      <c r="AB386" s="268">
        <v>0</v>
      </c>
      <c r="AC386" s="268">
        <v>0</v>
      </c>
      <c r="AD386" s="268">
        <v>0</v>
      </c>
      <c r="AE386" s="73"/>
      <c r="AF386" s="73"/>
      <c r="AG386" s="73"/>
      <c r="AH386" s="73"/>
      <c r="AI386" s="73"/>
      <c r="AJ386" s="73"/>
      <c r="AK386" s="77">
        <f t="shared" si="17"/>
        <v>0.25</v>
      </c>
      <c r="AL386" s="77">
        <f t="shared" si="18"/>
        <v>1</v>
      </c>
      <c r="AM386" s="40"/>
      <c r="AN386" s="281"/>
    </row>
    <row r="387" spans="1:40" ht="60" x14ac:dyDescent="0.2">
      <c r="A387" s="323" t="s">
        <v>146</v>
      </c>
      <c r="B387" s="324" t="s">
        <v>644</v>
      </c>
      <c r="C387" s="322" t="s">
        <v>1344</v>
      </c>
      <c r="D387" s="323" t="s">
        <v>1372</v>
      </c>
      <c r="E387" s="322" t="s">
        <v>647</v>
      </c>
      <c r="F387" s="322" t="s">
        <v>1376</v>
      </c>
      <c r="G387" s="323" t="s">
        <v>1377</v>
      </c>
      <c r="H387" s="407">
        <v>45658</v>
      </c>
      <c r="I387" s="407">
        <v>46022</v>
      </c>
      <c r="J387" s="74">
        <v>0.08</v>
      </c>
      <c r="K387" s="74">
        <v>0.08</v>
      </c>
      <c r="L387" s="74">
        <v>0.09</v>
      </c>
      <c r="M387" s="74">
        <v>0.08</v>
      </c>
      <c r="N387" s="74">
        <v>0.08</v>
      </c>
      <c r="O387" s="74">
        <v>0.09</v>
      </c>
      <c r="P387" s="75">
        <v>0.08</v>
      </c>
      <c r="Q387" s="75">
        <v>0.08</v>
      </c>
      <c r="R387" s="75">
        <v>0.09</v>
      </c>
      <c r="S387" s="75">
        <v>0.08</v>
      </c>
      <c r="T387" s="75">
        <v>0.08</v>
      </c>
      <c r="U387" s="75">
        <v>0.09</v>
      </c>
      <c r="V387" s="75">
        <f t="shared" si="16"/>
        <v>0.99999999999999978</v>
      </c>
      <c r="W387" s="411" t="s">
        <v>1378</v>
      </c>
      <c r="X387" s="322" t="s">
        <v>1349</v>
      </c>
      <c r="Y387" s="117">
        <v>0.08</v>
      </c>
      <c r="Z387" s="117">
        <v>0.08</v>
      </c>
      <c r="AA387" s="117">
        <v>0.09</v>
      </c>
      <c r="AB387" s="268">
        <v>0.08</v>
      </c>
      <c r="AC387" s="268">
        <v>0.08</v>
      </c>
      <c r="AD387" s="268">
        <v>0.09</v>
      </c>
      <c r="AE387" s="73"/>
      <c r="AF387" s="73"/>
      <c r="AG387" s="73"/>
      <c r="AH387" s="73"/>
      <c r="AI387" s="73"/>
      <c r="AJ387" s="73"/>
      <c r="AK387" s="77">
        <f t="shared" si="17"/>
        <v>0.5</v>
      </c>
      <c r="AL387" s="77">
        <f t="shared" si="18"/>
        <v>1</v>
      </c>
      <c r="AM387" s="40"/>
      <c r="AN387" s="281"/>
    </row>
    <row r="388" spans="1:40" ht="120" x14ac:dyDescent="0.2">
      <c r="A388" s="323" t="s">
        <v>146</v>
      </c>
      <c r="B388" s="324" t="s">
        <v>644</v>
      </c>
      <c r="C388" s="322" t="s">
        <v>1344</v>
      </c>
      <c r="D388" s="323" t="s">
        <v>1372</v>
      </c>
      <c r="E388" s="322" t="s">
        <v>647</v>
      </c>
      <c r="F388" s="322" t="s">
        <v>1379</v>
      </c>
      <c r="G388" s="323" t="s">
        <v>679</v>
      </c>
      <c r="H388" s="407">
        <v>45658</v>
      </c>
      <c r="I388" s="407">
        <v>46022</v>
      </c>
      <c r="J388" s="74">
        <v>0.08</v>
      </c>
      <c r="K388" s="74">
        <v>0.08</v>
      </c>
      <c r="L388" s="74">
        <v>0.09</v>
      </c>
      <c r="M388" s="74">
        <v>0.08</v>
      </c>
      <c r="N388" s="74">
        <v>0.08</v>
      </c>
      <c r="O388" s="74">
        <v>0.09</v>
      </c>
      <c r="P388" s="75">
        <v>0.08</v>
      </c>
      <c r="Q388" s="75">
        <v>0.08</v>
      </c>
      <c r="R388" s="75">
        <v>0.09</v>
      </c>
      <c r="S388" s="75">
        <v>0.08</v>
      </c>
      <c r="T388" s="75">
        <v>0.08</v>
      </c>
      <c r="U388" s="75">
        <v>0.09</v>
      </c>
      <c r="V388" s="75">
        <f t="shared" ref="V388:V451" si="19">SUM(J388:U388)</f>
        <v>0.99999999999999978</v>
      </c>
      <c r="W388" s="411" t="s">
        <v>968</v>
      </c>
      <c r="X388" s="322" t="s">
        <v>1349</v>
      </c>
      <c r="Y388" s="117">
        <v>0.08</v>
      </c>
      <c r="Z388" s="117">
        <v>0.08</v>
      </c>
      <c r="AA388" s="117">
        <v>0.09</v>
      </c>
      <c r="AB388" s="268">
        <v>0.08</v>
      </c>
      <c r="AC388" s="268">
        <v>0.08</v>
      </c>
      <c r="AD388" s="268">
        <v>0.09</v>
      </c>
      <c r="AE388" s="73"/>
      <c r="AF388" s="73"/>
      <c r="AG388" s="73"/>
      <c r="AH388" s="73"/>
      <c r="AI388" s="73"/>
      <c r="AJ388" s="73"/>
      <c r="AK388" s="77">
        <f t="shared" ref="AK388:AK451" si="20">SUM(Y388:AJ388)</f>
        <v>0.5</v>
      </c>
      <c r="AL388" s="77">
        <f t="shared" si="18"/>
        <v>1</v>
      </c>
      <c r="AM388" s="40"/>
      <c r="AN388" s="281"/>
    </row>
    <row r="389" spans="1:40" ht="60" x14ac:dyDescent="0.2">
      <c r="A389" s="323" t="s">
        <v>146</v>
      </c>
      <c r="B389" s="324" t="s">
        <v>644</v>
      </c>
      <c r="C389" s="322" t="s">
        <v>1344</v>
      </c>
      <c r="D389" s="323" t="s">
        <v>1372</v>
      </c>
      <c r="E389" s="322" t="s">
        <v>647</v>
      </c>
      <c r="F389" s="322" t="s">
        <v>1380</v>
      </c>
      <c r="G389" s="323" t="s">
        <v>999</v>
      </c>
      <c r="H389" s="407">
        <v>45658</v>
      </c>
      <c r="I389" s="407">
        <v>46022</v>
      </c>
      <c r="J389" s="74">
        <v>0.08</v>
      </c>
      <c r="K389" s="74">
        <v>0.08</v>
      </c>
      <c r="L389" s="74">
        <v>0.09</v>
      </c>
      <c r="M389" s="74">
        <v>0.08</v>
      </c>
      <c r="N389" s="74">
        <v>0.08</v>
      </c>
      <c r="O389" s="74">
        <v>0.09</v>
      </c>
      <c r="P389" s="75">
        <v>0.08</v>
      </c>
      <c r="Q389" s="75">
        <v>0.08</v>
      </c>
      <c r="R389" s="75">
        <v>0.09</v>
      </c>
      <c r="S389" s="75">
        <v>0.08</v>
      </c>
      <c r="T389" s="75">
        <v>0.08</v>
      </c>
      <c r="U389" s="75">
        <v>0.09</v>
      </c>
      <c r="V389" s="75">
        <f t="shared" si="19"/>
        <v>0.99999999999999978</v>
      </c>
      <c r="W389" s="411" t="s">
        <v>1000</v>
      </c>
      <c r="X389" s="322" t="s">
        <v>1349</v>
      </c>
      <c r="Y389" s="117">
        <v>0.08</v>
      </c>
      <c r="Z389" s="117">
        <v>0.08</v>
      </c>
      <c r="AA389" s="117">
        <v>0.09</v>
      </c>
      <c r="AB389" s="268">
        <v>0.08</v>
      </c>
      <c r="AC389" s="268">
        <v>0.08</v>
      </c>
      <c r="AD389" s="268">
        <v>0.09</v>
      </c>
      <c r="AE389" s="73"/>
      <c r="AF389" s="73"/>
      <c r="AG389" s="73"/>
      <c r="AH389" s="73"/>
      <c r="AI389" s="73"/>
      <c r="AJ389" s="73"/>
      <c r="AK389" s="77">
        <f t="shared" si="20"/>
        <v>0.5</v>
      </c>
      <c r="AL389" s="77">
        <f t="shared" si="18"/>
        <v>1</v>
      </c>
      <c r="AM389" s="40"/>
      <c r="AN389" s="281"/>
    </row>
    <row r="390" spans="1:40" ht="60" x14ac:dyDescent="0.2">
      <c r="A390" s="323" t="s">
        <v>146</v>
      </c>
      <c r="B390" s="324" t="s">
        <v>644</v>
      </c>
      <c r="C390" s="322" t="s">
        <v>1344</v>
      </c>
      <c r="D390" s="323" t="s">
        <v>1372</v>
      </c>
      <c r="E390" s="322" t="s">
        <v>647</v>
      </c>
      <c r="F390" s="322" t="s">
        <v>1381</v>
      </c>
      <c r="G390" s="323" t="s">
        <v>1382</v>
      </c>
      <c r="H390" s="407">
        <v>45658</v>
      </c>
      <c r="I390" s="407">
        <v>46022</v>
      </c>
      <c r="J390" s="74">
        <v>0.08</v>
      </c>
      <c r="K390" s="74">
        <v>0.08</v>
      </c>
      <c r="L390" s="74">
        <v>0.09</v>
      </c>
      <c r="M390" s="74">
        <v>0.08</v>
      </c>
      <c r="N390" s="74">
        <v>0.08</v>
      </c>
      <c r="O390" s="74">
        <v>0.09</v>
      </c>
      <c r="P390" s="75">
        <v>0.08</v>
      </c>
      <c r="Q390" s="75">
        <v>0.08</v>
      </c>
      <c r="R390" s="75">
        <v>0.09</v>
      </c>
      <c r="S390" s="75">
        <v>0.08</v>
      </c>
      <c r="T390" s="75">
        <v>0.08</v>
      </c>
      <c r="U390" s="75">
        <v>0.09</v>
      </c>
      <c r="V390" s="75">
        <f t="shared" si="19"/>
        <v>0.99999999999999978</v>
      </c>
      <c r="W390" s="411" t="s">
        <v>1383</v>
      </c>
      <c r="X390" s="322" t="s">
        <v>1349</v>
      </c>
      <c r="Y390" s="117">
        <v>0.08</v>
      </c>
      <c r="Z390" s="117">
        <v>0.08</v>
      </c>
      <c r="AA390" s="117">
        <v>0.09</v>
      </c>
      <c r="AB390" s="268">
        <v>0.08</v>
      </c>
      <c r="AC390" s="268">
        <v>0.08</v>
      </c>
      <c r="AD390" s="268">
        <v>0.09</v>
      </c>
      <c r="AE390" s="73"/>
      <c r="AF390" s="73"/>
      <c r="AG390" s="73"/>
      <c r="AH390" s="73"/>
      <c r="AI390" s="73"/>
      <c r="AJ390" s="73"/>
      <c r="AK390" s="77">
        <f t="shared" si="20"/>
        <v>0.5</v>
      </c>
      <c r="AL390" s="77">
        <f t="shared" si="18"/>
        <v>1</v>
      </c>
      <c r="AM390" s="40"/>
      <c r="AN390" s="281"/>
    </row>
    <row r="391" spans="1:40" ht="60" x14ac:dyDescent="0.2">
      <c r="A391" s="323" t="s">
        <v>146</v>
      </c>
      <c r="B391" s="324" t="s">
        <v>644</v>
      </c>
      <c r="C391" s="322" t="s">
        <v>1344</v>
      </c>
      <c r="D391" s="323" t="s">
        <v>1372</v>
      </c>
      <c r="E391" s="322" t="s">
        <v>647</v>
      </c>
      <c r="F391" s="322" t="s">
        <v>1384</v>
      </c>
      <c r="G391" s="323" t="s">
        <v>854</v>
      </c>
      <c r="H391" s="407">
        <v>45658</v>
      </c>
      <c r="I391" s="407">
        <v>46022</v>
      </c>
      <c r="J391" s="74">
        <v>0.08</v>
      </c>
      <c r="K391" s="74">
        <v>0.08</v>
      </c>
      <c r="L391" s="74">
        <v>0.09</v>
      </c>
      <c r="M391" s="74">
        <v>0.08</v>
      </c>
      <c r="N391" s="74">
        <v>0.08</v>
      </c>
      <c r="O391" s="74">
        <v>0.09</v>
      </c>
      <c r="P391" s="75">
        <v>0.08</v>
      </c>
      <c r="Q391" s="75">
        <v>0.08</v>
      </c>
      <c r="R391" s="75">
        <v>0.09</v>
      </c>
      <c r="S391" s="75">
        <v>0.08</v>
      </c>
      <c r="T391" s="75">
        <v>0.08</v>
      </c>
      <c r="U391" s="75">
        <v>0.09</v>
      </c>
      <c r="V391" s="75">
        <f t="shared" si="19"/>
        <v>0.99999999999999978</v>
      </c>
      <c r="W391" s="411" t="s">
        <v>855</v>
      </c>
      <c r="X391" s="322" t="s">
        <v>1349</v>
      </c>
      <c r="Y391" s="117">
        <v>0.08</v>
      </c>
      <c r="Z391" s="117">
        <v>0.08</v>
      </c>
      <c r="AA391" s="117">
        <v>0.09</v>
      </c>
      <c r="AB391" s="268">
        <v>0.08</v>
      </c>
      <c r="AC391" s="268">
        <v>0.08</v>
      </c>
      <c r="AD391" s="268">
        <v>0.09</v>
      </c>
      <c r="AE391" s="73"/>
      <c r="AF391" s="73"/>
      <c r="AG391" s="73"/>
      <c r="AH391" s="73"/>
      <c r="AI391" s="73"/>
      <c r="AJ391" s="73"/>
      <c r="AK391" s="77">
        <f t="shared" si="20"/>
        <v>0.5</v>
      </c>
      <c r="AL391" s="77">
        <f t="shared" si="18"/>
        <v>1</v>
      </c>
      <c r="AM391" s="40"/>
      <c r="AN391" s="281"/>
    </row>
    <row r="392" spans="1:40" ht="60" x14ac:dyDescent="0.2">
      <c r="A392" s="323" t="s">
        <v>146</v>
      </c>
      <c r="B392" s="324" t="s">
        <v>644</v>
      </c>
      <c r="C392" s="322" t="s">
        <v>1344</v>
      </c>
      <c r="D392" s="323" t="s">
        <v>1385</v>
      </c>
      <c r="E392" s="322" t="s">
        <v>647</v>
      </c>
      <c r="F392" s="322" t="s">
        <v>1386</v>
      </c>
      <c r="G392" s="323" t="s">
        <v>1387</v>
      </c>
      <c r="H392" s="407">
        <v>45689</v>
      </c>
      <c r="I392" s="407">
        <v>46022</v>
      </c>
      <c r="J392" s="74"/>
      <c r="K392" s="74">
        <v>0.09</v>
      </c>
      <c r="L392" s="74">
        <v>0.09</v>
      </c>
      <c r="M392" s="74">
        <v>0.09</v>
      </c>
      <c r="N392" s="74">
        <v>0.09</v>
      </c>
      <c r="O392" s="74">
        <v>0.09</v>
      </c>
      <c r="P392" s="75">
        <v>0.09</v>
      </c>
      <c r="Q392" s="75">
        <v>0.09</v>
      </c>
      <c r="R392" s="75">
        <v>0.09</v>
      </c>
      <c r="S392" s="75">
        <v>0.09</v>
      </c>
      <c r="T392" s="75">
        <v>0.09</v>
      </c>
      <c r="U392" s="75">
        <v>0.1</v>
      </c>
      <c r="V392" s="75">
        <f t="shared" si="19"/>
        <v>0.99999999999999978</v>
      </c>
      <c r="W392" s="411" t="s">
        <v>1388</v>
      </c>
      <c r="X392" s="322" t="s">
        <v>1349</v>
      </c>
      <c r="Y392" s="117"/>
      <c r="Z392" s="117">
        <v>0.09</v>
      </c>
      <c r="AA392" s="117">
        <v>0.09</v>
      </c>
      <c r="AB392" s="268">
        <v>0.09</v>
      </c>
      <c r="AC392" s="268">
        <v>0.09</v>
      </c>
      <c r="AD392" s="268">
        <v>0.09</v>
      </c>
      <c r="AE392" s="73"/>
      <c r="AF392" s="73"/>
      <c r="AG392" s="73"/>
      <c r="AH392" s="73"/>
      <c r="AI392" s="73"/>
      <c r="AJ392" s="73"/>
      <c r="AK392" s="77">
        <f t="shared" si="20"/>
        <v>0.44999999999999996</v>
      </c>
      <c r="AL392" s="77">
        <f t="shared" si="18"/>
        <v>1</v>
      </c>
      <c r="AM392" s="40"/>
      <c r="AN392" s="281"/>
    </row>
    <row r="393" spans="1:40" ht="60" x14ac:dyDescent="0.2">
      <c r="A393" s="323" t="s">
        <v>146</v>
      </c>
      <c r="B393" s="324" t="s">
        <v>644</v>
      </c>
      <c r="C393" s="322" t="s">
        <v>1344</v>
      </c>
      <c r="D393" s="323" t="s">
        <v>1385</v>
      </c>
      <c r="E393" s="322" t="s">
        <v>647</v>
      </c>
      <c r="F393" s="322" t="s">
        <v>1389</v>
      </c>
      <c r="G393" s="323" t="s">
        <v>1390</v>
      </c>
      <c r="H393" s="407">
        <v>45689</v>
      </c>
      <c r="I393" s="407">
        <v>46022</v>
      </c>
      <c r="J393" s="74"/>
      <c r="K393" s="74">
        <v>0.09</v>
      </c>
      <c r="L393" s="74">
        <v>0.09</v>
      </c>
      <c r="M393" s="74">
        <v>0.09</v>
      </c>
      <c r="N393" s="74">
        <v>0.09</v>
      </c>
      <c r="O393" s="74">
        <v>0.09</v>
      </c>
      <c r="P393" s="75">
        <v>0.09</v>
      </c>
      <c r="Q393" s="75">
        <v>0.09</v>
      </c>
      <c r="R393" s="75">
        <v>0.09</v>
      </c>
      <c r="S393" s="75">
        <v>0.09</v>
      </c>
      <c r="T393" s="75">
        <v>0.09</v>
      </c>
      <c r="U393" s="75">
        <v>0.1</v>
      </c>
      <c r="V393" s="75">
        <f t="shared" si="19"/>
        <v>0.99999999999999978</v>
      </c>
      <c r="W393" s="411" t="s">
        <v>1391</v>
      </c>
      <c r="X393" s="322" t="s">
        <v>1349</v>
      </c>
      <c r="Y393" s="117"/>
      <c r="Z393" s="117">
        <v>0.09</v>
      </c>
      <c r="AA393" s="117">
        <v>0.09</v>
      </c>
      <c r="AB393" s="268">
        <v>0.09</v>
      </c>
      <c r="AC393" s="268">
        <v>0.09</v>
      </c>
      <c r="AD393" s="268">
        <v>0.09</v>
      </c>
      <c r="AE393" s="73"/>
      <c r="AF393" s="73"/>
      <c r="AG393" s="73"/>
      <c r="AH393" s="73"/>
      <c r="AI393" s="73"/>
      <c r="AJ393" s="73"/>
      <c r="AK393" s="77">
        <f t="shared" si="20"/>
        <v>0.44999999999999996</v>
      </c>
      <c r="AL393" s="77">
        <f t="shared" si="18"/>
        <v>1</v>
      </c>
      <c r="AM393" s="40"/>
      <c r="AN393" s="281"/>
    </row>
    <row r="394" spans="1:40" ht="60" x14ac:dyDescent="0.2">
      <c r="A394" s="323" t="s">
        <v>146</v>
      </c>
      <c r="B394" s="324" t="s">
        <v>644</v>
      </c>
      <c r="C394" s="322" t="s">
        <v>1392</v>
      </c>
      <c r="D394" s="386" t="s">
        <v>1393</v>
      </c>
      <c r="E394" s="322" t="s">
        <v>647</v>
      </c>
      <c r="F394" s="322" t="s">
        <v>1394</v>
      </c>
      <c r="G394" s="323" t="s">
        <v>1395</v>
      </c>
      <c r="H394" s="407">
        <v>45717</v>
      </c>
      <c r="I394" s="407">
        <v>46022</v>
      </c>
      <c r="J394" s="74"/>
      <c r="K394" s="74"/>
      <c r="L394" s="74">
        <v>0.25</v>
      </c>
      <c r="M394" s="74"/>
      <c r="N394" s="74"/>
      <c r="O394" s="74">
        <v>0.25</v>
      </c>
      <c r="P394" s="75"/>
      <c r="Q394" s="75"/>
      <c r="R394" s="75">
        <v>0.25</v>
      </c>
      <c r="S394" s="75"/>
      <c r="T394" s="75"/>
      <c r="U394" s="75">
        <v>0.25</v>
      </c>
      <c r="V394" s="75">
        <f t="shared" si="19"/>
        <v>1</v>
      </c>
      <c r="W394" s="411" t="s">
        <v>1396</v>
      </c>
      <c r="X394" s="322" t="s">
        <v>1397</v>
      </c>
      <c r="Y394" s="124"/>
      <c r="Z394" s="124"/>
      <c r="AA394" s="117">
        <v>0.25</v>
      </c>
      <c r="AB394" s="267"/>
      <c r="AC394" s="267"/>
      <c r="AD394" s="267">
        <v>0.25</v>
      </c>
      <c r="AE394" s="73"/>
      <c r="AF394" s="73"/>
      <c r="AG394" s="73"/>
      <c r="AH394" s="73"/>
      <c r="AI394" s="73"/>
      <c r="AJ394" s="73"/>
      <c r="AK394" s="77">
        <f t="shared" si="20"/>
        <v>0.5</v>
      </c>
      <c r="AL394" s="77">
        <f t="shared" ref="AL394:AL457" si="21">IFERROR(AK394/SUM(J394:O394),"No aplica")</f>
        <v>1</v>
      </c>
      <c r="AM394" s="40"/>
      <c r="AN394" s="281"/>
    </row>
    <row r="395" spans="1:40" ht="60" x14ac:dyDescent="0.2">
      <c r="A395" s="323" t="s">
        <v>146</v>
      </c>
      <c r="B395" s="324" t="s">
        <v>644</v>
      </c>
      <c r="C395" s="322" t="s">
        <v>1392</v>
      </c>
      <c r="D395" s="386" t="s">
        <v>1393</v>
      </c>
      <c r="E395" s="322" t="s">
        <v>647</v>
      </c>
      <c r="F395" s="322" t="s">
        <v>1398</v>
      </c>
      <c r="G395" s="323" t="s">
        <v>1399</v>
      </c>
      <c r="H395" s="407">
        <v>45658</v>
      </c>
      <c r="I395" s="407">
        <v>46022</v>
      </c>
      <c r="J395" s="74">
        <v>0.08</v>
      </c>
      <c r="K395" s="74">
        <v>0.08</v>
      </c>
      <c r="L395" s="74">
        <v>0.09</v>
      </c>
      <c r="M395" s="74">
        <v>0.08</v>
      </c>
      <c r="N395" s="74">
        <v>0.08</v>
      </c>
      <c r="O395" s="74">
        <v>0.09</v>
      </c>
      <c r="P395" s="75">
        <v>0.08</v>
      </c>
      <c r="Q395" s="75">
        <v>0.08</v>
      </c>
      <c r="R395" s="75">
        <v>0.09</v>
      </c>
      <c r="S395" s="75">
        <v>0.08</v>
      </c>
      <c r="T395" s="75">
        <v>0.08</v>
      </c>
      <c r="U395" s="75">
        <v>0.09</v>
      </c>
      <c r="V395" s="75">
        <f t="shared" si="19"/>
        <v>0.99999999999999978</v>
      </c>
      <c r="W395" s="411" t="s">
        <v>1400</v>
      </c>
      <c r="X395" s="322" t="s">
        <v>1397</v>
      </c>
      <c r="Y395" s="117">
        <v>0.08</v>
      </c>
      <c r="Z395" s="117">
        <v>0.08</v>
      </c>
      <c r="AA395" s="117">
        <v>0.09</v>
      </c>
      <c r="AB395" s="267">
        <v>0.08</v>
      </c>
      <c r="AC395" s="267">
        <v>0.08</v>
      </c>
      <c r="AD395" s="267">
        <v>0.09</v>
      </c>
      <c r="AE395" s="73"/>
      <c r="AF395" s="73"/>
      <c r="AG395" s="73"/>
      <c r="AH395" s="73"/>
      <c r="AI395" s="73"/>
      <c r="AJ395" s="73"/>
      <c r="AK395" s="77">
        <f t="shared" si="20"/>
        <v>0.5</v>
      </c>
      <c r="AL395" s="77">
        <f t="shared" si="21"/>
        <v>1</v>
      </c>
      <c r="AM395" s="40"/>
      <c r="AN395" s="281"/>
    </row>
    <row r="396" spans="1:40" ht="60" x14ac:dyDescent="0.2">
      <c r="A396" s="323" t="s">
        <v>146</v>
      </c>
      <c r="B396" s="324" t="s">
        <v>644</v>
      </c>
      <c r="C396" s="322" t="s">
        <v>1392</v>
      </c>
      <c r="D396" s="386" t="s">
        <v>1393</v>
      </c>
      <c r="E396" s="322" t="s">
        <v>647</v>
      </c>
      <c r="F396" s="322" t="s">
        <v>1401</v>
      </c>
      <c r="G396" s="323" t="s">
        <v>1402</v>
      </c>
      <c r="H396" s="407">
        <v>45658</v>
      </c>
      <c r="I396" s="407">
        <v>46022</v>
      </c>
      <c r="J396" s="74">
        <v>0.08</v>
      </c>
      <c r="K396" s="74">
        <v>0.08</v>
      </c>
      <c r="L396" s="74">
        <v>0.09</v>
      </c>
      <c r="M396" s="74">
        <v>0.08</v>
      </c>
      <c r="N396" s="74">
        <v>0.08</v>
      </c>
      <c r="O396" s="74">
        <v>0.09</v>
      </c>
      <c r="P396" s="75">
        <v>0.08</v>
      </c>
      <c r="Q396" s="75">
        <v>0.08</v>
      </c>
      <c r="R396" s="75">
        <v>0.09</v>
      </c>
      <c r="S396" s="75">
        <v>0.08</v>
      </c>
      <c r="T396" s="75">
        <v>0.08</v>
      </c>
      <c r="U396" s="75">
        <v>0.09</v>
      </c>
      <c r="V396" s="75">
        <f t="shared" si="19"/>
        <v>0.99999999999999978</v>
      </c>
      <c r="W396" s="411" t="s">
        <v>1403</v>
      </c>
      <c r="X396" s="322" t="s">
        <v>1397</v>
      </c>
      <c r="Y396" s="117">
        <v>0.08</v>
      </c>
      <c r="Z396" s="117">
        <v>0.08</v>
      </c>
      <c r="AA396" s="117">
        <v>0.09</v>
      </c>
      <c r="AB396" s="267">
        <v>0.08</v>
      </c>
      <c r="AC396" s="267">
        <v>0.08</v>
      </c>
      <c r="AD396" s="267">
        <v>0.09</v>
      </c>
      <c r="AE396" s="73"/>
      <c r="AF396" s="73"/>
      <c r="AG396" s="73"/>
      <c r="AH396" s="73"/>
      <c r="AI396" s="73"/>
      <c r="AJ396" s="73"/>
      <c r="AK396" s="77">
        <f t="shared" si="20"/>
        <v>0.5</v>
      </c>
      <c r="AL396" s="77">
        <f t="shared" si="21"/>
        <v>1</v>
      </c>
      <c r="AM396" s="40"/>
      <c r="AN396" s="281"/>
    </row>
    <row r="397" spans="1:40" ht="60" x14ac:dyDescent="0.2">
      <c r="A397" s="323" t="s">
        <v>146</v>
      </c>
      <c r="B397" s="324" t="s">
        <v>644</v>
      </c>
      <c r="C397" s="322" t="s">
        <v>1392</v>
      </c>
      <c r="D397" s="386" t="s">
        <v>1393</v>
      </c>
      <c r="E397" s="322" t="s">
        <v>647</v>
      </c>
      <c r="F397" s="322" t="s">
        <v>1404</v>
      </c>
      <c r="G397" s="323" t="s">
        <v>1405</v>
      </c>
      <c r="H397" s="407">
        <v>45658</v>
      </c>
      <c r="I397" s="407">
        <v>46022</v>
      </c>
      <c r="J397" s="74">
        <v>0.08</v>
      </c>
      <c r="K397" s="74">
        <v>0.08</v>
      </c>
      <c r="L397" s="74">
        <v>0.09</v>
      </c>
      <c r="M397" s="74">
        <v>0.08</v>
      </c>
      <c r="N397" s="74">
        <v>0.08</v>
      </c>
      <c r="O397" s="74">
        <v>0.09</v>
      </c>
      <c r="P397" s="75">
        <v>0.08</v>
      </c>
      <c r="Q397" s="75">
        <v>0.08</v>
      </c>
      <c r="R397" s="75">
        <v>0.09</v>
      </c>
      <c r="S397" s="75">
        <v>0.08</v>
      </c>
      <c r="T397" s="75">
        <v>0.08</v>
      </c>
      <c r="U397" s="75">
        <v>0.09</v>
      </c>
      <c r="V397" s="75">
        <f t="shared" si="19"/>
        <v>0.99999999999999978</v>
      </c>
      <c r="W397" s="411" t="s">
        <v>1406</v>
      </c>
      <c r="X397" s="322" t="s">
        <v>1397</v>
      </c>
      <c r="Y397" s="117">
        <v>0.08</v>
      </c>
      <c r="Z397" s="117">
        <v>0.08</v>
      </c>
      <c r="AA397" s="117">
        <v>0.09</v>
      </c>
      <c r="AB397" s="267">
        <v>0.08</v>
      </c>
      <c r="AC397" s="267">
        <v>0.08</v>
      </c>
      <c r="AD397" s="267">
        <v>0.09</v>
      </c>
      <c r="AE397" s="73"/>
      <c r="AF397" s="73"/>
      <c r="AG397" s="73"/>
      <c r="AH397" s="73"/>
      <c r="AI397" s="73"/>
      <c r="AJ397" s="73"/>
      <c r="AK397" s="77">
        <f t="shared" si="20"/>
        <v>0.5</v>
      </c>
      <c r="AL397" s="77">
        <f t="shared" si="21"/>
        <v>1</v>
      </c>
      <c r="AM397" s="40"/>
      <c r="AN397" s="281"/>
    </row>
    <row r="398" spans="1:40" ht="120" x14ac:dyDescent="0.2">
      <c r="A398" s="323" t="s">
        <v>146</v>
      </c>
      <c r="B398" s="324" t="s">
        <v>644</v>
      </c>
      <c r="C398" s="322" t="s">
        <v>1392</v>
      </c>
      <c r="D398" s="386" t="s">
        <v>1393</v>
      </c>
      <c r="E398" s="322" t="s">
        <v>647</v>
      </c>
      <c r="F398" s="322" t="s">
        <v>1407</v>
      </c>
      <c r="G398" s="323" t="s">
        <v>679</v>
      </c>
      <c r="H398" s="407">
        <v>45658</v>
      </c>
      <c r="I398" s="407">
        <v>46022</v>
      </c>
      <c r="J398" s="74">
        <v>0.08</v>
      </c>
      <c r="K398" s="74">
        <v>0.08</v>
      </c>
      <c r="L398" s="74">
        <v>0.09</v>
      </c>
      <c r="M398" s="74">
        <v>0.08</v>
      </c>
      <c r="N398" s="74">
        <v>0.08</v>
      </c>
      <c r="O398" s="74">
        <v>0.09</v>
      </c>
      <c r="P398" s="75">
        <v>0.08</v>
      </c>
      <c r="Q398" s="75">
        <v>0.08</v>
      </c>
      <c r="R398" s="75">
        <v>0.09</v>
      </c>
      <c r="S398" s="75">
        <v>0.08</v>
      </c>
      <c r="T398" s="75">
        <v>0.08</v>
      </c>
      <c r="U398" s="75">
        <v>0.09</v>
      </c>
      <c r="V398" s="75">
        <f t="shared" si="19"/>
        <v>0.99999999999999978</v>
      </c>
      <c r="W398" s="411" t="s">
        <v>968</v>
      </c>
      <c r="X398" s="322" t="s">
        <v>1397</v>
      </c>
      <c r="Y398" s="117">
        <v>0.08</v>
      </c>
      <c r="Z398" s="117">
        <v>0.08</v>
      </c>
      <c r="AA398" s="117">
        <v>0.09</v>
      </c>
      <c r="AB398" s="267">
        <v>0.08</v>
      </c>
      <c r="AC398" s="267">
        <v>0.08</v>
      </c>
      <c r="AD398" s="267">
        <v>0.09</v>
      </c>
      <c r="AE398" s="73"/>
      <c r="AF398" s="73"/>
      <c r="AG398" s="73"/>
      <c r="AH398" s="73"/>
      <c r="AI398" s="73"/>
      <c r="AJ398" s="73"/>
      <c r="AK398" s="77">
        <f t="shared" si="20"/>
        <v>0.5</v>
      </c>
      <c r="AL398" s="77">
        <f t="shared" si="21"/>
        <v>1</v>
      </c>
      <c r="AM398" s="40"/>
      <c r="AN398" s="281"/>
    </row>
    <row r="399" spans="1:40" ht="60" x14ac:dyDescent="0.2">
      <c r="A399" s="323" t="s">
        <v>146</v>
      </c>
      <c r="B399" s="324" t="s">
        <v>644</v>
      </c>
      <c r="C399" s="322" t="s">
        <v>1392</v>
      </c>
      <c r="D399" s="386" t="s">
        <v>1393</v>
      </c>
      <c r="E399" s="322" t="s">
        <v>647</v>
      </c>
      <c r="F399" s="322" t="s">
        <v>1408</v>
      </c>
      <c r="G399" s="325" t="s">
        <v>1409</v>
      </c>
      <c r="H399" s="407">
        <v>45809</v>
      </c>
      <c r="I399" s="407">
        <v>46022</v>
      </c>
      <c r="J399" s="75"/>
      <c r="K399" s="75"/>
      <c r="L399" s="75"/>
      <c r="M399" s="75"/>
      <c r="N399" s="75"/>
      <c r="O399" s="75">
        <v>0.5</v>
      </c>
      <c r="P399" s="75"/>
      <c r="Q399" s="75"/>
      <c r="R399" s="75"/>
      <c r="S399" s="75"/>
      <c r="T399" s="75"/>
      <c r="U399" s="75">
        <v>0.5</v>
      </c>
      <c r="V399" s="75">
        <f t="shared" si="19"/>
        <v>1</v>
      </c>
      <c r="W399" s="411" t="s">
        <v>1410</v>
      </c>
      <c r="X399" s="322" t="s">
        <v>1397</v>
      </c>
      <c r="Y399" s="116"/>
      <c r="Z399" s="116"/>
      <c r="AA399" s="116"/>
      <c r="AB399" s="267"/>
      <c r="AC399" s="267"/>
      <c r="AD399" s="267">
        <v>0.5</v>
      </c>
      <c r="AE399" s="73"/>
      <c r="AF399" s="73"/>
      <c r="AG399" s="73"/>
      <c r="AH399" s="73"/>
      <c r="AI399" s="73"/>
      <c r="AJ399" s="73"/>
      <c r="AK399" s="77">
        <f t="shared" si="20"/>
        <v>0.5</v>
      </c>
      <c r="AL399" s="77">
        <f t="shared" si="21"/>
        <v>1</v>
      </c>
      <c r="AM399" s="40" t="s">
        <v>268</v>
      </c>
      <c r="AN399" s="281"/>
    </row>
    <row r="400" spans="1:40" ht="60" x14ac:dyDescent="0.2">
      <c r="A400" s="323" t="s">
        <v>146</v>
      </c>
      <c r="B400" s="324" t="s">
        <v>644</v>
      </c>
      <c r="C400" s="322" t="s">
        <v>1392</v>
      </c>
      <c r="D400" s="356" t="s">
        <v>1411</v>
      </c>
      <c r="E400" s="322" t="s">
        <v>647</v>
      </c>
      <c r="F400" s="322" t="s">
        <v>1412</v>
      </c>
      <c r="G400" s="323" t="s">
        <v>1413</v>
      </c>
      <c r="H400" s="407">
        <v>45839</v>
      </c>
      <c r="I400" s="407">
        <v>46006</v>
      </c>
      <c r="J400" s="74"/>
      <c r="K400" s="74"/>
      <c r="L400" s="74"/>
      <c r="M400" s="74"/>
      <c r="N400" s="74"/>
      <c r="O400" s="74"/>
      <c r="P400" s="75"/>
      <c r="Q400" s="75"/>
      <c r="R400" s="75"/>
      <c r="S400" s="75"/>
      <c r="T400" s="75">
        <v>0.5</v>
      </c>
      <c r="U400" s="75">
        <v>0.5</v>
      </c>
      <c r="V400" s="75">
        <f t="shared" si="19"/>
        <v>1</v>
      </c>
      <c r="W400" s="411" t="s">
        <v>1414</v>
      </c>
      <c r="X400" s="322" t="s">
        <v>1397</v>
      </c>
      <c r="Y400" s="116"/>
      <c r="Z400" s="116"/>
      <c r="AA400" s="116"/>
      <c r="AB400" s="267"/>
      <c r="AC400" s="267"/>
      <c r="AD400" s="267"/>
      <c r="AE400" s="73"/>
      <c r="AF400" s="73"/>
      <c r="AG400" s="73"/>
      <c r="AH400" s="73"/>
      <c r="AI400" s="73"/>
      <c r="AJ400" s="73"/>
      <c r="AK400" s="77">
        <f t="shared" si="20"/>
        <v>0</v>
      </c>
      <c r="AL400" s="77" t="str">
        <f>IFERROR(AK400/SUM(J400:O400),"No programado para el periodo")</f>
        <v>No programado para el periodo</v>
      </c>
      <c r="AM400" s="40" t="s">
        <v>268</v>
      </c>
      <c r="AN400" s="401" t="s">
        <v>665</v>
      </c>
    </row>
    <row r="401" spans="1:40" ht="60" x14ac:dyDescent="0.2">
      <c r="A401" s="323" t="s">
        <v>146</v>
      </c>
      <c r="B401" s="324" t="s">
        <v>644</v>
      </c>
      <c r="C401" s="322" t="s">
        <v>1392</v>
      </c>
      <c r="D401" s="356" t="s">
        <v>1411</v>
      </c>
      <c r="E401" s="322" t="s">
        <v>647</v>
      </c>
      <c r="F401" s="322" t="s">
        <v>1415</v>
      </c>
      <c r="G401" s="323" t="s">
        <v>1416</v>
      </c>
      <c r="H401" s="407">
        <v>45717</v>
      </c>
      <c r="I401" s="407">
        <v>45991</v>
      </c>
      <c r="J401" s="74"/>
      <c r="K401" s="74"/>
      <c r="L401" s="74">
        <v>0.25</v>
      </c>
      <c r="M401" s="74"/>
      <c r="N401" s="74"/>
      <c r="O401" s="74"/>
      <c r="P401" s="74">
        <v>0.25</v>
      </c>
      <c r="Q401" s="434"/>
      <c r="R401" s="74">
        <v>0.25</v>
      </c>
      <c r="S401" s="75"/>
      <c r="T401" s="74">
        <v>0.25</v>
      </c>
      <c r="U401" s="75"/>
      <c r="V401" s="75">
        <f t="shared" si="19"/>
        <v>1</v>
      </c>
      <c r="W401" s="411" t="s">
        <v>1417</v>
      </c>
      <c r="X401" s="322" t="s">
        <v>1397</v>
      </c>
      <c r="Y401" s="116"/>
      <c r="Z401" s="116"/>
      <c r="AA401" s="117">
        <v>0.25</v>
      </c>
      <c r="AB401" s="267"/>
      <c r="AC401" s="267"/>
      <c r="AD401" s="267"/>
      <c r="AE401" s="73"/>
      <c r="AF401" s="73"/>
      <c r="AG401" s="73"/>
      <c r="AH401" s="73"/>
      <c r="AI401" s="73"/>
      <c r="AJ401" s="73"/>
      <c r="AK401" s="77">
        <f t="shared" si="20"/>
        <v>0.25</v>
      </c>
      <c r="AL401" s="77">
        <f t="shared" si="21"/>
        <v>1</v>
      </c>
      <c r="AM401" s="40"/>
      <c r="AN401" s="281"/>
    </row>
    <row r="402" spans="1:40" ht="60" x14ac:dyDescent="0.2">
      <c r="A402" s="323" t="s">
        <v>146</v>
      </c>
      <c r="B402" s="324" t="s">
        <v>644</v>
      </c>
      <c r="C402" s="322" t="s">
        <v>1392</v>
      </c>
      <c r="D402" s="323" t="s">
        <v>1418</v>
      </c>
      <c r="E402" s="322" t="s">
        <v>647</v>
      </c>
      <c r="F402" s="322" t="s">
        <v>1419</v>
      </c>
      <c r="G402" s="325" t="s">
        <v>1420</v>
      </c>
      <c r="H402" s="407">
        <v>45717</v>
      </c>
      <c r="I402" s="407">
        <v>46022</v>
      </c>
      <c r="J402" s="75"/>
      <c r="K402" s="75"/>
      <c r="L402" s="75">
        <v>0.25</v>
      </c>
      <c r="M402" s="75"/>
      <c r="N402" s="75"/>
      <c r="O402" s="75">
        <v>0.25</v>
      </c>
      <c r="P402" s="75"/>
      <c r="Q402" s="75"/>
      <c r="R402" s="75">
        <v>0.25</v>
      </c>
      <c r="S402" s="75"/>
      <c r="T402" s="75"/>
      <c r="U402" s="75">
        <v>0.25</v>
      </c>
      <c r="V402" s="75">
        <f t="shared" si="19"/>
        <v>1</v>
      </c>
      <c r="W402" s="411" t="s">
        <v>1421</v>
      </c>
      <c r="X402" s="322" t="s">
        <v>1397</v>
      </c>
      <c r="Y402" s="116"/>
      <c r="Z402" s="116"/>
      <c r="AA402" s="82">
        <v>0.25</v>
      </c>
      <c r="AB402" s="267"/>
      <c r="AC402" s="267"/>
      <c r="AD402" s="267">
        <v>0.25</v>
      </c>
      <c r="AE402" s="73"/>
      <c r="AF402" s="73"/>
      <c r="AG402" s="73"/>
      <c r="AH402" s="73"/>
      <c r="AI402" s="73"/>
      <c r="AJ402" s="73"/>
      <c r="AK402" s="77">
        <f t="shared" si="20"/>
        <v>0.5</v>
      </c>
      <c r="AL402" s="77">
        <f t="shared" si="21"/>
        <v>1</v>
      </c>
      <c r="AM402" s="40"/>
      <c r="AN402" s="281"/>
    </row>
    <row r="403" spans="1:40" ht="60" x14ac:dyDescent="0.2">
      <c r="A403" s="323" t="s">
        <v>146</v>
      </c>
      <c r="B403" s="324" t="s">
        <v>644</v>
      </c>
      <c r="C403" s="322" t="s">
        <v>1392</v>
      </c>
      <c r="D403" s="323" t="s">
        <v>1418</v>
      </c>
      <c r="E403" s="322" t="s">
        <v>647</v>
      </c>
      <c r="F403" s="322" t="s">
        <v>1422</v>
      </c>
      <c r="G403" s="325" t="s">
        <v>1423</v>
      </c>
      <c r="H403" s="407">
        <v>45778</v>
      </c>
      <c r="I403" s="407">
        <v>45838</v>
      </c>
      <c r="J403" s="75"/>
      <c r="K403" s="75"/>
      <c r="L403" s="75"/>
      <c r="M403" s="435"/>
      <c r="N403" s="436"/>
      <c r="O403" s="436"/>
      <c r="P403" s="437">
        <v>0.5</v>
      </c>
      <c r="Q403" s="75">
        <v>0.5</v>
      </c>
      <c r="R403" s="75"/>
      <c r="S403" s="75"/>
      <c r="T403" s="75"/>
      <c r="U403" s="75"/>
      <c r="V403" s="75">
        <f t="shared" si="19"/>
        <v>1</v>
      </c>
      <c r="W403" s="411" t="s">
        <v>1424</v>
      </c>
      <c r="X403" s="322" t="s">
        <v>1397</v>
      </c>
      <c r="Y403" s="116"/>
      <c r="Z403" s="116"/>
      <c r="AA403" s="116"/>
      <c r="AB403" s="267"/>
      <c r="AC403" s="267"/>
      <c r="AD403" s="267"/>
      <c r="AE403" s="73"/>
      <c r="AF403" s="73"/>
      <c r="AG403" s="73"/>
      <c r="AH403" s="73"/>
      <c r="AI403" s="73"/>
      <c r="AJ403" s="73"/>
      <c r="AK403" s="77">
        <f t="shared" si="20"/>
        <v>0</v>
      </c>
      <c r="AL403" s="77" t="str">
        <f>IFERROR(AK403/SUM(J403:O403),"No programado para el periodo")</f>
        <v>No programado para el periodo</v>
      </c>
      <c r="AM403" s="40" t="s">
        <v>268</v>
      </c>
      <c r="AN403" s="401" t="s">
        <v>665</v>
      </c>
    </row>
    <row r="404" spans="1:40" ht="60" x14ac:dyDescent="0.2">
      <c r="A404" s="323" t="s">
        <v>146</v>
      </c>
      <c r="B404" s="324" t="s">
        <v>644</v>
      </c>
      <c r="C404" s="322" t="s">
        <v>1392</v>
      </c>
      <c r="D404" s="323" t="s">
        <v>1418</v>
      </c>
      <c r="E404" s="322" t="s">
        <v>647</v>
      </c>
      <c r="F404" s="322" t="s">
        <v>1425</v>
      </c>
      <c r="G404" s="325" t="s">
        <v>1426</v>
      </c>
      <c r="H404" s="407">
        <v>45717</v>
      </c>
      <c r="I404" s="407">
        <v>45777</v>
      </c>
      <c r="J404" s="75"/>
      <c r="K404" s="75"/>
      <c r="L404" s="75">
        <v>0.5</v>
      </c>
      <c r="M404" s="75">
        <v>0.5</v>
      </c>
      <c r="N404" s="75"/>
      <c r="O404" s="75"/>
      <c r="P404" s="75"/>
      <c r="Q404" s="75"/>
      <c r="R404" s="75"/>
      <c r="S404" s="75"/>
      <c r="T404" s="75"/>
      <c r="U404" s="75"/>
      <c r="V404" s="75">
        <f t="shared" si="19"/>
        <v>1</v>
      </c>
      <c r="W404" s="411" t="s">
        <v>1427</v>
      </c>
      <c r="X404" s="322" t="s">
        <v>1397</v>
      </c>
      <c r="Y404" s="116"/>
      <c r="Z404" s="116"/>
      <c r="AA404" s="82">
        <v>1</v>
      </c>
      <c r="AB404" s="267"/>
      <c r="AC404" s="267"/>
      <c r="AD404" s="267"/>
      <c r="AE404" s="73"/>
      <c r="AF404" s="73"/>
      <c r="AG404" s="73"/>
      <c r="AH404" s="73"/>
      <c r="AI404" s="73"/>
      <c r="AJ404" s="73"/>
      <c r="AK404" s="77">
        <f t="shared" si="20"/>
        <v>1</v>
      </c>
      <c r="AL404" s="77">
        <f t="shared" si="21"/>
        <v>1</v>
      </c>
      <c r="AM404" s="40"/>
      <c r="AN404" s="281"/>
    </row>
    <row r="405" spans="1:40" ht="60" x14ac:dyDescent="0.2">
      <c r="A405" s="323" t="s">
        <v>146</v>
      </c>
      <c r="B405" s="324" t="s">
        <v>644</v>
      </c>
      <c r="C405" s="322" t="s">
        <v>1428</v>
      </c>
      <c r="D405" s="386" t="s">
        <v>1429</v>
      </c>
      <c r="E405" s="322" t="s">
        <v>647</v>
      </c>
      <c r="F405" s="378" t="s">
        <v>1430</v>
      </c>
      <c r="G405" s="323" t="s">
        <v>733</v>
      </c>
      <c r="H405" s="407">
        <v>45658</v>
      </c>
      <c r="I405" s="407">
        <v>46022</v>
      </c>
      <c r="J405" s="74">
        <v>0.1</v>
      </c>
      <c r="K405" s="74"/>
      <c r="L405" s="74"/>
      <c r="M405" s="74">
        <v>0.3</v>
      </c>
      <c r="N405" s="74"/>
      <c r="O405" s="74"/>
      <c r="P405" s="75"/>
      <c r="Q405" s="75">
        <v>0.3</v>
      </c>
      <c r="R405" s="75"/>
      <c r="S405" s="75"/>
      <c r="T405" s="75"/>
      <c r="U405" s="75">
        <v>0.3</v>
      </c>
      <c r="V405" s="75">
        <f t="shared" si="19"/>
        <v>1</v>
      </c>
      <c r="W405" s="411" t="s">
        <v>734</v>
      </c>
      <c r="X405" s="322" t="s">
        <v>1431</v>
      </c>
      <c r="Y405" s="117">
        <v>0.1</v>
      </c>
      <c r="Z405" s="116"/>
      <c r="AA405" s="116"/>
      <c r="AB405" s="270">
        <v>0.3</v>
      </c>
      <c r="AC405" s="278" t="s">
        <v>744</v>
      </c>
      <c r="AD405" s="278" t="s">
        <v>744</v>
      </c>
      <c r="AE405" s="73"/>
      <c r="AF405" s="73"/>
      <c r="AG405" s="73"/>
      <c r="AH405" s="73"/>
      <c r="AI405" s="73"/>
      <c r="AJ405" s="73"/>
      <c r="AK405" s="77">
        <f t="shared" si="20"/>
        <v>0.4</v>
      </c>
      <c r="AL405" s="77">
        <f t="shared" si="21"/>
        <v>1</v>
      </c>
      <c r="AM405" s="40"/>
      <c r="AN405" s="406" t="s">
        <v>1432</v>
      </c>
    </row>
    <row r="406" spans="1:40" ht="60" x14ac:dyDescent="0.2">
      <c r="A406" s="323" t="s">
        <v>146</v>
      </c>
      <c r="B406" s="324" t="s">
        <v>644</v>
      </c>
      <c r="C406" s="322" t="s">
        <v>1428</v>
      </c>
      <c r="D406" s="386" t="s">
        <v>1429</v>
      </c>
      <c r="E406" s="322" t="s">
        <v>647</v>
      </c>
      <c r="F406" s="378" t="s">
        <v>1433</v>
      </c>
      <c r="G406" s="323" t="s">
        <v>999</v>
      </c>
      <c r="H406" s="407">
        <v>45658</v>
      </c>
      <c r="I406" s="407">
        <v>46022</v>
      </c>
      <c r="J406" s="74">
        <v>0.08</v>
      </c>
      <c r="K406" s="74">
        <v>0.08</v>
      </c>
      <c r="L406" s="74">
        <v>0.09</v>
      </c>
      <c r="M406" s="74">
        <v>0.08</v>
      </c>
      <c r="N406" s="74">
        <v>0.08</v>
      </c>
      <c r="O406" s="74">
        <v>0.09</v>
      </c>
      <c r="P406" s="75">
        <v>0.08</v>
      </c>
      <c r="Q406" s="75">
        <v>0.08</v>
      </c>
      <c r="R406" s="75">
        <v>0.09</v>
      </c>
      <c r="S406" s="75">
        <v>0.08</v>
      </c>
      <c r="T406" s="75">
        <v>0.08</v>
      </c>
      <c r="U406" s="75">
        <v>0.09</v>
      </c>
      <c r="V406" s="75">
        <f t="shared" si="19"/>
        <v>0.99999999999999978</v>
      </c>
      <c r="W406" s="411" t="s">
        <v>1000</v>
      </c>
      <c r="X406" s="322" t="s">
        <v>1431</v>
      </c>
      <c r="Y406" s="117">
        <v>0.08</v>
      </c>
      <c r="Z406" s="117">
        <v>0.08</v>
      </c>
      <c r="AA406" s="117">
        <v>0.09</v>
      </c>
      <c r="AB406" s="272">
        <v>0.08</v>
      </c>
      <c r="AC406" s="273">
        <v>0.08</v>
      </c>
      <c r="AD406" s="273">
        <v>0.09</v>
      </c>
      <c r="AE406" s="73"/>
      <c r="AF406" s="73"/>
      <c r="AG406" s="73"/>
      <c r="AH406" s="73"/>
      <c r="AI406" s="73"/>
      <c r="AJ406" s="73"/>
      <c r="AK406" s="77">
        <f t="shared" si="20"/>
        <v>0.5</v>
      </c>
      <c r="AL406" s="77">
        <f t="shared" si="21"/>
        <v>1</v>
      </c>
      <c r="AM406" s="40"/>
      <c r="AN406" s="403" t="s">
        <v>1432</v>
      </c>
    </row>
    <row r="407" spans="1:40" ht="120" x14ac:dyDescent="0.2">
      <c r="A407" s="323" t="s">
        <v>146</v>
      </c>
      <c r="B407" s="324" t="s">
        <v>644</v>
      </c>
      <c r="C407" s="322" t="s">
        <v>1428</v>
      </c>
      <c r="D407" s="386" t="s">
        <v>1429</v>
      </c>
      <c r="E407" s="322" t="s">
        <v>647</v>
      </c>
      <c r="F407" s="378" t="s">
        <v>1434</v>
      </c>
      <c r="G407" s="323" t="s">
        <v>679</v>
      </c>
      <c r="H407" s="407">
        <v>45658</v>
      </c>
      <c r="I407" s="407">
        <v>46022</v>
      </c>
      <c r="J407" s="74">
        <v>0.08</v>
      </c>
      <c r="K407" s="74">
        <v>0.08</v>
      </c>
      <c r="L407" s="74">
        <v>0.09</v>
      </c>
      <c r="M407" s="74">
        <v>0.08</v>
      </c>
      <c r="N407" s="74">
        <v>0.08</v>
      </c>
      <c r="O407" s="74">
        <v>0.09</v>
      </c>
      <c r="P407" s="75">
        <v>0.08</v>
      </c>
      <c r="Q407" s="75">
        <v>0.08</v>
      </c>
      <c r="R407" s="75">
        <v>0.09</v>
      </c>
      <c r="S407" s="75">
        <v>0.08</v>
      </c>
      <c r="T407" s="75">
        <v>0.08</v>
      </c>
      <c r="U407" s="75">
        <v>0.09</v>
      </c>
      <c r="V407" s="75">
        <f t="shared" si="19"/>
        <v>0.99999999999999978</v>
      </c>
      <c r="W407" s="411" t="s">
        <v>968</v>
      </c>
      <c r="X407" s="322" t="s">
        <v>1431</v>
      </c>
      <c r="Y407" s="117">
        <v>0.08</v>
      </c>
      <c r="Z407" s="117">
        <v>0.08</v>
      </c>
      <c r="AA407" s="117">
        <v>0.09</v>
      </c>
      <c r="AB407" s="272">
        <v>0.08</v>
      </c>
      <c r="AC407" s="273">
        <v>0.08</v>
      </c>
      <c r="AD407" s="273">
        <v>0.09</v>
      </c>
      <c r="AE407" s="73"/>
      <c r="AF407" s="73"/>
      <c r="AG407" s="73"/>
      <c r="AH407" s="73"/>
      <c r="AI407" s="73"/>
      <c r="AJ407" s="73"/>
      <c r="AK407" s="77">
        <f t="shared" si="20"/>
        <v>0.5</v>
      </c>
      <c r="AL407" s="77">
        <f t="shared" si="21"/>
        <v>1</v>
      </c>
      <c r="AM407" s="40"/>
      <c r="AN407" s="403" t="s">
        <v>1432</v>
      </c>
    </row>
    <row r="408" spans="1:40" ht="60" x14ac:dyDescent="0.2">
      <c r="A408" s="323" t="s">
        <v>146</v>
      </c>
      <c r="B408" s="324" t="s">
        <v>644</v>
      </c>
      <c r="C408" s="322" t="s">
        <v>1428</v>
      </c>
      <c r="D408" s="386" t="s">
        <v>1429</v>
      </c>
      <c r="E408" s="322" t="s">
        <v>647</v>
      </c>
      <c r="F408" s="378" t="s">
        <v>1435</v>
      </c>
      <c r="G408" s="323" t="s">
        <v>970</v>
      </c>
      <c r="H408" s="407">
        <v>45658</v>
      </c>
      <c r="I408" s="407">
        <v>46022</v>
      </c>
      <c r="J408" s="74"/>
      <c r="K408" s="74"/>
      <c r="L408" s="74">
        <v>0.25</v>
      </c>
      <c r="M408" s="74"/>
      <c r="N408" s="74"/>
      <c r="O408" s="74">
        <v>0.25</v>
      </c>
      <c r="P408" s="75"/>
      <c r="Q408" s="75"/>
      <c r="R408" s="75">
        <v>0.25</v>
      </c>
      <c r="S408" s="75"/>
      <c r="T408" s="75"/>
      <c r="U408" s="75">
        <v>0.25</v>
      </c>
      <c r="V408" s="75">
        <f t="shared" si="19"/>
        <v>1</v>
      </c>
      <c r="W408" s="411" t="s">
        <v>971</v>
      </c>
      <c r="X408" s="322" t="s">
        <v>1431</v>
      </c>
      <c r="Y408" s="116"/>
      <c r="Z408" s="116"/>
      <c r="AA408" s="117">
        <v>0.25</v>
      </c>
      <c r="AB408" s="275" t="s">
        <v>744</v>
      </c>
      <c r="AC408" s="276" t="s">
        <v>744</v>
      </c>
      <c r="AD408" s="273">
        <v>0.25</v>
      </c>
      <c r="AE408" s="73"/>
      <c r="AF408" s="73"/>
      <c r="AG408" s="73"/>
      <c r="AH408" s="73"/>
      <c r="AI408" s="73"/>
      <c r="AJ408" s="73"/>
      <c r="AK408" s="77">
        <f t="shared" si="20"/>
        <v>0.5</v>
      </c>
      <c r="AL408" s="77">
        <f t="shared" si="21"/>
        <v>1</v>
      </c>
      <c r="AM408" s="40"/>
      <c r="AN408" s="403" t="s">
        <v>1432</v>
      </c>
    </row>
    <row r="409" spans="1:40" ht="60" x14ac:dyDescent="0.2">
      <c r="A409" s="323" t="s">
        <v>146</v>
      </c>
      <c r="B409" s="324" t="s">
        <v>644</v>
      </c>
      <c r="C409" s="322" t="s">
        <v>1428</v>
      </c>
      <c r="D409" s="386" t="s">
        <v>1429</v>
      </c>
      <c r="E409" s="322" t="s">
        <v>647</v>
      </c>
      <c r="F409" s="378" t="s">
        <v>1436</v>
      </c>
      <c r="G409" s="323" t="s">
        <v>858</v>
      </c>
      <c r="H409" s="407">
        <v>45658</v>
      </c>
      <c r="I409" s="407">
        <v>46022</v>
      </c>
      <c r="J409" s="74"/>
      <c r="K409" s="74"/>
      <c r="L409" s="74">
        <v>0.25</v>
      </c>
      <c r="M409" s="74"/>
      <c r="N409" s="74"/>
      <c r="O409" s="74">
        <v>0.25</v>
      </c>
      <c r="P409" s="75"/>
      <c r="Q409" s="75"/>
      <c r="R409" s="75">
        <v>0.25</v>
      </c>
      <c r="S409" s="75"/>
      <c r="T409" s="75"/>
      <c r="U409" s="75">
        <v>0.25</v>
      </c>
      <c r="V409" s="75">
        <f t="shared" si="19"/>
        <v>1</v>
      </c>
      <c r="W409" s="411" t="s">
        <v>859</v>
      </c>
      <c r="X409" s="322" t="s">
        <v>1431</v>
      </c>
      <c r="Y409" s="116"/>
      <c r="Z409" s="116"/>
      <c r="AA409" s="117">
        <v>0.25</v>
      </c>
      <c r="AB409" s="275" t="s">
        <v>744</v>
      </c>
      <c r="AC409" s="276" t="s">
        <v>744</v>
      </c>
      <c r="AD409" s="273">
        <v>0.25</v>
      </c>
      <c r="AE409" s="73"/>
      <c r="AF409" s="73"/>
      <c r="AG409" s="73"/>
      <c r="AH409" s="73"/>
      <c r="AI409" s="73"/>
      <c r="AJ409" s="73"/>
      <c r="AK409" s="77">
        <f t="shared" si="20"/>
        <v>0.5</v>
      </c>
      <c r="AL409" s="77">
        <f t="shared" si="21"/>
        <v>1</v>
      </c>
      <c r="AM409" s="40"/>
      <c r="AN409" s="403" t="s">
        <v>1432</v>
      </c>
    </row>
    <row r="410" spans="1:40" ht="60" x14ac:dyDescent="0.2">
      <c r="A410" s="323" t="s">
        <v>146</v>
      </c>
      <c r="B410" s="324" t="s">
        <v>644</v>
      </c>
      <c r="C410" s="322" t="s">
        <v>1428</v>
      </c>
      <c r="D410" s="386" t="s">
        <v>1429</v>
      </c>
      <c r="E410" s="322" t="s">
        <v>647</v>
      </c>
      <c r="F410" s="378" t="s">
        <v>1437</v>
      </c>
      <c r="G410" s="323" t="s">
        <v>1438</v>
      </c>
      <c r="H410" s="407">
        <v>45931</v>
      </c>
      <c r="I410" s="407">
        <v>46022</v>
      </c>
      <c r="J410" s="74"/>
      <c r="K410" s="74"/>
      <c r="L410" s="74"/>
      <c r="M410" s="74"/>
      <c r="N410" s="74"/>
      <c r="O410" s="74"/>
      <c r="P410" s="75"/>
      <c r="Q410" s="75"/>
      <c r="R410" s="75"/>
      <c r="S410" s="75">
        <v>0.3</v>
      </c>
      <c r="T410" s="75">
        <v>0.3</v>
      </c>
      <c r="U410" s="75">
        <v>0.4</v>
      </c>
      <c r="V410" s="75">
        <f t="shared" si="19"/>
        <v>1</v>
      </c>
      <c r="W410" s="411" t="s">
        <v>1439</v>
      </c>
      <c r="X410" s="322" t="s">
        <v>1431</v>
      </c>
      <c r="Y410" s="116"/>
      <c r="Z410" s="116"/>
      <c r="AA410" s="116"/>
      <c r="AB410" s="275" t="s">
        <v>744</v>
      </c>
      <c r="AC410" s="276" t="s">
        <v>744</v>
      </c>
      <c r="AD410" s="276" t="s">
        <v>744</v>
      </c>
      <c r="AE410" s="73"/>
      <c r="AF410" s="73"/>
      <c r="AG410" s="73"/>
      <c r="AH410" s="73"/>
      <c r="AI410" s="73"/>
      <c r="AJ410" s="73"/>
      <c r="AK410" s="77">
        <f t="shared" si="20"/>
        <v>0</v>
      </c>
      <c r="AL410" s="77" t="str">
        <f>IFERROR(AK410/SUM(J410:O410),"No programado para el periodo")</f>
        <v>No programado para el periodo</v>
      </c>
      <c r="AM410" s="40" t="s">
        <v>268</v>
      </c>
      <c r="AN410" s="401" t="s">
        <v>665</v>
      </c>
    </row>
    <row r="411" spans="1:40" ht="60" x14ac:dyDescent="0.2">
      <c r="A411" s="323" t="s">
        <v>146</v>
      </c>
      <c r="B411" s="324" t="s">
        <v>644</v>
      </c>
      <c r="C411" s="322" t="s">
        <v>1428</v>
      </c>
      <c r="D411" s="386" t="s">
        <v>1429</v>
      </c>
      <c r="E411" s="322" t="s">
        <v>647</v>
      </c>
      <c r="F411" s="378" t="s">
        <v>1440</v>
      </c>
      <c r="G411" s="323" t="s">
        <v>872</v>
      </c>
      <c r="H411" s="407">
        <v>45931</v>
      </c>
      <c r="I411" s="407">
        <v>46022</v>
      </c>
      <c r="J411" s="74"/>
      <c r="K411" s="74"/>
      <c r="L411" s="74"/>
      <c r="M411" s="74">
        <v>0.3</v>
      </c>
      <c r="N411" s="74"/>
      <c r="O411" s="74"/>
      <c r="P411" s="75"/>
      <c r="Q411" s="75">
        <v>0.3</v>
      </c>
      <c r="R411" s="75"/>
      <c r="S411" s="75"/>
      <c r="T411" s="75"/>
      <c r="U411" s="75">
        <v>0.4</v>
      </c>
      <c r="V411" s="75">
        <f t="shared" si="19"/>
        <v>1</v>
      </c>
      <c r="W411" s="411" t="s">
        <v>873</v>
      </c>
      <c r="X411" s="322" t="s">
        <v>1431</v>
      </c>
      <c r="Y411" s="116"/>
      <c r="Z411" s="116"/>
      <c r="AA411" s="116"/>
      <c r="AB411" s="272">
        <v>0.3</v>
      </c>
      <c r="AC411" s="276" t="s">
        <v>744</v>
      </c>
      <c r="AD411" s="276" t="s">
        <v>744</v>
      </c>
      <c r="AE411" s="73"/>
      <c r="AF411" s="73"/>
      <c r="AG411" s="73"/>
      <c r="AH411" s="73"/>
      <c r="AI411" s="73"/>
      <c r="AJ411" s="73"/>
      <c r="AK411" s="77">
        <f t="shared" si="20"/>
        <v>0.3</v>
      </c>
      <c r="AL411" s="77">
        <f t="shared" si="21"/>
        <v>1</v>
      </c>
      <c r="AM411" s="40" t="s">
        <v>268</v>
      </c>
      <c r="AN411" s="403" t="s">
        <v>1432</v>
      </c>
    </row>
    <row r="412" spans="1:40" ht="128.25" x14ac:dyDescent="0.2">
      <c r="A412" s="323" t="s">
        <v>146</v>
      </c>
      <c r="B412" s="324" t="s">
        <v>644</v>
      </c>
      <c r="C412" s="322" t="s">
        <v>1428</v>
      </c>
      <c r="D412" s="386" t="s">
        <v>1441</v>
      </c>
      <c r="E412" s="322" t="s">
        <v>647</v>
      </c>
      <c r="F412" s="378" t="s">
        <v>1442</v>
      </c>
      <c r="G412" s="323" t="s">
        <v>1443</v>
      </c>
      <c r="H412" s="407">
        <v>45658</v>
      </c>
      <c r="I412" s="407">
        <v>46022</v>
      </c>
      <c r="J412" s="74">
        <v>0.08</v>
      </c>
      <c r="K412" s="74">
        <v>0.08</v>
      </c>
      <c r="L412" s="74">
        <v>0.09</v>
      </c>
      <c r="M412" s="74">
        <v>0.08</v>
      </c>
      <c r="N412" s="74">
        <v>0.08</v>
      </c>
      <c r="O412" s="74">
        <v>0.09</v>
      </c>
      <c r="P412" s="75">
        <v>0.08</v>
      </c>
      <c r="Q412" s="75">
        <v>0.08</v>
      </c>
      <c r="R412" s="75">
        <v>0.09</v>
      </c>
      <c r="S412" s="75">
        <v>0.08</v>
      </c>
      <c r="T412" s="75">
        <v>0.08</v>
      </c>
      <c r="U412" s="75">
        <v>0.09</v>
      </c>
      <c r="V412" s="75">
        <f t="shared" si="19"/>
        <v>0.99999999999999978</v>
      </c>
      <c r="W412" s="411" t="s">
        <v>1444</v>
      </c>
      <c r="X412" s="322" t="s">
        <v>1431</v>
      </c>
      <c r="Y412" s="117">
        <v>0.08</v>
      </c>
      <c r="Z412" s="117">
        <v>0.08</v>
      </c>
      <c r="AA412" s="117">
        <v>0.09</v>
      </c>
      <c r="AB412" s="272">
        <v>0.08</v>
      </c>
      <c r="AC412" s="273">
        <v>0.08</v>
      </c>
      <c r="AD412" s="273">
        <v>0.09</v>
      </c>
      <c r="AE412" s="73"/>
      <c r="AF412" s="73"/>
      <c r="AG412" s="73"/>
      <c r="AH412" s="73"/>
      <c r="AI412" s="73"/>
      <c r="AJ412" s="73"/>
      <c r="AK412" s="77">
        <f t="shared" si="20"/>
        <v>0.5</v>
      </c>
      <c r="AL412" s="77">
        <f t="shared" si="21"/>
        <v>1</v>
      </c>
      <c r="AM412" s="40"/>
      <c r="AN412" s="403" t="s">
        <v>1445</v>
      </c>
    </row>
    <row r="413" spans="1:40" ht="60" x14ac:dyDescent="0.2">
      <c r="A413" s="323" t="s">
        <v>146</v>
      </c>
      <c r="B413" s="324" t="s">
        <v>644</v>
      </c>
      <c r="C413" s="322" t="s">
        <v>1428</v>
      </c>
      <c r="D413" s="386" t="s">
        <v>1441</v>
      </c>
      <c r="E413" s="322" t="s">
        <v>647</v>
      </c>
      <c r="F413" s="378" t="s">
        <v>1446</v>
      </c>
      <c r="G413" s="323" t="s">
        <v>1447</v>
      </c>
      <c r="H413" s="407">
        <v>45658</v>
      </c>
      <c r="I413" s="407">
        <v>46022</v>
      </c>
      <c r="J413" s="74">
        <v>0.08</v>
      </c>
      <c r="K413" s="74">
        <v>0.08</v>
      </c>
      <c r="L413" s="74">
        <v>0.09</v>
      </c>
      <c r="M413" s="74">
        <v>0.08</v>
      </c>
      <c r="N413" s="74">
        <v>0.08</v>
      </c>
      <c r="O413" s="74">
        <v>0.09</v>
      </c>
      <c r="P413" s="75">
        <v>0.08</v>
      </c>
      <c r="Q413" s="75">
        <v>0.08</v>
      </c>
      <c r="R413" s="75">
        <v>0.09</v>
      </c>
      <c r="S413" s="75">
        <v>0.08</v>
      </c>
      <c r="T413" s="75">
        <v>0.08</v>
      </c>
      <c r="U413" s="75">
        <v>0.09</v>
      </c>
      <c r="V413" s="75">
        <f t="shared" si="19"/>
        <v>0.99999999999999978</v>
      </c>
      <c r="W413" s="411" t="s">
        <v>1448</v>
      </c>
      <c r="X413" s="322" t="s">
        <v>1431</v>
      </c>
      <c r="Y413" s="117">
        <v>0.08</v>
      </c>
      <c r="Z413" s="117">
        <v>0.08</v>
      </c>
      <c r="AA413" s="117">
        <v>0.09</v>
      </c>
      <c r="AB413" s="272">
        <v>0.08</v>
      </c>
      <c r="AC413" s="273">
        <v>0.08</v>
      </c>
      <c r="AD413" s="273">
        <v>0.09</v>
      </c>
      <c r="AE413" s="73"/>
      <c r="AF413" s="73"/>
      <c r="AG413" s="73"/>
      <c r="AH413" s="73"/>
      <c r="AI413" s="73"/>
      <c r="AJ413" s="73"/>
      <c r="AK413" s="77">
        <f t="shared" si="20"/>
        <v>0.5</v>
      </c>
      <c r="AL413" s="77">
        <f t="shared" si="21"/>
        <v>1</v>
      </c>
      <c r="AM413" s="40"/>
      <c r="AN413" s="403" t="s">
        <v>1432</v>
      </c>
    </row>
    <row r="414" spans="1:40" ht="60" x14ac:dyDescent="0.2">
      <c r="A414" s="323" t="s">
        <v>146</v>
      </c>
      <c r="B414" s="324" t="s">
        <v>644</v>
      </c>
      <c r="C414" s="322" t="s">
        <v>1428</v>
      </c>
      <c r="D414" s="323" t="s">
        <v>1449</v>
      </c>
      <c r="E414" s="322" t="s">
        <v>647</v>
      </c>
      <c r="F414" s="378" t="s">
        <v>1450</v>
      </c>
      <c r="G414" s="323" t="s">
        <v>1451</v>
      </c>
      <c r="H414" s="407">
        <v>45658</v>
      </c>
      <c r="I414" s="407">
        <v>46022</v>
      </c>
      <c r="J414" s="74"/>
      <c r="K414" s="74"/>
      <c r="L414" s="74">
        <v>0.25</v>
      </c>
      <c r="M414" s="74"/>
      <c r="N414" s="74"/>
      <c r="O414" s="74">
        <v>0.25</v>
      </c>
      <c r="P414" s="75"/>
      <c r="Q414" s="75"/>
      <c r="R414" s="75">
        <v>0.25</v>
      </c>
      <c r="S414" s="75"/>
      <c r="T414" s="75"/>
      <c r="U414" s="75">
        <v>0.25</v>
      </c>
      <c r="V414" s="75">
        <f t="shared" si="19"/>
        <v>1</v>
      </c>
      <c r="W414" s="411" t="s">
        <v>1452</v>
      </c>
      <c r="X414" s="322" t="s">
        <v>1431</v>
      </c>
      <c r="Y414" s="116"/>
      <c r="Z414" s="116"/>
      <c r="AA414" s="117">
        <v>0.25</v>
      </c>
      <c r="AB414" s="275" t="s">
        <v>744</v>
      </c>
      <c r="AC414" s="276" t="s">
        <v>744</v>
      </c>
      <c r="AD414" s="273">
        <v>0.25</v>
      </c>
      <c r="AE414" s="73"/>
      <c r="AF414" s="73"/>
      <c r="AG414" s="73"/>
      <c r="AH414" s="73"/>
      <c r="AI414" s="73"/>
      <c r="AJ414" s="73"/>
      <c r="AK414" s="77">
        <f t="shared" si="20"/>
        <v>0.5</v>
      </c>
      <c r="AL414" s="77">
        <f t="shared" si="21"/>
        <v>1</v>
      </c>
      <c r="AM414" s="40"/>
      <c r="AN414" s="403" t="s">
        <v>1432</v>
      </c>
    </row>
    <row r="415" spans="1:40" ht="60" x14ac:dyDescent="0.2">
      <c r="A415" s="323" t="s">
        <v>146</v>
      </c>
      <c r="B415" s="324" t="s">
        <v>644</v>
      </c>
      <c r="C415" s="322" t="s">
        <v>1428</v>
      </c>
      <c r="D415" s="323" t="s">
        <v>1449</v>
      </c>
      <c r="E415" s="322" t="s">
        <v>647</v>
      </c>
      <c r="F415" s="378" t="s">
        <v>1453</v>
      </c>
      <c r="G415" s="323" t="s">
        <v>1454</v>
      </c>
      <c r="H415" s="407">
        <v>45658</v>
      </c>
      <c r="I415" s="407">
        <v>45838</v>
      </c>
      <c r="J415" s="74"/>
      <c r="K415" s="74"/>
      <c r="L415" s="74">
        <v>0.5</v>
      </c>
      <c r="M415" s="74"/>
      <c r="N415" s="74"/>
      <c r="O415" s="74">
        <v>0.5</v>
      </c>
      <c r="P415" s="75"/>
      <c r="Q415" s="75"/>
      <c r="R415" s="75"/>
      <c r="S415" s="75"/>
      <c r="T415" s="75"/>
      <c r="U415" s="75"/>
      <c r="V415" s="75">
        <f t="shared" si="19"/>
        <v>1</v>
      </c>
      <c r="W415" s="411" t="s">
        <v>1455</v>
      </c>
      <c r="X415" s="322" t="s">
        <v>1431</v>
      </c>
      <c r="Y415" s="116"/>
      <c r="Z415" s="116"/>
      <c r="AA415" s="117">
        <v>0.5</v>
      </c>
      <c r="AB415" s="275" t="s">
        <v>744</v>
      </c>
      <c r="AC415" s="276" t="s">
        <v>744</v>
      </c>
      <c r="AD415" s="273">
        <v>0.5</v>
      </c>
      <c r="AE415" s="73"/>
      <c r="AF415" s="73"/>
      <c r="AG415" s="73"/>
      <c r="AH415" s="73"/>
      <c r="AI415" s="73"/>
      <c r="AJ415" s="73"/>
      <c r="AK415" s="77">
        <f t="shared" si="20"/>
        <v>1</v>
      </c>
      <c r="AL415" s="77">
        <f t="shared" si="21"/>
        <v>1</v>
      </c>
      <c r="AM415" s="40"/>
      <c r="AN415" s="403" t="s">
        <v>1432</v>
      </c>
    </row>
    <row r="416" spans="1:40" ht="60" x14ac:dyDescent="0.2">
      <c r="A416" s="323" t="s">
        <v>146</v>
      </c>
      <c r="B416" s="324" t="s">
        <v>644</v>
      </c>
      <c r="C416" s="322" t="s">
        <v>1428</v>
      </c>
      <c r="D416" s="323" t="s">
        <v>1429</v>
      </c>
      <c r="E416" s="322" t="s">
        <v>647</v>
      </c>
      <c r="F416" s="378" t="s">
        <v>1456</v>
      </c>
      <c r="G416" s="323" t="s">
        <v>1457</v>
      </c>
      <c r="H416" s="407">
        <v>45717</v>
      </c>
      <c r="I416" s="407">
        <v>46022</v>
      </c>
      <c r="J416" s="74"/>
      <c r="K416" s="74"/>
      <c r="L416" s="74">
        <v>0.25</v>
      </c>
      <c r="M416" s="74"/>
      <c r="N416" s="74"/>
      <c r="O416" s="74">
        <v>0.25</v>
      </c>
      <c r="P416" s="75"/>
      <c r="Q416" s="75"/>
      <c r="R416" s="75">
        <v>0.25</v>
      </c>
      <c r="S416" s="75"/>
      <c r="T416" s="75"/>
      <c r="U416" s="75">
        <v>0.25</v>
      </c>
      <c r="V416" s="75">
        <f t="shared" si="19"/>
        <v>1</v>
      </c>
      <c r="W416" s="411" t="s">
        <v>1458</v>
      </c>
      <c r="X416" s="322" t="s">
        <v>1431</v>
      </c>
      <c r="Y416" s="123"/>
      <c r="Z416" s="123"/>
      <c r="AA416" s="123">
        <v>0.25</v>
      </c>
      <c r="AB416" s="275" t="s">
        <v>744</v>
      </c>
      <c r="AC416" s="276" t="s">
        <v>744</v>
      </c>
      <c r="AD416" s="273">
        <v>0.25</v>
      </c>
      <c r="AE416" s="73"/>
      <c r="AF416" s="73"/>
      <c r="AG416" s="73"/>
      <c r="AH416" s="73"/>
      <c r="AI416" s="73"/>
      <c r="AJ416" s="73"/>
      <c r="AK416" s="77">
        <f t="shared" si="20"/>
        <v>0.5</v>
      </c>
      <c r="AL416" s="77">
        <f t="shared" si="21"/>
        <v>1</v>
      </c>
      <c r="AM416" s="40"/>
      <c r="AN416" s="403" t="s">
        <v>1432</v>
      </c>
    </row>
    <row r="417" spans="1:40" ht="75" x14ac:dyDescent="0.2">
      <c r="A417" s="323" t="s">
        <v>95</v>
      </c>
      <c r="B417" s="324" t="s">
        <v>644</v>
      </c>
      <c r="C417" s="322" t="s">
        <v>1459</v>
      </c>
      <c r="D417" s="386" t="s">
        <v>1460</v>
      </c>
      <c r="E417" s="322" t="s">
        <v>647</v>
      </c>
      <c r="F417" s="378" t="s">
        <v>1461</v>
      </c>
      <c r="G417" s="323" t="s">
        <v>1462</v>
      </c>
      <c r="H417" s="407">
        <v>45658</v>
      </c>
      <c r="I417" s="407">
        <v>46022</v>
      </c>
      <c r="J417" s="438"/>
      <c r="K417" s="438"/>
      <c r="L417" s="438">
        <v>0.25</v>
      </c>
      <c r="M417" s="438"/>
      <c r="N417" s="438"/>
      <c r="O417" s="438">
        <v>0.25</v>
      </c>
      <c r="P417" s="438"/>
      <c r="Q417" s="438"/>
      <c r="R417" s="438">
        <v>0.25</v>
      </c>
      <c r="S417" s="438"/>
      <c r="T417" s="438"/>
      <c r="U417" s="438">
        <v>0.25</v>
      </c>
      <c r="V417" s="75">
        <f t="shared" si="19"/>
        <v>1</v>
      </c>
      <c r="W417" s="411" t="s">
        <v>1463</v>
      </c>
      <c r="X417" s="322" t="s">
        <v>1464</v>
      </c>
      <c r="Y417" s="123"/>
      <c r="Z417" s="123"/>
      <c r="AA417" s="123">
        <v>0.25</v>
      </c>
      <c r="AB417" s="267"/>
      <c r="AC417" s="267"/>
      <c r="AD417" s="270">
        <v>0.25</v>
      </c>
      <c r="AE417" s="73"/>
      <c r="AF417" s="73"/>
      <c r="AG417" s="73"/>
      <c r="AH417" s="73"/>
      <c r="AI417" s="73"/>
      <c r="AJ417" s="73"/>
      <c r="AK417" s="77">
        <f t="shared" si="20"/>
        <v>0.5</v>
      </c>
      <c r="AL417" s="77">
        <f t="shared" si="21"/>
        <v>1</v>
      </c>
      <c r="AM417" s="40"/>
      <c r="AN417" s="281"/>
    </row>
    <row r="418" spans="1:40" ht="60" x14ac:dyDescent="0.2">
      <c r="A418" s="323" t="s">
        <v>95</v>
      </c>
      <c r="B418" s="324" t="s">
        <v>644</v>
      </c>
      <c r="C418" s="322" t="s">
        <v>1459</v>
      </c>
      <c r="D418" s="386" t="s">
        <v>1465</v>
      </c>
      <c r="E418" s="322" t="s">
        <v>647</v>
      </c>
      <c r="F418" s="378" t="s">
        <v>1466</v>
      </c>
      <c r="G418" s="323" t="s">
        <v>1467</v>
      </c>
      <c r="H418" s="407">
        <v>45658</v>
      </c>
      <c r="I418" s="407">
        <v>46022</v>
      </c>
      <c r="J418" s="74"/>
      <c r="K418" s="74"/>
      <c r="L418" s="74">
        <v>0.25</v>
      </c>
      <c r="M418" s="74"/>
      <c r="N418" s="74"/>
      <c r="O418" s="74">
        <v>0.25</v>
      </c>
      <c r="P418" s="75"/>
      <c r="Q418" s="75"/>
      <c r="R418" s="75">
        <v>0.25</v>
      </c>
      <c r="S418" s="75"/>
      <c r="T418" s="75"/>
      <c r="U418" s="75">
        <v>0.25</v>
      </c>
      <c r="V418" s="75">
        <f t="shared" si="19"/>
        <v>1</v>
      </c>
      <c r="W418" s="411" t="s">
        <v>1468</v>
      </c>
      <c r="X418" s="322" t="s">
        <v>1464</v>
      </c>
      <c r="Y418" s="123"/>
      <c r="Z418" s="123"/>
      <c r="AA418" s="123">
        <v>0.25</v>
      </c>
      <c r="AB418" s="267"/>
      <c r="AC418" s="267"/>
      <c r="AD418" s="270">
        <v>0.25</v>
      </c>
      <c r="AE418" s="73"/>
      <c r="AF418" s="73"/>
      <c r="AG418" s="73"/>
      <c r="AH418" s="73"/>
      <c r="AI418" s="73"/>
      <c r="AJ418" s="73"/>
      <c r="AK418" s="77">
        <f t="shared" si="20"/>
        <v>0.5</v>
      </c>
      <c r="AL418" s="77">
        <f t="shared" si="21"/>
        <v>1</v>
      </c>
      <c r="AM418" s="40"/>
      <c r="AN418" s="281"/>
    </row>
    <row r="419" spans="1:40" ht="60" x14ac:dyDescent="0.2">
      <c r="A419" s="323" t="s">
        <v>95</v>
      </c>
      <c r="B419" s="324" t="s">
        <v>644</v>
      </c>
      <c r="C419" s="322" t="s">
        <v>1459</v>
      </c>
      <c r="D419" s="386" t="s">
        <v>1465</v>
      </c>
      <c r="E419" s="322" t="s">
        <v>647</v>
      </c>
      <c r="F419" s="378" t="s">
        <v>1469</v>
      </c>
      <c r="G419" s="323" t="s">
        <v>1470</v>
      </c>
      <c r="H419" s="407">
        <v>45658</v>
      </c>
      <c r="I419" s="407">
        <v>46022</v>
      </c>
      <c r="J419" s="74"/>
      <c r="K419" s="74"/>
      <c r="L419" s="74">
        <v>0.25</v>
      </c>
      <c r="M419" s="74"/>
      <c r="N419" s="74"/>
      <c r="O419" s="74">
        <v>0.25</v>
      </c>
      <c r="P419" s="75"/>
      <c r="Q419" s="75"/>
      <c r="R419" s="75">
        <v>0.25</v>
      </c>
      <c r="S419" s="75"/>
      <c r="T419" s="75"/>
      <c r="U419" s="75">
        <v>0.25</v>
      </c>
      <c r="V419" s="75">
        <f t="shared" si="19"/>
        <v>1</v>
      </c>
      <c r="W419" s="411" t="s">
        <v>1471</v>
      </c>
      <c r="X419" s="322" t="s">
        <v>1464</v>
      </c>
      <c r="Y419" s="123"/>
      <c r="Z419" s="123"/>
      <c r="AA419" s="123">
        <v>0.25</v>
      </c>
      <c r="AB419" s="267"/>
      <c r="AC419" s="267"/>
      <c r="AD419" s="270">
        <v>0.25</v>
      </c>
      <c r="AE419" s="73"/>
      <c r="AF419" s="73"/>
      <c r="AG419" s="73"/>
      <c r="AH419" s="73"/>
      <c r="AI419" s="73"/>
      <c r="AJ419" s="73"/>
      <c r="AK419" s="77">
        <f t="shared" si="20"/>
        <v>0.5</v>
      </c>
      <c r="AL419" s="77">
        <f t="shared" si="21"/>
        <v>1</v>
      </c>
      <c r="AM419" s="40"/>
      <c r="AN419" s="281"/>
    </row>
    <row r="420" spans="1:40" ht="60" x14ac:dyDescent="0.2">
      <c r="A420" s="323" t="s">
        <v>95</v>
      </c>
      <c r="B420" s="324" t="s">
        <v>644</v>
      </c>
      <c r="C420" s="322" t="s">
        <v>1459</v>
      </c>
      <c r="D420" s="386" t="s">
        <v>1472</v>
      </c>
      <c r="E420" s="322" t="s">
        <v>647</v>
      </c>
      <c r="F420" s="378" t="s">
        <v>1473</v>
      </c>
      <c r="G420" s="323" t="s">
        <v>1474</v>
      </c>
      <c r="H420" s="407">
        <v>45658</v>
      </c>
      <c r="I420" s="407">
        <v>46022</v>
      </c>
      <c r="J420" s="74"/>
      <c r="K420" s="74"/>
      <c r="L420" s="74">
        <v>0.25</v>
      </c>
      <c r="M420" s="74"/>
      <c r="N420" s="74"/>
      <c r="O420" s="74">
        <v>0.25</v>
      </c>
      <c r="P420" s="75"/>
      <c r="Q420" s="75"/>
      <c r="R420" s="75">
        <v>0.25</v>
      </c>
      <c r="S420" s="75"/>
      <c r="T420" s="75"/>
      <c r="U420" s="75">
        <v>0.25</v>
      </c>
      <c r="V420" s="75">
        <f t="shared" si="19"/>
        <v>1</v>
      </c>
      <c r="W420" s="411" t="s">
        <v>1475</v>
      </c>
      <c r="X420" s="322" t="s">
        <v>1464</v>
      </c>
      <c r="Y420" s="123"/>
      <c r="Z420" s="123"/>
      <c r="AA420" s="123">
        <v>0.25</v>
      </c>
      <c r="AB420" s="267"/>
      <c r="AC420" s="267"/>
      <c r="AD420" s="270">
        <v>0.25</v>
      </c>
      <c r="AE420" s="73"/>
      <c r="AF420" s="73"/>
      <c r="AG420" s="73"/>
      <c r="AH420" s="73"/>
      <c r="AI420" s="73"/>
      <c r="AJ420" s="73"/>
      <c r="AK420" s="77">
        <f t="shared" si="20"/>
        <v>0.5</v>
      </c>
      <c r="AL420" s="77">
        <f t="shared" si="21"/>
        <v>1</v>
      </c>
      <c r="AM420" s="40"/>
      <c r="AN420" s="281"/>
    </row>
    <row r="421" spans="1:40" ht="60" x14ac:dyDescent="0.2">
      <c r="A421" s="323" t="s">
        <v>95</v>
      </c>
      <c r="B421" s="324" t="s">
        <v>644</v>
      </c>
      <c r="C421" s="322" t="s">
        <v>1459</v>
      </c>
      <c r="D421" s="386" t="s">
        <v>1472</v>
      </c>
      <c r="E421" s="322" t="s">
        <v>647</v>
      </c>
      <c r="F421" s="378" t="s">
        <v>1476</v>
      </c>
      <c r="G421" s="323" t="s">
        <v>1477</v>
      </c>
      <c r="H421" s="407">
        <v>45658</v>
      </c>
      <c r="I421" s="407">
        <v>46022</v>
      </c>
      <c r="J421" s="74"/>
      <c r="K421" s="74"/>
      <c r="L421" s="74">
        <v>0.25</v>
      </c>
      <c r="M421" s="74"/>
      <c r="N421" s="74"/>
      <c r="O421" s="74">
        <v>0.25</v>
      </c>
      <c r="P421" s="75"/>
      <c r="Q421" s="75"/>
      <c r="R421" s="75">
        <v>0.25</v>
      </c>
      <c r="S421" s="75"/>
      <c r="T421" s="75"/>
      <c r="U421" s="75">
        <v>0.25</v>
      </c>
      <c r="V421" s="75">
        <f t="shared" si="19"/>
        <v>1</v>
      </c>
      <c r="W421" s="411" t="s">
        <v>1478</v>
      </c>
      <c r="X421" s="322" t="s">
        <v>1464</v>
      </c>
      <c r="Y421" s="123"/>
      <c r="Z421" s="123"/>
      <c r="AA421" s="123">
        <v>0.25</v>
      </c>
      <c r="AB421" s="267"/>
      <c r="AC421" s="267"/>
      <c r="AD421" s="270">
        <v>0.25</v>
      </c>
      <c r="AE421" s="73"/>
      <c r="AF421" s="73"/>
      <c r="AG421" s="73"/>
      <c r="AH421" s="73"/>
      <c r="AI421" s="73"/>
      <c r="AJ421" s="73"/>
      <c r="AK421" s="77">
        <f t="shared" si="20"/>
        <v>0.5</v>
      </c>
      <c r="AL421" s="77">
        <f t="shared" si="21"/>
        <v>1</v>
      </c>
      <c r="AM421" s="40"/>
      <c r="AN421" s="281"/>
    </row>
    <row r="422" spans="1:40" ht="60" x14ac:dyDescent="0.2">
      <c r="A422" s="323" t="s">
        <v>95</v>
      </c>
      <c r="B422" s="324" t="s">
        <v>644</v>
      </c>
      <c r="C422" s="322" t="s">
        <v>1459</v>
      </c>
      <c r="D422" s="386" t="s">
        <v>1472</v>
      </c>
      <c r="E422" s="322" t="s">
        <v>647</v>
      </c>
      <c r="F422" s="378" t="s">
        <v>1479</v>
      </c>
      <c r="G422" s="323" t="s">
        <v>1480</v>
      </c>
      <c r="H422" s="407">
        <v>45931</v>
      </c>
      <c r="I422" s="407">
        <v>45991</v>
      </c>
      <c r="J422" s="74"/>
      <c r="K422" s="74"/>
      <c r="L422" s="74"/>
      <c r="M422" s="74"/>
      <c r="N422" s="74"/>
      <c r="O422" s="74"/>
      <c r="P422" s="75"/>
      <c r="Q422" s="75"/>
      <c r="R422" s="75"/>
      <c r="S422" s="75">
        <v>0.5</v>
      </c>
      <c r="T422" s="75">
        <v>0.5</v>
      </c>
      <c r="U422" s="75"/>
      <c r="V422" s="75">
        <f t="shared" si="19"/>
        <v>1</v>
      </c>
      <c r="W422" s="411" t="s">
        <v>1481</v>
      </c>
      <c r="X422" s="322" t="s">
        <v>1464</v>
      </c>
      <c r="Y422" s="123"/>
      <c r="Z422" s="123"/>
      <c r="AA422" s="123"/>
      <c r="AB422" s="267"/>
      <c r="AC422" s="267"/>
      <c r="AD422" s="275"/>
      <c r="AE422" s="73"/>
      <c r="AF422" s="73"/>
      <c r="AG422" s="73"/>
      <c r="AH422" s="73"/>
      <c r="AI422" s="73"/>
      <c r="AJ422" s="73"/>
      <c r="AK422" s="77">
        <f t="shared" si="20"/>
        <v>0</v>
      </c>
      <c r="AL422" s="77" t="str">
        <f>IFERROR(AK422/SUM(J422:O422),"No programado para el periodo")</f>
        <v>No programado para el periodo</v>
      </c>
      <c r="AM422" s="40" t="s">
        <v>268</v>
      </c>
      <c r="AN422" s="401" t="s">
        <v>665</v>
      </c>
    </row>
    <row r="423" spans="1:40" ht="60" x14ac:dyDescent="0.2">
      <c r="A423" s="323" t="s">
        <v>95</v>
      </c>
      <c r="B423" s="324" t="s">
        <v>644</v>
      </c>
      <c r="C423" s="322" t="s">
        <v>1459</v>
      </c>
      <c r="D423" s="386" t="s">
        <v>1482</v>
      </c>
      <c r="E423" s="322" t="s">
        <v>647</v>
      </c>
      <c r="F423" s="378" t="s">
        <v>1483</v>
      </c>
      <c r="G423" s="323" t="s">
        <v>1484</v>
      </c>
      <c r="H423" s="407">
        <v>45778</v>
      </c>
      <c r="I423" s="407">
        <v>46022</v>
      </c>
      <c r="J423" s="74"/>
      <c r="K423" s="74"/>
      <c r="L423" s="74"/>
      <c r="M423" s="74"/>
      <c r="N423" s="74">
        <v>0.5</v>
      </c>
      <c r="O423" s="74"/>
      <c r="P423" s="75"/>
      <c r="Q423" s="75"/>
      <c r="R423" s="75"/>
      <c r="S423" s="75"/>
      <c r="T423" s="75">
        <v>0.5</v>
      </c>
      <c r="U423" s="75"/>
      <c r="V423" s="75">
        <f t="shared" si="19"/>
        <v>1</v>
      </c>
      <c r="W423" s="411" t="s">
        <v>1485</v>
      </c>
      <c r="X423" s="322" t="s">
        <v>1464</v>
      </c>
      <c r="Y423" s="123"/>
      <c r="Z423" s="123"/>
      <c r="AA423" s="123"/>
      <c r="AB423" s="267"/>
      <c r="AC423" s="267">
        <v>0.5</v>
      </c>
      <c r="AD423" s="272"/>
      <c r="AE423" s="73"/>
      <c r="AF423" s="73"/>
      <c r="AG423" s="73"/>
      <c r="AH423" s="73"/>
      <c r="AI423" s="73"/>
      <c r="AJ423" s="73"/>
      <c r="AK423" s="77">
        <f t="shared" si="20"/>
        <v>0.5</v>
      </c>
      <c r="AL423" s="77">
        <f t="shared" si="21"/>
        <v>1</v>
      </c>
      <c r="AM423" s="40" t="s">
        <v>268</v>
      </c>
      <c r="AN423" s="281"/>
    </row>
    <row r="424" spans="1:40" ht="60" x14ac:dyDescent="0.2">
      <c r="A424" s="323" t="s">
        <v>95</v>
      </c>
      <c r="B424" s="324" t="s">
        <v>644</v>
      </c>
      <c r="C424" s="322" t="s">
        <v>1459</v>
      </c>
      <c r="D424" s="386" t="s">
        <v>1482</v>
      </c>
      <c r="E424" s="322" t="s">
        <v>647</v>
      </c>
      <c r="F424" s="378" t="s">
        <v>1486</v>
      </c>
      <c r="G424" s="323" t="s">
        <v>1487</v>
      </c>
      <c r="H424" s="407">
        <v>45809</v>
      </c>
      <c r="I424" s="407">
        <v>46022</v>
      </c>
      <c r="J424" s="74"/>
      <c r="K424" s="74"/>
      <c r="L424" s="74"/>
      <c r="M424" s="74"/>
      <c r="N424" s="74"/>
      <c r="O424" s="74">
        <v>0.5</v>
      </c>
      <c r="P424" s="75"/>
      <c r="Q424" s="75"/>
      <c r="R424" s="75"/>
      <c r="S424" s="75"/>
      <c r="T424" s="75">
        <v>0.5</v>
      </c>
      <c r="U424" s="75"/>
      <c r="V424" s="75">
        <f t="shared" si="19"/>
        <v>1</v>
      </c>
      <c r="W424" s="411" t="s">
        <v>1488</v>
      </c>
      <c r="X424" s="322" t="s">
        <v>1464</v>
      </c>
      <c r="Y424" s="116"/>
      <c r="Z424" s="116"/>
      <c r="AA424" s="116"/>
      <c r="AB424" s="267"/>
      <c r="AC424" s="267"/>
      <c r="AD424" s="272">
        <v>0.5</v>
      </c>
      <c r="AE424" s="73"/>
      <c r="AF424" s="73"/>
      <c r="AG424" s="73"/>
      <c r="AH424" s="73"/>
      <c r="AI424" s="73"/>
      <c r="AJ424" s="73"/>
      <c r="AK424" s="77">
        <f t="shared" si="20"/>
        <v>0.5</v>
      </c>
      <c r="AL424" s="77">
        <f t="shared" si="21"/>
        <v>1</v>
      </c>
      <c r="AM424" s="40" t="s">
        <v>268</v>
      </c>
      <c r="AN424" s="281"/>
    </row>
    <row r="425" spans="1:40" ht="60" x14ac:dyDescent="0.2">
      <c r="A425" s="323" t="s">
        <v>95</v>
      </c>
      <c r="B425" s="324" t="s">
        <v>644</v>
      </c>
      <c r="C425" s="322" t="s">
        <v>1459</v>
      </c>
      <c r="D425" s="323" t="s">
        <v>1482</v>
      </c>
      <c r="E425" s="322" t="s">
        <v>647</v>
      </c>
      <c r="F425" s="378" t="s">
        <v>1489</v>
      </c>
      <c r="G425" s="323" t="s">
        <v>1490</v>
      </c>
      <c r="H425" s="407">
        <v>45658</v>
      </c>
      <c r="I425" s="407">
        <v>46022</v>
      </c>
      <c r="J425" s="74"/>
      <c r="K425" s="74"/>
      <c r="L425" s="74">
        <v>0.25</v>
      </c>
      <c r="M425" s="74"/>
      <c r="N425" s="74"/>
      <c r="O425" s="74">
        <v>0.25</v>
      </c>
      <c r="P425" s="75"/>
      <c r="Q425" s="75"/>
      <c r="R425" s="75">
        <v>0.25</v>
      </c>
      <c r="S425" s="75"/>
      <c r="T425" s="75"/>
      <c r="U425" s="75">
        <v>0.25</v>
      </c>
      <c r="V425" s="75">
        <f t="shared" si="19"/>
        <v>1</v>
      </c>
      <c r="W425" s="411" t="s">
        <v>1491</v>
      </c>
      <c r="X425" s="322" t="s">
        <v>1464</v>
      </c>
      <c r="Y425" s="123"/>
      <c r="Z425" s="123"/>
      <c r="AA425" s="123">
        <v>0.25</v>
      </c>
      <c r="AB425" s="267"/>
      <c r="AC425" s="267"/>
      <c r="AD425" s="272">
        <v>0.25</v>
      </c>
      <c r="AE425" s="73"/>
      <c r="AF425" s="73"/>
      <c r="AG425" s="73"/>
      <c r="AH425" s="73"/>
      <c r="AI425" s="73"/>
      <c r="AJ425" s="73"/>
      <c r="AK425" s="77">
        <f t="shared" si="20"/>
        <v>0.5</v>
      </c>
      <c r="AL425" s="77">
        <f t="shared" si="21"/>
        <v>1</v>
      </c>
      <c r="AM425" s="40"/>
      <c r="AN425" s="281"/>
    </row>
    <row r="426" spans="1:40" ht="75" x14ac:dyDescent="0.2">
      <c r="A426" s="323" t="s">
        <v>95</v>
      </c>
      <c r="B426" s="324" t="s">
        <v>644</v>
      </c>
      <c r="C426" s="322" t="s">
        <v>1459</v>
      </c>
      <c r="D426" s="323" t="s">
        <v>1492</v>
      </c>
      <c r="E426" s="322" t="s">
        <v>647</v>
      </c>
      <c r="F426" s="378" t="s">
        <v>1493</v>
      </c>
      <c r="G426" s="323" t="s">
        <v>1494</v>
      </c>
      <c r="H426" s="407">
        <v>45658</v>
      </c>
      <c r="I426" s="407">
        <v>46022</v>
      </c>
      <c r="J426" s="438">
        <v>8.4000000000000005E-2</v>
      </c>
      <c r="K426" s="438">
        <v>8.3000000000000004E-2</v>
      </c>
      <c r="L426" s="438">
        <v>8.3000000000000004E-2</v>
      </c>
      <c r="M426" s="438">
        <v>8.4000000000000005E-2</v>
      </c>
      <c r="N426" s="438">
        <v>8.3000000000000004E-2</v>
      </c>
      <c r="O426" s="438">
        <v>8.3000000000000004E-2</v>
      </c>
      <c r="P426" s="438">
        <v>8.3000000000000004E-2</v>
      </c>
      <c r="Q426" s="438">
        <v>8.4000000000000005E-2</v>
      </c>
      <c r="R426" s="438">
        <v>8.3000000000000004E-2</v>
      </c>
      <c r="S426" s="438">
        <v>8.3000000000000004E-2</v>
      </c>
      <c r="T426" s="438">
        <v>8.3000000000000004E-2</v>
      </c>
      <c r="U426" s="438">
        <v>8.4000000000000005E-2</v>
      </c>
      <c r="V426" s="75">
        <f t="shared" si="19"/>
        <v>0.99999999999999978</v>
      </c>
      <c r="W426" s="411" t="s">
        <v>1495</v>
      </c>
      <c r="X426" s="322" t="s">
        <v>1496</v>
      </c>
      <c r="Y426" s="172">
        <v>8.4000000000000005E-2</v>
      </c>
      <c r="Z426" s="172">
        <v>8.3000000000000004E-2</v>
      </c>
      <c r="AA426" s="172">
        <v>8.3000000000000004E-2</v>
      </c>
      <c r="AB426" s="279">
        <v>8.4000000000000005E-2</v>
      </c>
      <c r="AC426" s="279">
        <v>8.3000000000000004E-2</v>
      </c>
      <c r="AD426" s="279">
        <v>8.3000000000000004E-2</v>
      </c>
      <c r="AE426" s="73"/>
      <c r="AF426" s="73"/>
      <c r="AG426" s="73"/>
      <c r="AH426" s="73"/>
      <c r="AI426" s="73"/>
      <c r="AJ426" s="73"/>
      <c r="AK426" s="77">
        <f t="shared" si="20"/>
        <v>0.5</v>
      </c>
      <c r="AL426" s="77">
        <f t="shared" si="21"/>
        <v>1</v>
      </c>
      <c r="AM426" s="40"/>
      <c r="AN426" s="281"/>
    </row>
    <row r="427" spans="1:40" ht="60" x14ac:dyDescent="0.2">
      <c r="A427" s="323" t="s">
        <v>95</v>
      </c>
      <c r="B427" s="324" t="s">
        <v>644</v>
      </c>
      <c r="C427" s="322" t="s">
        <v>1459</v>
      </c>
      <c r="D427" s="323" t="s">
        <v>1492</v>
      </c>
      <c r="E427" s="322" t="s">
        <v>647</v>
      </c>
      <c r="F427" s="378" t="s">
        <v>1497</v>
      </c>
      <c r="G427" s="323" t="s">
        <v>1498</v>
      </c>
      <c r="H427" s="407">
        <v>45658</v>
      </c>
      <c r="I427" s="407">
        <v>46022</v>
      </c>
      <c r="J427" s="438">
        <v>8.4000000000000005E-2</v>
      </c>
      <c r="K427" s="438">
        <v>8.3000000000000004E-2</v>
      </c>
      <c r="L427" s="438">
        <v>8.3000000000000004E-2</v>
      </c>
      <c r="M427" s="438">
        <v>8.4000000000000005E-2</v>
      </c>
      <c r="N427" s="438">
        <v>8.3000000000000004E-2</v>
      </c>
      <c r="O427" s="438">
        <v>8.3000000000000004E-2</v>
      </c>
      <c r="P427" s="438">
        <v>8.3000000000000004E-2</v>
      </c>
      <c r="Q427" s="438">
        <v>8.4000000000000005E-2</v>
      </c>
      <c r="R427" s="438">
        <v>8.3000000000000004E-2</v>
      </c>
      <c r="S427" s="438">
        <v>8.3000000000000004E-2</v>
      </c>
      <c r="T427" s="438">
        <v>8.3000000000000004E-2</v>
      </c>
      <c r="U427" s="438">
        <v>8.4000000000000005E-2</v>
      </c>
      <c r="V427" s="75">
        <f t="shared" si="19"/>
        <v>0.99999999999999978</v>
      </c>
      <c r="W427" s="411" t="s">
        <v>1499</v>
      </c>
      <c r="X427" s="322" t="s">
        <v>1496</v>
      </c>
      <c r="Y427" s="172">
        <v>8.4000000000000005E-2</v>
      </c>
      <c r="Z427" s="172">
        <v>8.3000000000000004E-2</v>
      </c>
      <c r="AA427" s="172">
        <v>8.3000000000000004E-2</v>
      </c>
      <c r="AB427" s="279">
        <v>8.4000000000000005E-2</v>
      </c>
      <c r="AC427" s="279">
        <v>8.3000000000000004E-2</v>
      </c>
      <c r="AD427" s="279">
        <v>8.3000000000000004E-2</v>
      </c>
      <c r="AE427" s="73"/>
      <c r="AF427" s="73"/>
      <c r="AG427" s="73"/>
      <c r="AH427" s="73"/>
      <c r="AI427" s="73"/>
      <c r="AJ427" s="73"/>
      <c r="AK427" s="77">
        <f t="shared" si="20"/>
        <v>0.5</v>
      </c>
      <c r="AL427" s="77">
        <f t="shared" si="21"/>
        <v>1</v>
      </c>
      <c r="AM427" s="40"/>
      <c r="AN427" s="281"/>
    </row>
    <row r="428" spans="1:40" ht="60" x14ac:dyDescent="0.2">
      <c r="A428" s="323" t="s">
        <v>95</v>
      </c>
      <c r="B428" s="324" t="s">
        <v>644</v>
      </c>
      <c r="C428" s="322" t="s">
        <v>1459</v>
      </c>
      <c r="D428" s="323" t="s">
        <v>1492</v>
      </c>
      <c r="E428" s="322" t="s">
        <v>647</v>
      </c>
      <c r="F428" s="378" t="s">
        <v>1500</v>
      </c>
      <c r="G428" s="323" t="s">
        <v>1501</v>
      </c>
      <c r="H428" s="407">
        <v>45658</v>
      </c>
      <c r="I428" s="407">
        <v>46022</v>
      </c>
      <c r="J428" s="438">
        <v>8.4000000000000005E-2</v>
      </c>
      <c r="K428" s="438">
        <v>8.3000000000000004E-2</v>
      </c>
      <c r="L428" s="438">
        <v>8.3000000000000004E-2</v>
      </c>
      <c r="M428" s="438">
        <v>8.4000000000000005E-2</v>
      </c>
      <c r="N428" s="438">
        <v>8.3000000000000004E-2</v>
      </c>
      <c r="O428" s="438">
        <v>8.3000000000000004E-2</v>
      </c>
      <c r="P428" s="438">
        <v>8.3000000000000004E-2</v>
      </c>
      <c r="Q428" s="438">
        <v>8.4000000000000005E-2</v>
      </c>
      <c r="R428" s="438">
        <v>8.3000000000000004E-2</v>
      </c>
      <c r="S428" s="438">
        <v>8.3000000000000004E-2</v>
      </c>
      <c r="T428" s="438">
        <v>8.3000000000000004E-2</v>
      </c>
      <c r="U428" s="438">
        <v>8.4000000000000005E-2</v>
      </c>
      <c r="V428" s="75">
        <f t="shared" si="19"/>
        <v>0.99999999999999978</v>
      </c>
      <c r="W428" s="411" t="s">
        <v>1502</v>
      </c>
      <c r="X428" s="322" t="s">
        <v>1496</v>
      </c>
      <c r="Y428" s="172">
        <v>8.4000000000000005E-2</v>
      </c>
      <c r="Z428" s="172">
        <v>8.3000000000000004E-2</v>
      </c>
      <c r="AA428" s="172">
        <v>8.3000000000000004E-2</v>
      </c>
      <c r="AB428" s="279">
        <v>8.4000000000000005E-2</v>
      </c>
      <c r="AC428" s="279">
        <v>8.3000000000000004E-2</v>
      </c>
      <c r="AD428" s="279">
        <v>8.3000000000000004E-2</v>
      </c>
      <c r="AE428" s="73"/>
      <c r="AF428" s="73"/>
      <c r="AG428" s="73"/>
      <c r="AH428" s="73"/>
      <c r="AI428" s="73"/>
      <c r="AJ428" s="73"/>
      <c r="AK428" s="77">
        <f t="shared" si="20"/>
        <v>0.5</v>
      </c>
      <c r="AL428" s="77">
        <f t="shared" si="21"/>
        <v>1</v>
      </c>
      <c r="AM428" s="40"/>
      <c r="AN428" s="281"/>
    </row>
    <row r="429" spans="1:40" ht="60" x14ac:dyDescent="0.2">
      <c r="A429" s="323" t="s">
        <v>95</v>
      </c>
      <c r="B429" s="324" t="s">
        <v>644</v>
      </c>
      <c r="C429" s="322" t="s">
        <v>1459</v>
      </c>
      <c r="D429" s="323" t="s">
        <v>1492</v>
      </c>
      <c r="E429" s="322" t="s">
        <v>647</v>
      </c>
      <c r="F429" s="378" t="s">
        <v>1503</v>
      </c>
      <c r="G429" s="323" t="s">
        <v>1504</v>
      </c>
      <c r="H429" s="407">
        <v>45658</v>
      </c>
      <c r="I429" s="407">
        <v>46022</v>
      </c>
      <c r="J429" s="74"/>
      <c r="K429" s="74"/>
      <c r="L429" s="74">
        <v>0.25</v>
      </c>
      <c r="M429" s="74"/>
      <c r="N429" s="74"/>
      <c r="O429" s="74">
        <v>0.25</v>
      </c>
      <c r="P429" s="75"/>
      <c r="Q429" s="75"/>
      <c r="R429" s="75">
        <v>0.25</v>
      </c>
      <c r="S429" s="75"/>
      <c r="T429" s="75"/>
      <c r="U429" s="75">
        <v>0.25</v>
      </c>
      <c r="V429" s="75">
        <f t="shared" si="19"/>
        <v>1</v>
      </c>
      <c r="W429" s="411" t="s">
        <v>1505</v>
      </c>
      <c r="X429" s="322" t="s">
        <v>1496</v>
      </c>
      <c r="Y429" s="123"/>
      <c r="Z429" s="123"/>
      <c r="AA429" s="123">
        <v>0.25</v>
      </c>
      <c r="AB429" s="267"/>
      <c r="AC429" s="267"/>
      <c r="AD429" s="270">
        <v>0.25</v>
      </c>
      <c r="AE429" s="73"/>
      <c r="AF429" s="73"/>
      <c r="AG429" s="73"/>
      <c r="AH429" s="73"/>
      <c r="AI429" s="73"/>
      <c r="AJ429" s="73"/>
      <c r="AK429" s="77">
        <f t="shared" si="20"/>
        <v>0.5</v>
      </c>
      <c r="AL429" s="77">
        <f t="shared" si="21"/>
        <v>1</v>
      </c>
      <c r="AM429" s="40"/>
      <c r="AN429" s="281"/>
    </row>
    <row r="430" spans="1:40" ht="255.75" customHeight="1" x14ac:dyDescent="0.2">
      <c r="A430" s="323" t="s">
        <v>95</v>
      </c>
      <c r="B430" s="324" t="s">
        <v>644</v>
      </c>
      <c r="C430" s="322" t="s">
        <v>1459</v>
      </c>
      <c r="D430" s="323" t="s">
        <v>1492</v>
      </c>
      <c r="E430" s="322" t="s">
        <v>647</v>
      </c>
      <c r="F430" s="378" t="s">
        <v>1506</v>
      </c>
      <c r="G430" s="323" t="s">
        <v>1507</v>
      </c>
      <c r="H430" s="407">
        <v>45658</v>
      </c>
      <c r="I430" s="407">
        <v>46022</v>
      </c>
      <c r="J430" s="438">
        <v>8.3000000000000004E-2</v>
      </c>
      <c r="K430" s="438">
        <v>8.3000000000000004E-2</v>
      </c>
      <c r="L430" s="438">
        <v>8.4000000000000005E-2</v>
      </c>
      <c r="M430" s="438">
        <v>8.3000000000000004E-2</v>
      </c>
      <c r="N430" s="438">
        <v>8.3000000000000004E-2</v>
      </c>
      <c r="O430" s="438">
        <v>8.4000000000000005E-2</v>
      </c>
      <c r="P430" s="438">
        <v>8.3000000000000004E-2</v>
      </c>
      <c r="Q430" s="438">
        <v>8.3000000000000004E-2</v>
      </c>
      <c r="R430" s="438">
        <v>8.4000000000000005E-2</v>
      </c>
      <c r="S430" s="438">
        <v>8.3000000000000004E-2</v>
      </c>
      <c r="T430" s="438">
        <v>8.3000000000000004E-2</v>
      </c>
      <c r="U430" s="438">
        <v>8.4000000000000005E-2</v>
      </c>
      <c r="V430" s="75">
        <f t="shared" si="19"/>
        <v>0.99999999999999978</v>
      </c>
      <c r="W430" s="91" t="s">
        <v>1508</v>
      </c>
      <c r="X430" s="322" t="s">
        <v>1496</v>
      </c>
      <c r="Y430" s="123">
        <v>8.4000000000000005E-2</v>
      </c>
      <c r="Z430" s="123">
        <v>8.3000000000000004E-2</v>
      </c>
      <c r="AA430" s="123">
        <v>8.3000000000000004E-2</v>
      </c>
      <c r="AB430" s="267">
        <v>8.3000000000000004E-2</v>
      </c>
      <c r="AC430" s="267">
        <v>8.3000000000000004E-2</v>
      </c>
      <c r="AD430" s="267">
        <v>8.3000000000000004E-2</v>
      </c>
      <c r="AE430" s="73"/>
      <c r="AF430" s="73"/>
      <c r="AG430" s="73"/>
      <c r="AH430" s="73"/>
      <c r="AI430" s="73"/>
      <c r="AJ430" s="73"/>
      <c r="AK430" s="77">
        <f t="shared" si="20"/>
        <v>0.49900000000000005</v>
      </c>
      <c r="AL430" s="77">
        <f t="shared" si="21"/>
        <v>0.99800000000000011</v>
      </c>
      <c r="AM430" s="40"/>
      <c r="AN430" s="281"/>
    </row>
    <row r="431" spans="1:40" ht="60" x14ac:dyDescent="0.2">
      <c r="A431" s="323" t="s">
        <v>95</v>
      </c>
      <c r="B431" s="324" t="s">
        <v>644</v>
      </c>
      <c r="C431" s="322" t="s">
        <v>1459</v>
      </c>
      <c r="D431" s="386" t="s">
        <v>1460</v>
      </c>
      <c r="E431" s="322" t="s">
        <v>647</v>
      </c>
      <c r="F431" s="378" t="s">
        <v>1509</v>
      </c>
      <c r="G431" s="323" t="s">
        <v>1510</v>
      </c>
      <c r="H431" s="407">
        <v>45658</v>
      </c>
      <c r="I431" s="407">
        <v>46022</v>
      </c>
      <c r="J431" s="74"/>
      <c r="K431" s="74"/>
      <c r="L431" s="74">
        <v>0.25</v>
      </c>
      <c r="M431" s="74"/>
      <c r="N431" s="74"/>
      <c r="O431" s="74">
        <v>0.25</v>
      </c>
      <c r="P431" s="75"/>
      <c r="Q431" s="75"/>
      <c r="R431" s="75">
        <v>0.25</v>
      </c>
      <c r="S431" s="75"/>
      <c r="T431" s="75"/>
      <c r="U431" s="75">
        <v>0.25</v>
      </c>
      <c r="V431" s="75">
        <f t="shared" si="19"/>
        <v>1</v>
      </c>
      <c r="W431" s="411" t="s">
        <v>1511</v>
      </c>
      <c r="X431" s="322" t="s">
        <v>1496</v>
      </c>
      <c r="Y431" s="123"/>
      <c r="Z431" s="123"/>
      <c r="AA431" s="123">
        <v>0.25</v>
      </c>
      <c r="AB431" s="267"/>
      <c r="AC431" s="267"/>
      <c r="AD431" s="272">
        <v>0.25</v>
      </c>
      <c r="AE431" s="73"/>
      <c r="AF431" s="73"/>
      <c r="AG431" s="73"/>
      <c r="AH431" s="73"/>
      <c r="AI431" s="73"/>
      <c r="AJ431" s="73"/>
      <c r="AK431" s="77">
        <f t="shared" si="20"/>
        <v>0.5</v>
      </c>
      <c r="AL431" s="77">
        <f t="shared" si="21"/>
        <v>1</v>
      </c>
      <c r="AM431" s="40"/>
      <c r="AN431" s="281"/>
    </row>
    <row r="432" spans="1:40" ht="60" x14ac:dyDescent="0.2">
      <c r="A432" s="323" t="s">
        <v>95</v>
      </c>
      <c r="B432" s="324" t="s">
        <v>644</v>
      </c>
      <c r="C432" s="322" t="s">
        <v>1459</v>
      </c>
      <c r="D432" s="386" t="s">
        <v>1472</v>
      </c>
      <c r="E432" s="322" t="s">
        <v>647</v>
      </c>
      <c r="F432" s="378" t="s">
        <v>1512</v>
      </c>
      <c r="G432" s="323" t="s">
        <v>1513</v>
      </c>
      <c r="H432" s="407">
        <v>45658</v>
      </c>
      <c r="I432" s="407">
        <v>46022</v>
      </c>
      <c r="J432" s="74"/>
      <c r="K432" s="74"/>
      <c r="L432" s="74">
        <v>0.25</v>
      </c>
      <c r="M432" s="74"/>
      <c r="N432" s="74"/>
      <c r="O432" s="74">
        <v>0.25</v>
      </c>
      <c r="P432" s="75"/>
      <c r="Q432" s="75"/>
      <c r="R432" s="75">
        <v>0.25</v>
      </c>
      <c r="S432" s="75"/>
      <c r="T432" s="75"/>
      <c r="U432" s="75">
        <v>0.25</v>
      </c>
      <c r="V432" s="75">
        <f t="shared" si="19"/>
        <v>1</v>
      </c>
      <c r="W432" s="411" t="s">
        <v>1475</v>
      </c>
      <c r="X432" s="322" t="s">
        <v>1496</v>
      </c>
      <c r="Y432" s="123"/>
      <c r="Z432" s="123"/>
      <c r="AA432" s="123">
        <v>0.25</v>
      </c>
      <c r="AB432" s="267"/>
      <c r="AC432" s="267"/>
      <c r="AD432" s="272">
        <v>0.25</v>
      </c>
      <c r="AE432" s="73"/>
      <c r="AF432" s="73"/>
      <c r="AG432" s="73"/>
      <c r="AH432" s="73"/>
      <c r="AI432" s="73"/>
      <c r="AJ432" s="73"/>
      <c r="AK432" s="77">
        <f t="shared" si="20"/>
        <v>0.5</v>
      </c>
      <c r="AL432" s="77">
        <f t="shared" si="21"/>
        <v>1</v>
      </c>
      <c r="AM432" s="40"/>
      <c r="AN432" s="281"/>
    </row>
    <row r="433" spans="1:40" ht="60" x14ac:dyDescent="0.2">
      <c r="A433" s="323" t="s">
        <v>95</v>
      </c>
      <c r="B433" s="324" t="s">
        <v>644</v>
      </c>
      <c r="C433" s="322" t="s">
        <v>1459</v>
      </c>
      <c r="D433" s="386" t="s">
        <v>1472</v>
      </c>
      <c r="E433" s="322" t="s">
        <v>647</v>
      </c>
      <c r="F433" s="378" t="s">
        <v>1514</v>
      </c>
      <c r="G433" s="323" t="s">
        <v>1515</v>
      </c>
      <c r="H433" s="407">
        <v>45658</v>
      </c>
      <c r="I433" s="407">
        <v>46022</v>
      </c>
      <c r="J433" s="74"/>
      <c r="K433" s="74"/>
      <c r="L433" s="74">
        <v>0.25</v>
      </c>
      <c r="M433" s="74"/>
      <c r="N433" s="74"/>
      <c r="O433" s="74">
        <v>0.25</v>
      </c>
      <c r="P433" s="75"/>
      <c r="Q433" s="75"/>
      <c r="R433" s="75">
        <v>0.25</v>
      </c>
      <c r="S433" s="75"/>
      <c r="T433" s="75"/>
      <c r="U433" s="75">
        <v>0.25</v>
      </c>
      <c r="V433" s="75">
        <f t="shared" si="19"/>
        <v>1</v>
      </c>
      <c r="W433" s="411" t="s">
        <v>1478</v>
      </c>
      <c r="X433" s="322" t="s">
        <v>1496</v>
      </c>
      <c r="Y433" s="123"/>
      <c r="Z433" s="123"/>
      <c r="AA433" s="123">
        <v>0.25</v>
      </c>
      <c r="AB433" s="267"/>
      <c r="AC433" s="267"/>
      <c r="AD433" s="272">
        <v>0.25</v>
      </c>
      <c r="AE433" s="73"/>
      <c r="AF433" s="73"/>
      <c r="AG433" s="73"/>
      <c r="AH433" s="73"/>
      <c r="AI433" s="73"/>
      <c r="AJ433" s="73"/>
      <c r="AK433" s="77">
        <f t="shared" si="20"/>
        <v>0.5</v>
      </c>
      <c r="AL433" s="77">
        <f t="shared" si="21"/>
        <v>1</v>
      </c>
      <c r="AM433" s="40"/>
      <c r="AN433" s="281"/>
    </row>
    <row r="434" spans="1:40" ht="60" x14ac:dyDescent="0.2">
      <c r="A434" s="323" t="s">
        <v>95</v>
      </c>
      <c r="B434" s="324" t="s">
        <v>644</v>
      </c>
      <c r="C434" s="322" t="s">
        <v>1459</v>
      </c>
      <c r="D434" s="386" t="s">
        <v>1472</v>
      </c>
      <c r="E434" s="322" t="s">
        <v>647</v>
      </c>
      <c r="F434" s="378" t="s">
        <v>1516</v>
      </c>
      <c r="G434" s="323" t="s">
        <v>1517</v>
      </c>
      <c r="H434" s="407">
        <v>45931</v>
      </c>
      <c r="I434" s="407">
        <v>45991</v>
      </c>
      <c r="J434" s="74"/>
      <c r="K434" s="74"/>
      <c r="L434" s="74"/>
      <c r="M434" s="74"/>
      <c r="N434" s="74"/>
      <c r="O434" s="74"/>
      <c r="P434" s="75"/>
      <c r="Q434" s="75"/>
      <c r="R434" s="75"/>
      <c r="S434" s="75">
        <v>0.5</v>
      </c>
      <c r="T434" s="75">
        <v>0.5</v>
      </c>
      <c r="U434" s="75"/>
      <c r="V434" s="75">
        <f t="shared" si="19"/>
        <v>1</v>
      </c>
      <c r="W434" s="411" t="s">
        <v>1518</v>
      </c>
      <c r="X434" s="322" t="s">
        <v>1496</v>
      </c>
      <c r="Y434" s="123"/>
      <c r="Z434" s="123"/>
      <c r="AA434" s="123"/>
      <c r="AB434" s="267"/>
      <c r="AC434" s="267"/>
      <c r="AD434" s="275"/>
      <c r="AE434" s="73"/>
      <c r="AF434" s="73"/>
      <c r="AG434" s="73"/>
      <c r="AH434" s="73"/>
      <c r="AI434" s="73"/>
      <c r="AJ434" s="73"/>
      <c r="AK434" s="77">
        <f t="shared" si="20"/>
        <v>0</v>
      </c>
      <c r="AL434" s="77" t="str">
        <f>IFERROR(AK434/SUM(J434:O434),"No programado para el periodo")</f>
        <v>No programado para el periodo</v>
      </c>
      <c r="AM434" s="40" t="s">
        <v>268</v>
      </c>
      <c r="AN434" s="401" t="s">
        <v>665</v>
      </c>
    </row>
    <row r="435" spans="1:40" ht="75" x14ac:dyDescent="0.2">
      <c r="A435" s="323" t="s">
        <v>95</v>
      </c>
      <c r="B435" s="324" t="s">
        <v>644</v>
      </c>
      <c r="C435" s="322" t="s">
        <v>1459</v>
      </c>
      <c r="D435" s="323" t="s">
        <v>1482</v>
      </c>
      <c r="E435" s="322" t="s">
        <v>647</v>
      </c>
      <c r="F435" s="378" t="s">
        <v>1519</v>
      </c>
      <c r="G435" s="323" t="s">
        <v>1520</v>
      </c>
      <c r="H435" s="407">
        <v>45689</v>
      </c>
      <c r="I435" s="407">
        <v>46022</v>
      </c>
      <c r="J435" s="74"/>
      <c r="K435" s="74"/>
      <c r="L435" s="74">
        <v>0.25</v>
      </c>
      <c r="M435" s="74"/>
      <c r="N435" s="74"/>
      <c r="O435" s="74">
        <v>0.25</v>
      </c>
      <c r="P435" s="75"/>
      <c r="Q435" s="75"/>
      <c r="R435" s="75">
        <v>0.25</v>
      </c>
      <c r="S435" s="75"/>
      <c r="T435" s="75"/>
      <c r="U435" s="75">
        <v>0.25</v>
      </c>
      <c r="V435" s="75">
        <f t="shared" si="19"/>
        <v>1</v>
      </c>
      <c r="W435" s="411" t="s">
        <v>1521</v>
      </c>
      <c r="X435" s="322" t="s">
        <v>1496</v>
      </c>
      <c r="Y435" s="123"/>
      <c r="Z435" s="123"/>
      <c r="AA435" s="123">
        <v>0.25</v>
      </c>
      <c r="AB435" s="267"/>
      <c r="AC435" s="267"/>
      <c r="AD435" s="272">
        <v>0.25</v>
      </c>
      <c r="AE435" s="73"/>
      <c r="AF435" s="73"/>
      <c r="AG435" s="73"/>
      <c r="AH435" s="73"/>
      <c r="AI435" s="73"/>
      <c r="AJ435" s="73"/>
      <c r="AK435" s="77">
        <f t="shared" si="20"/>
        <v>0.5</v>
      </c>
      <c r="AL435" s="77">
        <f t="shared" si="21"/>
        <v>1</v>
      </c>
      <c r="AM435" s="40"/>
      <c r="AN435" s="281"/>
    </row>
    <row r="436" spans="1:40" ht="60" x14ac:dyDescent="0.2">
      <c r="A436" s="323" t="s">
        <v>95</v>
      </c>
      <c r="B436" s="324" t="s">
        <v>644</v>
      </c>
      <c r="C436" s="322" t="s">
        <v>1459</v>
      </c>
      <c r="D436" s="323" t="s">
        <v>1482</v>
      </c>
      <c r="E436" s="322" t="s">
        <v>647</v>
      </c>
      <c r="F436" s="378" t="s">
        <v>1522</v>
      </c>
      <c r="G436" s="323" t="s">
        <v>1523</v>
      </c>
      <c r="H436" s="407">
        <v>45778</v>
      </c>
      <c r="I436" s="407">
        <v>46022</v>
      </c>
      <c r="J436" s="74"/>
      <c r="K436" s="74"/>
      <c r="L436" s="74"/>
      <c r="M436" s="74"/>
      <c r="N436" s="74"/>
      <c r="O436" s="74">
        <v>0.5</v>
      </c>
      <c r="P436" s="75"/>
      <c r="Q436" s="75"/>
      <c r="R436" s="75"/>
      <c r="S436" s="75"/>
      <c r="T436" s="75"/>
      <c r="U436" s="75">
        <v>0.5</v>
      </c>
      <c r="V436" s="75">
        <f t="shared" si="19"/>
        <v>1</v>
      </c>
      <c r="W436" s="411" t="s">
        <v>1524</v>
      </c>
      <c r="X436" s="322" t="s">
        <v>1496</v>
      </c>
      <c r="Y436" s="123"/>
      <c r="Z436" s="123"/>
      <c r="AA436" s="123"/>
      <c r="AB436" s="267"/>
      <c r="AC436" s="267"/>
      <c r="AD436" s="272">
        <v>0.5</v>
      </c>
      <c r="AE436" s="73"/>
      <c r="AF436" s="73"/>
      <c r="AG436" s="73"/>
      <c r="AH436" s="73"/>
      <c r="AI436" s="73"/>
      <c r="AJ436" s="73"/>
      <c r="AK436" s="77">
        <f t="shared" si="20"/>
        <v>0.5</v>
      </c>
      <c r="AL436" s="77">
        <f t="shared" si="21"/>
        <v>1</v>
      </c>
      <c r="AM436" s="40" t="s">
        <v>268</v>
      </c>
      <c r="AN436" s="281"/>
    </row>
    <row r="437" spans="1:40" ht="60" x14ac:dyDescent="0.2">
      <c r="A437" s="323" t="s">
        <v>95</v>
      </c>
      <c r="B437" s="324" t="s">
        <v>644</v>
      </c>
      <c r="C437" s="322" t="s">
        <v>1459</v>
      </c>
      <c r="D437" s="323" t="s">
        <v>1460</v>
      </c>
      <c r="E437" s="322" t="s">
        <v>647</v>
      </c>
      <c r="F437" s="378" t="s">
        <v>1525</v>
      </c>
      <c r="G437" s="325" t="s">
        <v>1526</v>
      </c>
      <c r="H437" s="408">
        <v>45658</v>
      </c>
      <c r="I437" s="408">
        <v>46022</v>
      </c>
      <c r="J437" s="74"/>
      <c r="K437" s="74"/>
      <c r="L437" s="74">
        <v>0.25</v>
      </c>
      <c r="M437" s="74"/>
      <c r="N437" s="74"/>
      <c r="O437" s="74">
        <v>0.25</v>
      </c>
      <c r="P437" s="74"/>
      <c r="Q437" s="74"/>
      <c r="R437" s="334">
        <v>0.25</v>
      </c>
      <c r="S437" s="74"/>
      <c r="T437" s="74"/>
      <c r="U437" s="74">
        <v>0.25</v>
      </c>
      <c r="V437" s="75">
        <f t="shared" si="19"/>
        <v>1</v>
      </c>
      <c r="W437" s="411" t="s">
        <v>1527</v>
      </c>
      <c r="X437" s="322" t="s">
        <v>1528</v>
      </c>
      <c r="Y437" s="123"/>
      <c r="Z437" s="123"/>
      <c r="AA437" s="123">
        <v>0.25</v>
      </c>
      <c r="AB437" s="267"/>
      <c r="AC437" s="267"/>
      <c r="AD437" s="272">
        <v>0.25</v>
      </c>
      <c r="AE437" s="73"/>
      <c r="AF437" s="73"/>
      <c r="AG437" s="73"/>
      <c r="AH437" s="73"/>
      <c r="AI437" s="73"/>
      <c r="AJ437" s="73"/>
      <c r="AK437" s="77">
        <f t="shared" si="20"/>
        <v>0.5</v>
      </c>
      <c r="AL437" s="77">
        <f t="shared" si="21"/>
        <v>1</v>
      </c>
      <c r="AM437" s="40"/>
      <c r="AN437" s="281"/>
    </row>
    <row r="438" spans="1:40" ht="60" x14ac:dyDescent="0.2">
      <c r="A438" s="323" t="s">
        <v>95</v>
      </c>
      <c r="B438" s="324" t="s">
        <v>644</v>
      </c>
      <c r="C438" s="322" t="s">
        <v>1459</v>
      </c>
      <c r="D438" s="323" t="s">
        <v>1472</v>
      </c>
      <c r="E438" s="322" t="s">
        <v>647</v>
      </c>
      <c r="F438" s="378" t="s">
        <v>1529</v>
      </c>
      <c r="G438" s="325" t="s">
        <v>1530</v>
      </c>
      <c r="H438" s="408">
        <v>45658</v>
      </c>
      <c r="I438" s="408">
        <v>46022</v>
      </c>
      <c r="J438" s="74"/>
      <c r="K438" s="74"/>
      <c r="L438" s="74">
        <v>0.25</v>
      </c>
      <c r="M438" s="74"/>
      <c r="N438" s="74"/>
      <c r="O438" s="74">
        <v>0.25</v>
      </c>
      <c r="P438" s="74"/>
      <c r="Q438" s="74"/>
      <c r="R438" s="334">
        <v>0.25</v>
      </c>
      <c r="S438" s="74"/>
      <c r="T438" s="74"/>
      <c r="U438" s="74">
        <v>0.25</v>
      </c>
      <c r="V438" s="75">
        <f t="shared" si="19"/>
        <v>1</v>
      </c>
      <c r="W438" s="411" t="s">
        <v>1531</v>
      </c>
      <c r="X438" s="322" t="s">
        <v>1528</v>
      </c>
      <c r="Y438" s="123"/>
      <c r="Z438" s="123"/>
      <c r="AA438" s="123">
        <v>0.25</v>
      </c>
      <c r="AB438" s="267"/>
      <c r="AC438" s="267"/>
      <c r="AD438" s="272">
        <v>0.25</v>
      </c>
      <c r="AE438" s="73"/>
      <c r="AF438" s="73"/>
      <c r="AG438" s="73"/>
      <c r="AH438" s="73"/>
      <c r="AI438" s="73"/>
      <c r="AJ438" s="73"/>
      <c r="AK438" s="77">
        <f t="shared" si="20"/>
        <v>0.5</v>
      </c>
      <c r="AL438" s="77">
        <f t="shared" si="21"/>
        <v>1</v>
      </c>
      <c r="AM438" s="40"/>
      <c r="AN438" s="281"/>
    </row>
    <row r="439" spans="1:40" ht="60" x14ac:dyDescent="0.2">
      <c r="A439" s="323" t="s">
        <v>95</v>
      </c>
      <c r="B439" s="324" t="s">
        <v>644</v>
      </c>
      <c r="C439" s="322" t="s">
        <v>1459</v>
      </c>
      <c r="D439" s="323" t="s">
        <v>1472</v>
      </c>
      <c r="E439" s="322" t="s">
        <v>647</v>
      </c>
      <c r="F439" s="378" t="s">
        <v>1532</v>
      </c>
      <c r="G439" s="325" t="s">
        <v>1533</v>
      </c>
      <c r="H439" s="408">
        <v>45658</v>
      </c>
      <c r="I439" s="408">
        <v>46022</v>
      </c>
      <c r="J439" s="74"/>
      <c r="K439" s="74"/>
      <c r="L439" s="74">
        <v>0.25</v>
      </c>
      <c r="M439" s="74"/>
      <c r="N439" s="74"/>
      <c r="O439" s="74">
        <v>0.25</v>
      </c>
      <c r="P439" s="74"/>
      <c r="Q439" s="74"/>
      <c r="R439" s="334">
        <v>0.25</v>
      </c>
      <c r="S439" s="74"/>
      <c r="T439" s="74"/>
      <c r="U439" s="74">
        <v>0.25</v>
      </c>
      <c r="V439" s="75">
        <f t="shared" si="19"/>
        <v>1</v>
      </c>
      <c r="W439" s="411" t="s">
        <v>1534</v>
      </c>
      <c r="X439" s="322" t="s">
        <v>1528</v>
      </c>
      <c r="Y439" s="123"/>
      <c r="Z439" s="123"/>
      <c r="AA439" s="123">
        <v>0.25</v>
      </c>
      <c r="AB439" s="267"/>
      <c r="AC439" s="267"/>
      <c r="AD439" s="272">
        <v>0.25</v>
      </c>
      <c r="AE439" s="73"/>
      <c r="AF439" s="73"/>
      <c r="AG439" s="73"/>
      <c r="AH439" s="73"/>
      <c r="AI439" s="73"/>
      <c r="AJ439" s="73"/>
      <c r="AK439" s="77">
        <f t="shared" si="20"/>
        <v>0.5</v>
      </c>
      <c r="AL439" s="77">
        <f t="shared" si="21"/>
        <v>1</v>
      </c>
      <c r="AM439" s="40"/>
      <c r="AN439" s="281"/>
    </row>
    <row r="440" spans="1:40" ht="60" x14ac:dyDescent="0.2">
      <c r="A440" s="323" t="s">
        <v>95</v>
      </c>
      <c r="B440" s="324" t="s">
        <v>644</v>
      </c>
      <c r="C440" s="322" t="s">
        <v>1459</v>
      </c>
      <c r="D440" s="323" t="s">
        <v>1472</v>
      </c>
      <c r="E440" s="322" t="s">
        <v>647</v>
      </c>
      <c r="F440" s="378" t="s">
        <v>1535</v>
      </c>
      <c r="G440" s="325" t="s">
        <v>1536</v>
      </c>
      <c r="H440" s="408">
        <v>45992</v>
      </c>
      <c r="I440" s="408">
        <v>46022</v>
      </c>
      <c r="J440" s="74"/>
      <c r="K440" s="74"/>
      <c r="L440" s="74"/>
      <c r="M440" s="74"/>
      <c r="N440" s="74"/>
      <c r="O440" s="74"/>
      <c r="P440" s="74"/>
      <c r="Q440" s="74"/>
      <c r="R440" s="334"/>
      <c r="S440" s="74"/>
      <c r="T440" s="74"/>
      <c r="U440" s="74">
        <v>1</v>
      </c>
      <c r="V440" s="75">
        <f t="shared" si="19"/>
        <v>1</v>
      </c>
      <c r="W440" s="411" t="s">
        <v>1537</v>
      </c>
      <c r="X440" s="322" t="s">
        <v>1528</v>
      </c>
      <c r="Y440" s="123"/>
      <c r="Z440" s="123"/>
      <c r="AA440" s="123"/>
      <c r="AB440" s="267"/>
      <c r="AC440" s="267"/>
      <c r="AD440" s="275"/>
      <c r="AE440" s="73"/>
      <c r="AF440" s="73"/>
      <c r="AG440" s="73"/>
      <c r="AH440" s="73"/>
      <c r="AI440" s="73"/>
      <c r="AJ440" s="73"/>
      <c r="AK440" s="77">
        <f t="shared" si="20"/>
        <v>0</v>
      </c>
      <c r="AL440" s="77" t="str">
        <f>IFERROR(AK440/SUM(J440:O440),"No programado para el periodo")</f>
        <v>No programado para el periodo</v>
      </c>
      <c r="AM440" s="40" t="s">
        <v>268</v>
      </c>
      <c r="AN440" s="401" t="s">
        <v>665</v>
      </c>
    </row>
    <row r="441" spans="1:40" ht="60" x14ac:dyDescent="0.2">
      <c r="A441" s="323" t="s">
        <v>95</v>
      </c>
      <c r="B441" s="324" t="s">
        <v>644</v>
      </c>
      <c r="C441" s="322" t="s">
        <v>1459</v>
      </c>
      <c r="D441" s="323" t="s">
        <v>1472</v>
      </c>
      <c r="E441" s="322" t="s">
        <v>647</v>
      </c>
      <c r="F441" s="378" t="s">
        <v>1538</v>
      </c>
      <c r="G441" s="325" t="s">
        <v>1539</v>
      </c>
      <c r="H441" s="408">
        <v>45658</v>
      </c>
      <c r="I441" s="408">
        <v>46022</v>
      </c>
      <c r="J441" s="74"/>
      <c r="K441" s="74"/>
      <c r="L441" s="74">
        <v>0.25</v>
      </c>
      <c r="M441" s="74"/>
      <c r="N441" s="74"/>
      <c r="O441" s="74">
        <v>0.25</v>
      </c>
      <c r="P441" s="74"/>
      <c r="Q441" s="74"/>
      <c r="R441" s="334">
        <v>0.25</v>
      </c>
      <c r="S441" s="74"/>
      <c r="T441" s="74"/>
      <c r="U441" s="74">
        <v>0.25</v>
      </c>
      <c r="V441" s="75">
        <f t="shared" si="19"/>
        <v>1</v>
      </c>
      <c r="W441" s="411" t="s">
        <v>1540</v>
      </c>
      <c r="X441" s="322" t="s">
        <v>1528</v>
      </c>
      <c r="Y441" s="123"/>
      <c r="Z441" s="123"/>
      <c r="AA441" s="123">
        <v>0.25</v>
      </c>
      <c r="AB441" s="267"/>
      <c r="AC441" s="267"/>
      <c r="AD441" s="272">
        <v>0.25</v>
      </c>
      <c r="AE441" s="73"/>
      <c r="AF441" s="73"/>
      <c r="AG441" s="73"/>
      <c r="AH441" s="73"/>
      <c r="AI441" s="73"/>
      <c r="AJ441" s="73"/>
      <c r="AK441" s="77">
        <f t="shared" si="20"/>
        <v>0.5</v>
      </c>
      <c r="AL441" s="77">
        <f t="shared" si="21"/>
        <v>1</v>
      </c>
      <c r="AM441" s="40"/>
      <c r="AN441" s="281"/>
    </row>
    <row r="442" spans="1:40" ht="60" x14ac:dyDescent="0.2">
      <c r="A442" s="323" t="s">
        <v>95</v>
      </c>
      <c r="B442" s="324" t="s">
        <v>644</v>
      </c>
      <c r="C442" s="322" t="s">
        <v>1459</v>
      </c>
      <c r="D442" s="323" t="s">
        <v>1472</v>
      </c>
      <c r="E442" s="322" t="s">
        <v>647</v>
      </c>
      <c r="F442" s="378" t="s">
        <v>1541</v>
      </c>
      <c r="G442" s="325" t="s">
        <v>1542</v>
      </c>
      <c r="H442" s="408">
        <v>45658</v>
      </c>
      <c r="I442" s="408">
        <v>46022</v>
      </c>
      <c r="J442" s="74"/>
      <c r="K442" s="74"/>
      <c r="L442" s="74">
        <v>0.25</v>
      </c>
      <c r="M442" s="74"/>
      <c r="N442" s="74"/>
      <c r="O442" s="74">
        <v>0.25</v>
      </c>
      <c r="P442" s="74"/>
      <c r="Q442" s="74"/>
      <c r="R442" s="334">
        <v>0.25</v>
      </c>
      <c r="S442" s="74"/>
      <c r="T442" s="74"/>
      <c r="U442" s="74">
        <v>0.25</v>
      </c>
      <c r="V442" s="75">
        <f t="shared" si="19"/>
        <v>1</v>
      </c>
      <c r="W442" s="411" t="s">
        <v>1478</v>
      </c>
      <c r="X442" s="322" t="s">
        <v>1528</v>
      </c>
      <c r="Y442" s="123"/>
      <c r="Z442" s="123"/>
      <c r="AA442" s="123">
        <v>0.25</v>
      </c>
      <c r="AB442" s="267"/>
      <c r="AC442" s="267"/>
      <c r="AD442" s="272">
        <v>0.25</v>
      </c>
      <c r="AE442" s="73"/>
      <c r="AF442" s="73"/>
      <c r="AG442" s="73"/>
      <c r="AH442" s="73"/>
      <c r="AI442" s="73"/>
      <c r="AJ442" s="73"/>
      <c r="AK442" s="77">
        <f t="shared" si="20"/>
        <v>0.5</v>
      </c>
      <c r="AL442" s="77">
        <f t="shared" si="21"/>
        <v>1</v>
      </c>
      <c r="AM442" s="40"/>
      <c r="AN442" s="281"/>
    </row>
    <row r="443" spans="1:40" ht="90" x14ac:dyDescent="0.2">
      <c r="A443" s="323" t="s">
        <v>95</v>
      </c>
      <c r="B443" s="324" t="s">
        <v>644</v>
      </c>
      <c r="C443" s="322" t="s">
        <v>1459</v>
      </c>
      <c r="D443" s="323" t="s">
        <v>1543</v>
      </c>
      <c r="E443" s="322" t="s">
        <v>647</v>
      </c>
      <c r="F443" s="378" t="s">
        <v>1544</v>
      </c>
      <c r="G443" s="325" t="s">
        <v>1545</v>
      </c>
      <c r="H443" s="408">
        <v>45658</v>
      </c>
      <c r="I443" s="408">
        <v>46022</v>
      </c>
      <c r="J443" s="74"/>
      <c r="K443" s="74"/>
      <c r="L443" s="74">
        <v>0.25</v>
      </c>
      <c r="M443" s="74"/>
      <c r="N443" s="74"/>
      <c r="O443" s="74">
        <v>0.25</v>
      </c>
      <c r="P443" s="74"/>
      <c r="Q443" s="74"/>
      <c r="R443" s="334">
        <v>0.25</v>
      </c>
      <c r="S443" s="74"/>
      <c r="T443" s="74"/>
      <c r="U443" s="74">
        <v>0.25</v>
      </c>
      <c r="V443" s="75">
        <f t="shared" si="19"/>
        <v>1</v>
      </c>
      <c r="W443" s="411" t="s">
        <v>1546</v>
      </c>
      <c r="X443" s="322" t="s">
        <v>1528</v>
      </c>
      <c r="Y443" s="123"/>
      <c r="Z443" s="123"/>
      <c r="AA443" s="123">
        <v>0.25</v>
      </c>
      <c r="AB443" s="267"/>
      <c r="AC443" s="267"/>
      <c r="AD443" s="272">
        <v>0.25</v>
      </c>
      <c r="AE443" s="73"/>
      <c r="AF443" s="73"/>
      <c r="AG443" s="73"/>
      <c r="AH443" s="73"/>
      <c r="AI443" s="73"/>
      <c r="AJ443" s="73"/>
      <c r="AK443" s="77">
        <f t="shared" si="20"/>
        <v>0.5</v>
      </c>
      <c r="AL443" s="77">
        <f t="shared" si="21"/>
        <v>1</v>
      </c>
      <c r="AM443" s="40"/>
      <c r="AN443" s="281"/>
    </row>
    <row r="444" spans="1:40" ht="60" x14ac:dyDescent="0.2">
      <c r="A444" s="323" t="s">
        <v>95</v>
      </c>
      <c r="B444" s="324" t="s">
        <v>644</v>
      </c>
      <c r="C444" s="322" t="s">
        <v>1459</v>
      </c>
      <c r="D444" s="323" t="s">
        <v>1472</v>
      </c>
      <c r="E444" s="322" t="s">
        <v>647</v>
      </c>
      <c r="F444" s="378" t="s">
        <v>1547</v>
      </c>
      <c r="G444" s="325" t="s">
        <v>1548</v>
      </c>
      <c r="H444" s="408">
        <v>45748</v>
      </c>
      <c r="I444" s="408">
        <v>46022</v>
      </c>
      <c r="J444" s="74"/>
      <c r="K444" s="74"/>
      <c r="L444" s="74"/>
      <c r="M444" s="74">
        <v>0.33300000000000002</v>
      </c>
      <c r="N444" s="74"/>
      <c r="O444" s="74"/>
      <c r="P444" s="74"/>
      <c r="Q444" s="74">
        <v>0.33300000000000002</v>
      </c>
      <c r="R444" s="334"/>
      <c r="S444" s="74"/>
      <c r="T444" s="74"/>
      <c r="U444" s="74">
        <v>0.33300000000000002</v>
      </c>
      <c r="V444" s="75">
        <f t="shared" si="19"/>
        <v>0.99900000000000011</v>
      </c>
      <c r="W444" s="411" t="s">
        <v>1549</v>
      </c>
      <c r="X444" s="322" t="s">
        <v>1528</v>
      </c>
      <c r="Y444" s="123"/>
      <c r="Z444" s="123"/>
      <c r="AA444" s="123"/>
      <c r="AB444" s="267">
        <v>0.33300000000000002</v>
      </c>
      <c r="AC444" s="267"/>
      <c r="AD444" s="267"/>
      <c r="AE444" s="73"/>
      <c r="AF444" s="73"/>
      <c r="AG444" s="73"/>
      <c r="AH444" s="73"/>
      <c r="AI444" s="73"/>
      <c r="AJ444" s="73"/>
      <c r="AK444" s="77">
        <f t="shared" si="20"/>
        <v>0.33300000000000002</v>
      </c>
      <c r="AL444" s="77">
        <f t="shared" si="21"/>
        <v>1</v>
      </c>
      <c r="AM444" s="40" t="s">
        <v>268</v>
      </c>
      <c r="AN444" s="281"/>
    </row>
    <row r="445" spans="1:40" ht="60" x14ac:dyDescent="0.2">
      <c r="A445" s="323" t="s">
        <v>95</v>
      </c>
      <c r="B445" s="324" t="s">
        <v>644</v>
      </c>
      <c r="C445" s="322" t="s">
        <v>1459</v>
      </c>
      <c r="D445" s="386" t="s">
        <v>1472</v>
      </c>
      <c r="E445" s="322" t="s">
        <v>647</v>
      </c>
      <c r="F445" s="378" t="s">
        <v>1550</v>
      </c>
      <c r="G445" s="323" t="s">
        <v>1551</v>
      </c>
      <c r="H445" s="407">
        <v>45658</v>
      </c>
      <c r="I445" s="407">
        <v>46022</v>
      </c>
      <c r="J445" s="74"/>
      <c r="K445" s="74"/>
      <c r="L445" s="74"/>
      <c r="M445" s="74">
        <v>0.33</v>
      </c>
      <c r="N445" s="74"/>
      <c r="O445" s="74"/>
      <c r="P445" s="75"/>
      <c r="Q445" s="75">
        <v>0.33</v>
      </c>
      <c r="R445" s="75"/>
      <c r="S445" s="75"/>
      <c r="T445" s="75"/>
      <c r="U445" s="75">
        <v>0.34</v>
      </c>
      <c r="V445" s="75">
        <f t="shared" si="19"/>
        <v>1</v>
      </c>
      <c r="W445" s="411" t="s">
        <v>1552</v>
      </c>
      <c r="X445" s="322" t="s">
        <v>1528</v>
      </c>
      <c r="Y445" s="123"/>
      <c r="Z445" s="123"/>
      <c r="AA445" s="123"/>
      <c r="AB445" s="267">
        <v>0.33</v>
      </c>
      <c r="AC445" s="267"/>
      <c r="AD445" s="267"/>
      <c r="AE445" s="73"/>
      <c r="AF445" s="73"/>
      <c r="AG445" s="73"/>
      <c r="AH445" s="73"/>
      <c r="AI445" s="73"/>
      <c r="AJ445" s="73"/>
      <c r="AK445" s="77">
        <f t="shared" si="20"/>
        <v>0.33</v>
      </c>
      <c r="AL445" s="77">
        <f t="shared" si="21"/>
        <v>1</v>
      </c>
      <c r="AM445" s="40" t="s">
        <v>268</v>
      </c>
      <c r="AN445" s="281"/>
    </row>
    <row r="446" spans="1:40" ht="60" x14ac:dyDescent="0.2">
      <c r="A446" s="323" t="s">
        <v>146</v>
      </c>
      <c r="B446" s="324" t="s">
        <v>644</v>
      </c>
      <c r="C446" s="322" t="s">
        <v>1553</v>
      </c>
      <c r="D446" s="386" t="s">
        <v>1554</v>
      </c>
      <c r="E446" s="322" t="s">
        <v>647</v>
      </c>
      <c r="F446" s="322" t="s">
        <v>1555</v>
      </c>
      <c r="G446" s="323" t="s">
        <v>1556</v>
      </c>
      <c r="H446" s="407">
        <v>45658</v>
      </c>
      <c r="I446" s="407">
        <v>46022</v>
      </c>
      <c r="J446" s="74">
        <v>0.08</v>
      </c>
      <c r="K446" s="74">
        <v>0.17</v>
      </c>
      <c r="L446" s="74">
        <v>7.0000000000000007E-2</v>
      </c>
      <c r="M446" s="74">
        <v>0.05</v>
      </c>
      <c r="N446" s="74">
        <v>0.08</v>
      </c>
      <c r="O446" s="74">
        <v>0.08</v>
      </c>
      <c r="P446" s="75">
        <v>0.08</v>
      </c>
      <c r="Q446" s="75">
        <v>7.0000000000000007E-2</v>
      </c>
      <c r="R446" s="75">
        <v>0.08</v>
      </c>
      <c r="S446" s="75">
        <v>7.0000000000000007E-2</v>
      </c>
      <c r="T446" s="75">
        <v>7.0000000000000007E-2</v>
      </c>
      <c r="U446" s="75">
        <v>0.1</v>
      </c>
      <c r="V446" s="75">
        <f t="shared" si="19"/>
        <v>0.99999999999999989</v>
      </c>
      <c r="W446" s="91" t="s">
        <v>1557</v>
      </c>
      <c r="X446" s="322" t="s">
        <v>1558</v>
      </c>
      <c r="Y446" s="123">
        <v>0.08</v>
      </c>
      <c r="Z446" s="123">
        <v>0.17</v>
      </c>
      <c r="AA446" s="123">
        <f>+L446</f>
        <v>7.0000000000000007E-2</v>
      </c>
      <c r="AB446" s="267">
        <v>0.05</v>
      </c>
      <c r="AC446" s="267">
        <v>7.2999999999999995E-2</v>
      </c>
      <c r="AD446" s="267">
        <v>7.5999999999999998E-2</v>
      </c>
      <c r="AE446" s="73"/>
      <c r="AF446" s="73"/>
      <c r="AG446" s="73"/>
      <c r="AH446" s="73"/>
      <c r="AI446" s="73"/>
      <c r="AJ446" s="73"/>
      <c r="AK446" s="77">
        <f t="shared" si="20"/>
        <v>0.51900000000000002</v>
      </c>
      <c r="AL446" s="77">
        <f t="shared" si="21"/>
        <v>0.97924528301886793</v>
      </c>
      <c r="AM446" s="40"/>
      <c r="AN446" s="401" t="s">
        <v>1559</v>
      </c>
    </row>
    <row r="447" spans="1:40" ht="120" x14ac:dyDescent="0.2">
      <c r="A447" s="323" t="s">
        <v>146</v>
      </c>
      <c r="B447" s="324" t="s">
        <v>644</v>
      </c>
      <c r="C447" s="322" t="s">
        <v>1553</v>
      </c>
      <c r="D447" s="386" t="s">
        <v>966</v>
      </c>
      <c r="E447" s="322" t="s">
        <v>647</v>
      </c>
      <c r="F447" s="322" t="s">
        <v>1560</v>
      </c>
      <c r="G447" s="323" t="s">
        <v>679</v>
      </c>
      <c r="H447" s="407">
        <v>45658</v>
      </c>
      <c r="I447" s="407">
        <v>46022</v>
      </c>
      <c r="J447" s="74">
        <v>0.1</v>
      </c>
      <c r="K447" s="74">
        <v>7.0000000000000007E-2</v>
      </c>
      <c r="L447" s="74">
        <v>7.0000000000000007E-2</v>
      </c>
      <c r="M447" s="74">
        <v>0.1</v>
      </c>
      <c r="N447" s="74">
        <v>7.0000000000000007E-2</v>
      </c>
      <c r="O447" s="74">
        <v>0.08</v>
      </c>
      <c r="P447" s="75">
        <v>0.1</v>
      </c>
      <c r="Q447" s="75">
        <v>7.0000000000000007E-2</v>
      </c>
      <c r="R447" s="75">
        <v>7.0000000000000007E-2</v>
      </c>
      <c r="S447" s="75">
        <v>0.1</v>
      </c>
      <c r="T447" s="75">
        <v>7.0000000000000007E-2</v>
      </c>
      <c r="U447" s="75">
        <v>0.1</v>
      </c>
      <c r="V447" s="75">
        <f t="shared" si="19"/>
        <v>1.0000000000000002</v>
      </c>
      <c r="W447" s="411" t="s">
        <v>968</v>
      </c>
      <c r="X447" s="322" t="s">
        <v>1558</v>
      </c>
      <c r="Y447" s="123">
        <v>0.1</v>
      </c>
      <c r="Z447" s="123">
        <v>7.0000000000000007E-2</v>
      </c>
      <c r="AA447" s="123">
        <v>7.0000000000000007E-2</v>
      </c>
      <c r="AB447" s="267">
        <v>0.1</v>
      </c>
      <c r="AC447" s="267">
        <v>7.0000000000000007E-2</v>
      </c>
      <c r="AD447" s="267">
        <v>0.08</v>
      </c>
      <c r="AE447" s="73"/>
      <c r="AF447" s="73"/>
      <c r="AG447" s="73"/>
      <c r="AH447" s="73"/>
      <c r="AI447" s="73"/>
      <c r="AJ447" s="73"/>
      <c r="AK447" s="77">
        <f t="shared" si="20"/>
        <v>0.49000000000000005</v>
      </c>
      <c r="AL447" s="77">
        <f t="shared" si="21"/>
        <v>1</v>
      </c>
      <c r="AM447" s="40"/>
      <c r="AN447" s="281"/>
    </row>
    <row r="448" spans="1:40" ht="90" x14ac:dyDescent="0.2">
      <c r="A448" s="323" t="s">
        <v>146</v>
      </c>
      <c r="B448" s="324" t="s">
        <v>644</v>
      </c>
      <c r="C448" s="322" t="s">
        <v>1561</v>
      </c>
      <c r="D448" s="323" t="s">
        <v>1562</v>
      </c>
      <c r="E448" s="322" t="s">
        <v>647</v>
      </c>
      <c r="F448" s="322" t="s">
        <v>1563</v>
      </c>
      <c r="G448" s="323" t="s">
        <v>1564</v>
      </c>
      <c r="H448" s="407">
        <v>45658</v>
      </c>
      <c r="I448" s="407">
        <v>45991</v>
      </c>
      <c r="J448" s="74">
        <v>0.09</v>
      </c>
      <c r="K448" s="74">
        <v>0.09</v>
      </c>
      <c r="L448" s="74">
        <v>0.1</v>
      </c>
      <c r="M448" s="74">
        <v>0.09</v>
      </c>
      <c r="N448" s="74">
        <v>0.08</v>
      </c>
      <c r="O448" s="74">
        <v>0.1</v>
      </c>
      <c r="P448" s="75">
        <v>0.09</v>
      </c>
      <c r="Q448" s="75">
        <v>0.09</v>
      </c>
      <c r="R448" s="75">
        <v>0.1</v>
      </c>
      <c r="S448" s="75">
        <v>0.09</v>
      </c>
      <c r="T448" s="75">
        <v>0.08</v>
      </c>
      <c r="U448" s="75"/>
      <c r="V448" s="75">
        <f t="shared" si="19"/>
        <v>0.99999999999999989</v>
      </c>
      <c r="W448" s="411" t="s">
        <v>1565</v>
      </c>
      <c r="X448" s="322" t="s">
        <v>1566</v>
      </c>
      <c r="Y448" s="123">
        <v>0.09</v>
      </c>
      <c r="Z448" s="123">
        <v>0.09</v>
      </c>
      <c r="AA448" s="123">
        <v>0.1</v>
      </c>
      <c r="AB448" s="267">
        <v>0.09</v>
      </c>
      <c r="AC448" s="267">
        <v>0.08</v>
      </c>
      <c r="AD448" s="267">
        <v>0.1</v>
      </c>
      <c r="AE448" s="73"/>
      <c r="AF448" s="73"/>
      <c r="AG448" s="73"/>
      <c r="AH448" s="73"/>
      <c r="AI448" s="73"/>
      <c r="AJ448" s="73"/>
      <c r="AK448" s="77">
        <f t="shared" si="20"/>
        <v>0.55000000000000004</v>
      </c>
      <c r="AL448" s="77">
        <f t="shared" si="21"/>
        <v>1</v>
      </c>
      <c r="AM448" s="40"/>
      <c r="AN448" s="281"/>
    </row>
    <row r="449" spans="1:40" ht="90" x14ac:dyDescent="0.2">
      <c r="A449" s="323" t="s">
        <v>146</v>
      </c>
      <c r="B449" s="324" t="s">
        <v>644</v>
      </c>
      <c r="C449" s="322" t="s">
        <v>1561</v>
      </c>
      <c r="D449" s="323" t="s">
        <v>1562</v>
      </c>
      <c r="E449" s="322" t="s">
        <v>647</v>
      </c>
      <c r="F449" s="322" t="s">
        <v>1567</v>
      </c>
      <c r="G449" s="323" t="s">
        <v>1568</v>
      </c>
      <c r="H449" s="407">
        <v>45658</v>
      </c>
      <c r="I449" s="407">
        <v>46022</v>
      </c>
      <c r="J449" s="74"/>
      <c r="K449" s="74">
        <v>1</v>
      </c>
      <c r="L449" s="74"/>
      <c r="M449" s="74"/>
      <c r="N449" s="74"/>
      <c r="O449" s="74"/>
      <c r="P449" s="75"/>
      <c r="Q449" s="75"/>
      <c r="R449" s="75"/>
      <c r="S449" s="75"/>
      <c r="T449" s="75"/>
      <c r="U449" s="75"/>
      <c r="V449" s="75">
        <f t="shared" si="19"/>
        <v>1</v>
      </c>
      <c r="W449" s="411" t="s">
        <v>1565</v>
      </c>
      <c r="X449" s="322" t="s">
        <v>1566</v>
      </c>
      <c r="Y449" s="123"/>
      <c r="Z449" s="123">
        <v>1</v>
      </c>
      <c r="AA449" s="123"/>
      <c r="AB449" s="267"/>
      <c r="AC449" s="267"/>
      <c r="AD449" s="267"/>
      <c r="AE449" s="73"/>
      <c r="AF449" s="73"/>
      <c r="AG449" s="73"/>
      <c r="AH449" s="73"/>
      <c r="AI449" s="73"/>
      <c r="AJ449" s="73"/>
      <c r="AK449" s="77">
        <f t="shared" si="20"/>
        <v>1</v>
      </c>
      <c r="AL449" s="77">
        <f t="shared" si="21"/>
        <v>1</v>
      </c>
      <c r="AM449" s="40"/>
      <c r="AN449" s="401" t="s">
        <v>1569</v>
      </c>
    </row>
    <row r="450" spans="1:40" ht="90" x14ac:dyDescent="0.2">
      <c r="A450" s="323" t="s">
        <v>146</v>
      </c>
      <c r="B450" s="324" t="s">
        <v>644</v>
      </c>
      <c r="C450" s="322" t="s">
        <v>1561</v>
      </c>
      <c r="D450" s="323" t="s">
        <v>1562</v>
      </c>
      <c r="E450" s="322" t="s">
        <v>647</v>
      </c>
      <c r="F450" s="322" t="s">
        <v>1570</v>
      </c>
      <c r="G450" s="323" t="s">
        <v>1571</v>
      </c>
      <c r="H450" s="407">
        <v>45658</v>
      </c>
      <c r="I450" s="407">
        <v>46022</v>
      </c>
      <c r="J450" s="74">
        <v>0.08</v>
      </c>
      <c r="K450" s="74">
        <v>0.08</v>
      </c>
      <c r="L450" s="74">
        <v>0.09</v>
      </c>
      <c r="M450" s="74">
        <v>0.08</v>
      </c>
      <c r="N450" s="74">
        <v>0.08</v>
      </c>
      <c r="O450" s="74">
        <v>0.09</v>
      </c>
      <c r="P450" s="75">
        <v>0.08</v>
      </c>
      <c r="Q450" s="75">
        <v>0.08</v>
      </c>
      <c r="R450" s="75">
        <v>0.09</v>
      </c>
      <c r="S450" s="75">
        <v>0.08</v>
      </c>
      <c r="T450" s="75">
        <v>0.08</v>
      </c>
      <c r="U450" s="75">
        <v>0.09</v>
      </c>
      <c r="V450" s="75">
        <f t="shared" si="19"/>
        <v>0.99999999999999978</v>
      </c>
      <c r="W450" s="411" t="s">
        <v>1565</v>
      </c>
      <c r="X450" s="322" t="s">
        <v>1566</v>
      </c>
      <c r="Y450" s="123">
        <v>0.08</v>
      </c>
      <c r="Z450" s="123">
        <v>0.08</v>
      </c>
      <c r="AA450" s="123">
        <v>0.09</v>
      </c>
      <c r="AB450" s="267">
        <v>0.08</v>
      </c>
      <c r="AC450" s="267">
        <v>0.08</v>
      </c>
      <c r="AD450" s="267">
        <v>0.09</v>
      </c>
      <c r="AE450" s="73"/>
      <c r="AF450" s="73"/>
      <c r="AG450" s="73"/>
      <c r="AH450" s="73"/>
      <c r="AI450" s="73"/>
      <c r="AJ450" s="73"/>
      <c r="AK450" s="77">
        <f t="shared" si="20"/>
        <v>0.5</v>
      </c>
      <c r="AL450" s="77">
        <f t="shared" si="21"/>
        <v>1</v>
      </c>
      <c r="AM450" s="40"/>
      <c r="AN450" s="281"/>
    </row>
    <row r="451" spans="1:40" ht="60" x14ac:dyDescent="0.2">
      <c r="A451" s="323" t="s">
        <v>146</v>
      </c>
      <c r="B451" s="324" t="s">
        <v>644</v>
      </c>
      <c r="C451" s="322" t="s">
        <v>1561</v>
      </c>
      <c r="D451" s="323" t="s">
        <v>1562</v>
      </c>
      <c r="E451" s="322" t="s">
        <v>647</v>
      </c>
      <c r="F451" s="322" t="s">
        <v>1572</v>
      </c>
      <c r="G451" s="323" t="s">
        <v>1573</v>
      </c>
      <c r="H451" s="407">
        <v>45931</v>
      </c>
      <c r="I451" s="407">
        <v>46022</v>
      </c>
      <c r="J451" s="74"/>
      <c r="K451" s="74"/>
      <c r="L451" s="74"/>
      <c r="M451" s="74"/>
      <c r="N451" s="74"/>
      <c r="O451" s="74"/>
      <c r="P451" s="75"/>
      <c r="Q451" s="75"/>
      <c r="R451" s="75"/>
      <c r="S451" s="75">
        <v>0.33</v>
      </c>
      <c r="T451" s="75">
        <v>0.33</v>
      </c>
      <c r="U451" s="75">
        <v>0.34</v>
      </c>
      <c r="V451" s="75">
        <f t="shared" si="19"/>
        <v>1</v>
      </c>
      <c r="W451" s="411" t="s">
        <v>1574</v>
      </c>
      <c r="X451" s="322" t="s">
        <v>1566</v>
      </c>
      <c r="Y451" s="123"/>
      <c r="Z451" s="123"/>
      <c r="AA451" s="123"/>
      <c r="AB451" s="267"/>
      <c r="AC451" s="267"/>
      <c r="AD451" s="267"/>
      <c r="AE451" s="73"/>
      <c r="AF451" s="73"/>
      <c r="AG451" s="73"/>
      <c r="AH451" s="73"/>
      <c r="AI451" s="73"/>
      <c r="AJ451" s="73"/>
      <c r="AK451" s="77">
        <f t="shared" si="20"/>
        <v>0</v>
      </c>
      <c r="AL451" s="77" t="str">
        <f>IFERROR(AK451/SUM(J451:O451),"No programado para el periodo")</f>
        <v>No programado para el periodo</v>
      </c>
      <c r="AM451" s="40" t="s">
        <v>268</v>
      </c>
      <c r="AN451" s="401" t="s">
        <v>665</v>
      </c>
    </row>
    <row r="452" spans="1:40" ht="60" x14ac:dyDescent="0.2">
      <c r="A452" s="323" t="s">
        <v>146</v>
      </c>
      <c r="B452" s="324" t="s">
        <v>644</v>
      </c>
      <c r="C452" s="322" t="s">
        <v>1561</v>
      </c>
      <c r="D452" s="323" t="s">
        <v>1575</v>
      </c>
      <c r="E452" s="322" t="s">
        <v>647</v>
      </c>
      <c r="F452" s="322" t="s">
        <v>1576</v>
      </c>
      <c r="G452" s="323" t="s">
        <v>1577</v>
      </c>
      <c r="H452" s="407">
        <v>45658</v>
      </c>
      <c r="I452" s="407">
        <v>46022</v>
      </c>
      <c r="J452" s="74">
        <v>0.08</v>
      </c>
      <c r="K452" s="74">
        <v>0.08</v>
      </c>
      <c r="L452" s="74">
        <v>0.09</v>
      </c>
      <c r="M452" s="74">
        <v>0.08</v>
      </c>
      <c r="N452" s="74">
        <v>0.08</v>
      </c>
      <c r="O452" s="74">
        <v>0.09</v>
      </c>
      <c r="P452" s="75">
        <v>0.08</v>
      </c>
      <c r="Q452" s="75">
        <v>0.08</v>
      </c>
      <c r="R452" s="75">
        <v>0.09</v>
      </c>
      <c r="S452" s="75">
        <v>0.08</v>
      </c>
      <c r="T452" s="75">
        <v>0.08</v>
      </c>
      <c r="U452" s="75">
        <v>0.09</v>
      </c>
      <c r="V452" s="75">
        <f t="shared" ref="V452:V502" si="22">SUM(J452:U452)</f>
        <v>0.99999999999999978</v>
      </c>
      <c r="W452" s="411" t="s">
        <v>1578</v>
      </c>
      <c r="X452" s="322" t="s">
        <v>1566</v>
      </c>
      <c r="Y452" s="123">
        <v>0.08</v>
      </c>
      <c r="Z452" s="123">
        <v>0.08</v>
      </c>
      <c r="AA452" s="123">
        <v>0.09</v>
      </c>
      <c r="AB452" s="267">
        <v>0.08</v>
      </c>
      <c r="AC452" s="267">
        <v>0.08</v>
      </c>
      <c r="AD452" s="267">
        <v>0.09</v>
      </c>
      <c r="AE452" s="73"/>
      <c r="AF452" s="73"/>
      <c r="AG452" s="73"/>
      <c r="AH452" s="73"/>
      <c r="AI452" s="73"/>
      <c r="AJ452" s="73"/>
      <c r="AK452" s="77">
        <f t="shared" ref="AK452:AK502" si="23">SUM(Y452:AJ452)</f>
        <v>0.5</v>
      </c>
      <c r="AL452" s="77">
        <f t="shared" si="21"/>
        <v>1</v>
      </c>
      <c r="AM452" s="40"/>
      <c r="AN452" s="281"/>
    </row>
    <row r="453" spans="1:40" ht="60" x14ac:dyDescent="0.2">
      <c r="A453" s="323" t="s">
        <v>146</v>
      </c>
      <c r="B453" s="324" t="s">
        <v>644</v>
      </c>
      <c r="C453" s="322" t="s">
        <v>1561</v>
      </c>
      <c r="D453" s="323" t="s">
        <v>1575</v>
      </c>
      <c r="E453" s="322" t="s">
        <v>647</v>
      </c>
      <c r="F453" s="322" t="s">
        <v>1579</v>
      </c>
      <c r="G453" s="323" t="s">
        <v>1580</v>
      </c>
      <c r="H453" s="407">
        <v>45658</v>
      </c>
      <c r="I453" s="407">
        <v>46022</v>
      </c>
      <c r="J453" s="74">
        <v>0.08</v>
      </c>
      <c r="K453" s="74">
        <v>0.08</v>
      </c>
      <c r="L453" s="74">
        <v>0.09</v>
      </c>
      <c r="M453" s="74">
        <v>0.08</v>
      </c>
      <c r="N453" s="74">
        <v>0.08</v>
      </c>
      <c r="O453" s="74">
        <v>0.09</v>
      </c>
      <c r="P453" s="75">
        <v>0.08</v>
      </c>
      <c r="Q453" s="75">
        <v>0.08</v>
      </c>
      <c r="R453" s="75">
        <v>0.09</v>
      </c>
      <c r="S453" s="75">
        <v>0.08</v>
      </c>
      <c r="T453" s="75">
        <v>0.08</v>
      </c>
      <c r="U453" s="75">
        <v>0.09</v>
      </c>
      <c r="V453" s="75">
        <f t="shared" si="22"/>
        <v>0.99999999999999978</v>
      </c>
      <c r="W453" s="411" t="s">
        <v>1581</v>
      </c>
      <c r="X453" s="322" t="s">
        <v>1566</v>
      </c>
      <c r="Y453" s="123">
        <v>0.08</v>
      </c>
      <c r="Z453" s="123">
        <v>0.08</v>
      </c>
      <c r="AA453" s="123">
        <v>0.09</v>
      </c>
      <c r="AB453" s="267">
        <v>0.08</v>
      </c>
      <c r="AC453" s="267">
        <v>0.08</v>
      </c>
      <c r="AD453" s="267">
        <v>0.09</v>
      </c>
      <c r="AE453" s="73"/>
      <c r="AF453" s="73"/>
      <c r="AG453" s="73"/>
      <c r="AH453" s="73"/>
      <c r="AI453" s="73"/>
      <c r="AJ453" s="73"/>
      <c r="AK453" s="77">
        <f t="shared" si="23"/>
        <v>0.5</v>
      </c>
      <c r="AL453" s="77">
        <f t="shared" si="21"/>
        <v>1</v>
      </c>
      <c r="AM453" s="40"/>
      <c r="AN453" s="281"/>
    </row>
    <row r="454" spans="1:40" ht="60" x14ac:dyDescent="0.2">
      <c r="A454" s="323" t="s">
        <v>146</v>
      </c>
      <c r="B454" s="324" t="s">
        <v>644</v>
      </c>
      <c r="C454" s="322" t="s">
        <v>1561</v>
      </c>
      <c r="D454" s="323" t="s">
        <v>1575</v>
      </c>
      <c r="E454" s="322" t="s">
        <v>647</v>
      </c>
      <c r="F454" s="322" t="s">
        <v>1582</v>
      </c>
      <c r="G454" s="323" t="s">
        <v>1583</v>
      </c>
      <c r="H454" s="407">
        <v>45658</v>
      </c>
      <c r="I454" s="407">
        <v>46022</v>
      </c>
      <c r="J454" s="74">
        <v>0.08</v>
      </c>
      <c r="K454" s="74">
        <v>0.08</v>
      </c>
      <c r="L454" s="74">
        <v>0.09</v>
      </c>
      <c r="M454" s="74">
        <v>0.08</v>
      </c>
      <c r="N454" s="74">
        <v>0.08</v>
      </c>
      <c r="O454" s="74">
        <v>0.09</v>
      </c>
      <c r="P454" s="75">
        <v>0.08</v>
      </c>
      <c r="Q454" s="75">
        <v>0.08</v>
      </c>
      <c r="R454" s="75">
        <v>0.09</v>
      </c>
      <c r="S454" s="75">
        <v>0.08</v>
      </c>
      <c r="T454" s="75">
        <v>0.08</v>
      </c>
      <c r="U454" s="75">
        <v>0.09</v>
      </c>
      <c r="V454" s="75">
        <f t="shared" si="22"/>
        <v>0.99999999999999978</v>
      </c>
      <c r="W454" s="411" t="s">
        <v>1400</v>
      </c>
      <c r="X454" s="322" t="s">
        <v>1566</v>
      </c>
      <c r="Y454" s="123">
        <v>0.08</v>
      </c>
      <c r="Z454" s="123">
        <v>0.08</v>
      </c>
      <c r="AA454" s="123">
        <v>0.09</v>
      </c>
      <c r="AB454" s="267">
        <v>0.08</v>
      </c>
      <c r="AC454" s="267">
        <v>0.08</v>
      </c>
      <c r="AD454" s="267">
        <v>0.09</v>
      </c>
      <c r="AE454" s="73"/>
      <c r="AF454" s="73"/>
      <c r="AG454" s="73"/>
      <c r="AH454" s="73"/>
      <c r="AI454" s="73"/>
      <c r="AJ454" s="73"/>
      <c r="AK454" s="77">
        <f t="shared" si="23"/>
        <v>0.5</v>
      </c>
      <c r="AL454" s="77">
        <f t="shared" si="21"/>
        <v>1</v>
      </c>
      <c r="AM454" s="40"/>
      <c r="AN454" s="281"/>
    </row>
    <row r="455" spans="1:40" ht="60" x14ac:dyDescent="0.2">
      <c r="A455" s="323" t="s">
        <v>146</v>
      </c>
      <c r="B455" s="324" t="s">
        <v>644</v>
      </c>
      <c r="C455" s="322" t="s">
        <v>1561</v>
      </c>
      <c r="D455" s="323" t="s">
        <v>1575</v>
      </c>
      <c r="E455" s="322" t="s">
        <v>647</v>
      </c>
      <c r="F455" s="322" t="s">
        <v>1584</v>
      </c>
      <c r="G455" s="323" t="s">
        <v>1585</v>
      </c>
      <c r="H455" s="407">
        <v>45658</v>
      </c>
      <c r="I455" s="407">
        <v>46022</v>
      </c>
      <c r="J455" s="74">
        <v>0.08</v>
      </c>
      <c r="K455" s="74">
        <v>0.08</v>
      </c>
      <c r="L455" s="74">
        <v>0.09</v>
      </c>
      <c r="M455" s="74">
        <v>0.08</v>
      </c>
      <c r="N455" s="74">
        <v>0.08</v>
      </c>
      <c r="O455" s="74">
        <v>0.09</v>
      </c>
      <c r="P455" s="75">
        <v>0.08</v>
      </c>
      <c r="Q455" s="75">
        <v>0.08</v>
      </c>
      <c r="R455" s="75">
        <v>0.09</v>
      </c>
      <c r="S455" s="75">
        <v>0.08</v>
      </c>
      <c r="T455" s="75">
        <v>0.08</v>
      </c>
      <c r="U455" s="75">
        <v>0.09</v>
      </c>
      <c r="V455" s="75">
        <f t="shared" si="22"/>
        <v>0.99999999999999978</v>
      </c>
      <c r="W455" s="411" t="s">
        <v>1586</v>
      </c>
      <c r="X455" s="322" t="s">
        <v>1566</v>
      </c>
      <c r="Y455" s="123">
        <v>0.08</v>
      </c>
      <c r="Z455" s="123">
        <v>0.08</v>
      </c>
      <c r="AA455" s="123">
        <v>0.09</v>
      </c>
      <c r="AB455" s="267">
        <v>0.08</v>
      </c>
      <c r="AC455" s="267">
        <v>0.08</v>
      </c>
      <c r="AD455" s="267">
        <v>0.09</v>
      </c>
      <c r="AE455" s="73"/>
      <c r="AF455" s="73"/>
      <c r="AG455" s="73"/>
      <c r="AH455" s="73"/>
      <c r="AI455" s="73"/>
      <c r="AJ455" s="73"/>
      <c r="AK455" s="77">
        <f t="shared" si="23"/>
        <v>0.5</v>
      </c>
      <c r="AL455" s="77">
        <f t="shared" si="21"/>
        <v>1</v>
      </c>
      <c r="AM455" s="40"/>
      <c r="AN455" s="281"/>
    </row>
    <row r="456" spans="1:40" ht="60" x14ac:dyDescent="0.2">
      <c r="A456" s="323" t="s">
        <v>146</v>
      </c>
      <c r="B456" s="324" t="s">
        <v>644</v>
      </c>
      <c r="C456" s="322" t="s">
        <v>1561</v>
      </c>
      <c r="D456" s="323" t="s">
        <v>1575</v>
      </c>
      <c r="E456" s="322" t="s">
        <v>647</v>
      </c>
      <c r="F456" s="322" t="s">
        <v>1587</v>
      </c>
      <c r="G456" s="323" t="s">
        <v>1588</v>
      </c>
      <c r="H456" s="407">
        <v>45658</v>
      </c>
      <c r="I456" s="407">
        <v>46022</v>
      </c>
      <c r="J456" s="74">
        <v>0.08</v>
      </c>
      <c r="K456" s="74">
        <v>0.08</v>
      </c>
      <c r="L456" s="74">
        <v>0.09</v>
      </c>
      <c r="M456" s="74">
        <v>0.08</v>
      </c>
      <c r="N456" s="74">
        <v>0.08</v>
      </c>
      <c r="O456" s="74">
        <v>0.09</v>
      </c>
      <c r="P456" s="75">
        <v>0.08</v>
      </c>
      <c r="Q456" s="75">
        <v>0.08</v>
      </c>
      <c r="R456" s="75">
        <v>0.09</v>
      </c>
      <c r="S456" s="75">
        <v>0.08</v>
      </c>
      <c r="T456" s="75">
        <v>0.08</v>
      </c>
      <c r="U456" s="75">
        <v>0.09</v>
      </c>
      <c r="V456" s="75">
        <f t="shared" si="22"/>
        <v>0.99999999999999978</v>
      </c>
      <c r="W456" s="411" t="s">
        <v>1589</v>
      </c>
      <c r="X456" s="322" t="s">
        <v>1566</v>
      </c>
      <c r="Y456" s="123">
        <v>0.08</v>
      </c>
      <c r="Z456" s="123">
        <v>0.08</v>
      </c>
      <c r="AA456" s="123">
        <v>0.09</v>
      </c>
      <c r="AB456" s="267">
        <v>0.08</v>
      </c>
      <c r="AC456" s="267">
        <v>0.08</v>
      </c>
      <c r="AD456" s="267">
        <v>0.09</v>
      </c>
      <c r="AE456" s="73"/>
      <c r="AF456" s="73"/>
      <c r="AG456" s="73"/>
      <c r="AH456" s="73"/>
      <c r="AI456" s="73"/>
      <c r="AJ456" s="73"/>
      <c r="AK456" s="77">
        <f t="shared" si="23"/>
        <v>0.5</v>
      </c>
      <c r="AL456" s="77">
        <f t="shared" si="21"/>
        <v>1</v>
      </c>
      <c r="AM456" s="40"/>
      <c r="AN456" s="281"/>
    </row>
    <row r="457" spans="1:40" ht="105" x14ac:dyDescent="0.2">
      <c r="A457" s="323" t="s">
        <v>146</v>
      </c>
      <c r="B457" s="324" t="s">
        <v>644</v>
      </c>
      <c r="C457" s="322" t="s">
        <v>1561</v>
      </c>
      <c r="D457" s="323" t="s">
        <v>1590</v>
      </c>
      <c r="E457" s="322" t="s">
        <v>647</v>
      </c>
      <c r="F457" s="322" t="s">
        <v>1591</v>
      </c>
      <c r="G457" s="323" t="s">
        <v>1592</v>
      </c>
      <c r="H457" s="407">
        <v>45658</v>
      </c>
      <c r="I457" s="407">
        <v>46022</v>
      </c>
      <c r="J457" s="74">
        <v>0.08</v>
      </c>
      <c r="K457" s="74">
        <v>0.08</v>
      </c>
      <c r="L457" s="74">
        <v>0.09</v>
      </c>
      <c r="M457" s="74">
        <v>0.08</v>
      </c>
      <c r="N457" s="74">
        <v>0.08</v>
      </c>
      <c r="O457" s="74">
        <v>0.09</v>
      </c>
      <c r="P457" s="75">
        <v>0.08</v>
      </c>
      <c r="Q457" s="75">
        <v>0.08</v>
      </c>
      <c r="R457" s="75">
        <v>0.09</v>
      </c>
      <c r="S457" s="75">
        <v>0.08</v>
      </c>
      <c r="T457" s="75">
        <v>0.08</v>
      </c>
      <c r="U457" s="75">
        <v>0.09</v>
      </c>
      <c r="V457" s="75">
        <f t="shared" si="22"/>
        <v>0.99999999999999978</v>
      </c>
      <c r="W457" s="411" t="s">
        <v>1593</v>
      </c>
      <c r="X457" s="322" t="s">
        <v>1566</v>
      </c>
      <c r="Y457" s="123">
        <v>0.08</v>
      </c>
      <c r="Z457" s="123">
        <v>0.08</v>
      </c>
      <c r="AA457" s="123">
        <v>0.09</v>
      </c>
      <c r="AB457" s="267">
        <v>0.08</v>
      </c>
      <c r="AC457" s="267">
        <v>0.08</v>
      </c>
      <c r="AD457" s="267">
        <v>0.09</v>
      </c>
      <c r="AE457" s="73"/>
      <c r="AF457" s="73"/>
      <c r="AG457" s="73"/>
      <c r="AH457" s="73"/>
      <c r="AI457" s="73"/>
      <c r="AJ457" s="73"/>
      <c r="AK457" s="77">
        <f t="shared" si="23"/>
        <v>0.5</v>
      </c>
      <c r="AL457" s="77">
        <f t="shared" si="21"/>
        <v>1</v>
      </c>
      <c r="AM457" s="40"/>
      <c r="AN457" s="281"/>
    </row>
    <row r="458" spans="1:40" ht="105" x14ac:dyDescent="0.2">
      <c r="A458" s="323" t="s">
        <v>146</v>
      </c>
      <c r="B458" s="324" t="s">
        <v>644</v>
      </c>
      <c r="C458" s="322" t="s">
        <v>1561</v>
      </c>
      <c r="D458" s="323" t="s">
        <v>1590</v>
      </c>
      <c r="E458" s="322" t="s">
        <v>647</v>
      </c>
      <c r="F458" s="322" t="s">
        <v>1594</v>
      </c>
      <c r="G458" s="323" t="s">
        <v>1595</v>
      </c>
      <c r="H458" s="407">
        <v>45658</v>
      </c>
      <c r="I458" s="407">
        <v>46022</v>
      </c>
      <c r="J458" s="74">
        <v>0.08</v>
      </c>
      <c r="K458" s="74">
        <v>0.08</v>
      </c>
      <c r="L458" s="74">
        <v>0.09</v>
      </c>
      <c r="M458" s="74">
        <v>0.08</v>
      </c>
      <c r="N458" s="74">
        <v>0.08</v>
      </c>
      <c r="O458" s="74">
        <v>0.09</v>
      </c>
      <c r="P458" s="75">
        <v>0.08</v>
      </c>
      <c r="Q458" s="75">
        <v>0.08</v>
      </c>
      <c r="R458" s="75">
        <v>0.09</v>
      </c>
      <c r="S458" s="75">
        <v>0.08</v>
      </c>
      <c r="T458" s="75">
        <v>0.08</v>
      </c>
      <c r="U458" s="75">
        <v>0.09</v>
      </c>
      <c r="V458" s="75">
        <f t="shared" si="22"/>
        <v>0.99999999999999978</v>
      </c>
      <c r="W458" s="411" t="s">
        <v>1593</v>
      </c>
      <c r="X458" s="322" t="s">
        <v>1566</v>
      </c>
      <c r="Y458" s="123">
        <v>0.08</v>
      </c>
      <c r="Z458" s="123">
        <v>0.08</v>
      </c>
      <c r="AA458" s="123">
        <v>0.09</v>
      </c>
      <c r="AB458" s="267">
        <v>0.08</v>
      </c>
      <c r="AC458" s="267">
        <v>0.08</v>
      </c>
      <c r="AD458" s="267">
        <v>0.09</v>
      </c>
      <c r="AE458" s="73"/>
      <c r="AF458" s="73"/>
      <c r="AG458" s="73"/>
      <c r="AH458" s="73"/>
      <c r="AI458" s="73"/>
      <c r="AJ458" s="73"/>
      <c r="AK458" s="77">
        <f t="shared" si="23"/>
        <v>0.5</v>
      </c>
      <c r="AL458" s="77">
        <f t="shared" ref="AL458:AL502" si="24">IFERROR(AK458/SUM(J458:O458),"No aplica")</f>
        <v>1</v>
      </c>
      <c r="AM458" s="40"/>
      <c r="AN458" s="281"/>
    </row>
    <row r="459" spans="1:40" ht="105" x14ac:dyDescent="0.2">
      <c r="A459" s="323" t="s">
        <v>146</v>
      </c>
      <c r="B459" s="324" t="s">
        <v>644</v>
      </c>
      <c r="C459" s="322" t="s">
        <v>1561</v>
      </c>
      <c r="D459" s="323" t="s">
        <v>1590</v>
      </c>
      <c r="E459" s="322" t="s">
        <v>647</v>
      </c>
      <c r="F459" s="322" t="s">
        <v>1596</v>
      </c>
      <c r="G459" s="323" t="s">
        <v>1597</v>
      </c>
      <c r="H459" s="407">
        <v>45658</v>
      </c>
      <c r="I459" s="407">
        <v>46022</v>
      </c>
      <c r="J459" s="74">
        <v>0.08</v>
      </c>
      <c r="K459" s="74">
        <v>0.08</v>
      </c>
      <c r="L459" s="74">
        <v>0.09</v>
      </c>
      <c r="M459" s="74">
        <v>0.08</v>
      </c>
      <c r="N459" s="74">
        <v>0.08</v>
      </c>
      <c r="O459" s="74">
        <v>0.09</v>
      </c>
      <c r="P459" s="75">
        <v>0.08</v>
      </c>
      <c r="Q459" s="75">
        <v>0.08</v>
      </c>
      <c r="R459" s="75">
        <v>0.09</v>
      </c>
      <c r="S459" s="75">
        <v>0.08</v>
      </c>
      <c r="T459" s="75">
        <v>0.08</v>
      </c>
      <c r="U459" s="75">
        <v>0.09</v>
      </c>
      <c r="V459" s="75">
        <f t="shared" si="22"/>
        <v>0.99999999999999978</v>
      </c>
      <c r="W459" s="411" t="s">
        <v>1593</v>
      </c>
      <c r="X459" s="322" t="s">
        <v>1566</v>
      </c>
      <c r="Y459" s="123">
        <v>0.08</v>
      </c>
      <c r="Z459" s="123">
        <v>0.08</v>
      </c>
      <c r="AA459" s="123">
        <v>0.09</v>
      </c>
      <c r="AB459" s="267">
        <v>0.08</v>
      </c>
      <c r="AC459" s="267">
        <v>0.08</v>
      </c>
      <c r="AD459" s="267">
        <v>0.09</v>
      </c>
      <c r="AE459" s="73"/>
      <c r="AF459" s="73"/>
      <c r="AG459" s="73"/>
      <c r="AH459" s="73"/>
      <c r="AI459" s="73"/>
      <c r="AJ459" s="73"/>
      <c r="AK459" s="77">
        <f t="shared" si="23"/>
        <v>0.5</v>
      </c>
      <c r="AL459" s="77">
        <f t="shared" si="24"/>
        <v>1</v>
      </c>
      <c r="AM459" s="40"/>
      <c r="AN459" s="281"/>
    </row>
    <row r="460" spans="1:40" ht="75" x14ac:dyDescent="0.2">
      <c r="A460" s="323" t="s">
        <v>95</v>
      </c>
      <c r="B460" s="324" t="s">
        <v>644</v>
      </c>
      <c r="C460" s="322" t="s">
        <v>386</v>
      </c>
      <c r="D460" s="323" t="s">
        <v>1598</v>
      </c>
      <c r="E460" s="322" t="s">
        <v>647</v>
      </c>
      <c r="F460" s="322" t="s">
        <v>1599</v>
      </c>
      <c r="G460" s="325" t="s">
        <v>1600</v>
      </c>
      <c r="H460" s="408">
        <v>45689</v>
      </c>
      <c r="I460" s="408">
        <v>46022</v>
      </c>
      <c r="J460" s="74"/>
      <c r="K460" s="74"/>
      <c r="L460" s="74">
        <v>0.24</v>
      </c>
      <c r="M460" s="74"/>
      <c r="N460" s="74"/>
      <c r="O460" s="74">
        <v>0.24</v>
      </c>
      <c r="P460" s="75"/>
      <c r="Q460" s="75"/>
      <c r="R460" s="75">
        <v>0.25</v>
      </c>
      <c r="S460" s="75"/>
      <c r="T460" s="75"/>
      <c r="U460" s="75">
        <v>0.27</v>
      </c>
      <c r="V460" s="75">
        <f t="shared" si="22"/>
        <v>1</v>
      </c>
      <c r="W460" s="324" t="s">
        <v>1601</v>
      </c>
      <c r="X460" s="322" t="s">
        <v>1602</v>
      </c>
      <c r="Y460" s="123"/>
      <c r="Z460" s="123"/>
      <c r="AA460" s="123">
        <v>0.24</v>
      </c>
      <c r="AB460" s="267">
        <v>0</v>
      </c>
      <c r="AC460" s="267">
        <v>0</v>
      </c>
      <c r="AD460" s="267">
        <v>0.24</v>
      </c>
      <c r="AE460" s="73"/>
      <c r="AF460" s="73"/>
      <c r="AG460" s="73"/>
      <c r="AH460" s="73"/>
      <c r="AI460" s="73"/>
      <c r="AJ460" s="73"/>
      <c r="AK460" s="77">
        <f t="shared" si="23"/>
        <v>0.48</v>
      </c>
      <c r="AL460" s="77">
        <f t="shared" si="24"/>
        <v>1</v>
      </c>
      <c r="AM460" s="40"/>
      <c r="AN460" s="281"/>
    </row>
    <row r="461" spans="1:40" ht="75" x14ac:dyDescent="0.2">
      <c r="A461" s="323" t="s">
        <v>95</v>
      </c>
      <c r="B461" s="324" t="s">
        <v>644</v>
      </c>
      <c r="C461" s="322" t="s">
        <v>386</v>
      </c>
      <c r="D461" s="323" t="s">
        <v>1598</v>
      </c>
      <c r="E461" s="322" t="s">
        <v>647</v>
      </c>
      <c r="F461" s="322" t="s">
        <v>1603</v>
      </c>
      <c r="G461" s="325" t="s">
        <v>1600</v>
      </c>
      <c r="H461" s="408">
        <v>45689</v>
      </c>
      <c r="I461" s="408">
        <v>46022</v>
      </c>
      <c r="J461" s="74"/>
      <c r="K461" s="74"/>
      <c r="L461" s="74">
        <v>0.24</v>
      </c>
      <c r="M461" s="74"/>
      <c r="N461" s="74"/>
      <c r="O461" s="74">
        <v>0.24</v>
      </c>
      <c r="P461" s="75"/>
      <c r="Q461" s="75"/>
      <c r="R461" s="75">
        <v>0.25</v>
      </c>
      <c r="S461" s="75"/>
      <c r="T461" s="75"/>
      <c r="U461" s="75">
        <v>0.27</v>
      </c>
      <c r="V461" s="75">
        <f t="shared" si="22"/>
        <v>1</v>
      </c>
      <c r="W461" s="324" t="s">
        <v>1601</v>
      </c>
      <c r="X461" s="322" t="s">
        <v>1604</v>
      </c>
      <c r="Y461" s="116"/>
      <c r="Z461" s="116"/>
      <c r="AA461" s="117">
        <v>0.24</v>
      </c>
      <c r="AB461" s="267">
        <v>0</v>
      </c>
      <c r="AC461" s="267">
        <v>0</v>
      </c>
      <c r="AD461" s="267">
        <v>0.24</v>
      </c>
      <c r="AE461" s="73"/>
      <c r="AF461" s="73"/>
      <c r="AG461" s="73"/>
      <c r="AH461" s="73"/>
      <c r="AI461" s="73"/>
      <c r="AJ461" s="73"/>
      <c r="AK461" s="77">
        <f t="shared" si="23"/>
        <v>0.48</v>
      </c>
      <c r="AL461" s="77">
        <f t="shared" si="24"/>
        <v>1</v>
      </c>
      <c r="AM461" s="40"/>
      <c r="AN461" s="281"/>
    </row>
    <row r="462" spans="1:40" ht="75" x14ac:dyDescent="0.2">
      <c r="A462" s="323" t="s">
        <v>95</v>
      </c>
      <c r="B462" s="324" t="s">
        <v>644</v>
      </c>
      <c r="C462" s="322" t="s">
        <v>386</v>
      </c>
      <c r="D462" s="323" t="s">
        <v>1598</v>
      </c>
      <c r="E462" s="322" t="s">
        <v>647</v>
      </c>
      <c r="F462" s="322" t="s">
        <v>1605</v>
      </c>
      <c r="G462" s="325" t="s">
        <v>1600</v>
      </c>
      <c r="H462" s="408">
        <v>45689</v>
      </c>
      <c r="I462" s="408">
        <v>46022</v>
      </c>
      <c r="J462" s="74"/>
      <c r="K462" s="74"/>
      <c r="L462" s="74">
        <v>0.24</v>
      </c>
      <c r="M462" s="74"/>
      <c r="N462" s="74"/>
      <c r="O462" s="74">
        <v>0.24</v>
      </c>
      <c r="P462" s="75"/>
      <c r="Q462" s="75"/>
      <c r="R462" s="75">
        <v>0.25</v>
      </c>
      <c r="S462" s="75"/>
      <c r="T462" s="75"/>
      <c r="U462" s="75">
        <v>0.27</v>
      </c>
      <c r="V462" s="75">
        <f t="shared" si="22"/>
        <v>1</v>
      </c>
      <c r="W462" s="324" t="s">
        <v>1601</v>
      </c>
      <c r="X462" s="322" t="s">
        <v>1606</v>
      </c>
      <c r="Y462" s="116"/>
      <c r="Z462" s="116"/>
      <c r="AA462" s="117">
        <v>0.24</v>
      </c>
      <c r="AB462" s="267">
        <v>0</v>
      </c>
      <c r="AC462" s="267">
        <v>0</v>
      </c>
      <c r="AD462" s="267">
        <v>0.24</v>
      </c>
      <c r="AE462" s="73"/>
      <c r="AF462" s="73"/>
      <c r="AG462" s="73"/>
      <c r="AH462" s="73"/>
      <c r="AI462" s="73"/>
      <c r="AJ462" s="73"/>
      <c r="AK462" s="77">
        <f t="shared" si="23"/>
        <v>0.48</v>
      </c>
      <c r="AL462" s="77">
        <f t="shared" si="24"/>
        <v>1</v>
      </c>
      <c r="AM462" s="40"/>
      <c r="AN462" s="281"/>
    </row>
    <row r="463" spans="1:40" ht="75" x14ac:dyDescent="0.2">
      <c r="A463" s="323" t="s">
        <v>95</v>
      </c>
      <c r="B463" s="324" t="s">
        <v>644</v>
      </c>
      <c r="C463" s="322" t="s">
        <v>386</v>
      </c>
      <c r="D463" s="323" t="s">
        <v>1598</v>
      </c>
      <c r="E463" s="322" t="s">
        <v>647</v>
      </c>
      <c r="F463" s="322" t="s">
        <v>1607</v>
      </c>
      <c r="G463" s="325" t="s">
        <v>1600</v>
      </c>
      <c r="H463" s="408">
        <v>45689</v>
      </c>
      <c r="I463" s="408">
        <v>46022</v>
      </c>
      <c r="J463" s="74"/>
      <c r="K463" s="74"/>
      <c r="L463" s="74">
        <v>0.24</v>
      </c>
      <c r="M463" s="74"/>
      <c r="N463" s="74"/>
      <c r="O463" s="74">
        <v>0.24</v>
      </c>
      <c r="P463" s="75"/>
      <c r="Q463" s="75"/>
      <c r="R463" s="75">
        <v>0.25</v>
      </c>
      <c r="S463" s="75"/>
      <c r="T463" s="75"/>
      <c r="U463" s="75">
        <v>0.27</v>
      </c>
      <c r="V463" s="75">
        <f t="shared" si="22"/>
        <v>1</v>
      </c>
      <c r="W463" s="324" t="s">
        <v>1601</v>
      </c>
      <c r="X463" s="322" t="s">
        <v>1608</v>
      </c>
      <c r="Y463" s="116"/>
      <c r="Z463" s="116"/>
      <c r="AA463" s="117">
        <v>0.24</v>
      </c>
      <c r="AB463" s="267">
        <v>0</v>
      </c>
      <c r="AC463" s="267">
        <v>0</v>
      </c>
      <c r="AD463" s="267">
        <v>0.24</v>
      </c>
      <c r="AE463" s="73"/>
      <c r="AF463" s="73"/>
      <c r="AG463" s="73"/>
      <c r="AH463" s="73"/>
      <c r="AI463" s="73"/>
      <c r="AJ463" s="73"/>
      <c r="AK463" s="77">
        <f t="shared" si="23"/>
        <v>0.48</v>
      </c>
      <c r="AL463" s="77">
        <f t="shared" si="24"/>
        <v>1</v>
      </c>
      <c r="AM463" s="40"/>
      <c r="AN463" s="281"/>
    </row>
    <row r="464" spans="1:40" ht="75" x14ac:dyDescent="0.2">
      <c r="A464" s="323" t="s">
        <v>95</v>
      </c>
      <c r="B464" s="324" t="s">
        <v>644</v>
      </c>
      <c r="C464" s="322" t="s">
        <v>386</v>
      </c>
      <c r="D464" s="323" t="s">
        <v>1598</v>
      </c>
      <c r="E464" s="322" t="s">
        <v>647</v>
      </c>
      <c r="F464" s="322" t="s">
        <v>1609</v>
      </c>
      <c r="G464" s="325" t="s">
        <v>1600</v>
      </c>
      <c r="H464" s="408">
        <v>45689</v>
      </c>
      <c r="I464" s="408">
        <v>46022</v>
      </c>
      <c r="J464" s="74"/>
      <c r="K464" s="74"/>
      <c r="L464" s="74">
        <v>0.24</v>
      </c>
      <c r="M464" s="74"/>
      <c r="N464" s="74"/>
      <c r="O464" s="74">
        <v>0.24</v>
      </c>
      <c r="P464" s="75"/>
      <c r="Q464" s="75"/>
      <c r="R464" s="75">
        <v>0.25</v>
      </c>
      <c r="S464" s="75"/>
      <c r="T464" s="75"/>
      <c r="U464" s="75">
        <v>0.27</v>
      </c>
      <c r="V464" s="75">
        <f t="shared" si="22"/>
        <v>1</v>
      </c>
      <c r="W464" s="324" t="s">
        <v>1601</v>
      </c>
      <c r="X464" s="322" t="s">
        <v>1610</v>
      </c>
      <c r="Y464" s="116"/>
      <c r="Z464" s="116"/>
      <c r="AA464" s="117">
        <v>0.24</v>
      </c>
      <c r="AB464" s="267">
        <v>0</v>
      </c>
      <c r="AC464" s="267">
        <v>0</v>
      </c>
      <c r="AD464" s="267">
        <v>0.24</v>
      </c>
      <c r="AE464" s="73"/>
      <c r="AF464" s="73"/>
      <c r="AG464" s="73"/>
      <c r="AH464" s="73"/>
      <c r="AI464" s="73"/>
      <c r="AJ464" s="73"/>
      <c r="AK464" s="77">
        <f t="shared" si="23"/>
        <v>0.48</v>
      </c>
      <c r="AL464" s="77">
        <f t="shared" si="24"/>
        <v>1</v>
      </c>
      <c r="AM464" s="40"/>
      <c r="AN464" s="281"/>
    </row>
    <row r="465" spans="1:40" ht="75" x14ac:dyDescent="0.2">
      <c r="A465" s="323" t="s">
        <v>95</v>
      </c>
      <c r="B465" s="324" t="s">
        <v>644</v>
      </c>
      <c r="C465" s="322" t="s">
        <v>386</v>
      </c>
      <c r="D465" s="323" t="s">
        <v>1598</v>
      </c>
      <c r="E465" s="322" t="s">
        <v>647</v>
      </c>
      <c r="F465" s="322" t="s">
        <v>1611</v>
      </c>
      <c r="G465" s="325" t="s">
        <v>1600</v>
      </c>
      <c r="H465" s="408">
        <v>45689</v>
      </c>
      <c r="I465" s="408">
        <v>46022</v>
      </c>
      <c r="J465" s="74"/>
      <c r="K465" s="74"/>
      <c r="L465" s="74">
        <v>0.24</v>
      </c>
      <c r="M465" s="74"/>
      <c r="N465" s="74"/>
      <c r="O465" s="74">
        <v>0.24</v>
      </c>
      <c r="P465" s="75"/>
      <c r="Q465" s="75"/>
      <c r="R465" s="75">
        <v>0.25</v>
      </c>
      <c r="S465" s="75"/>
      <c r="T465" s="75"/>
      <c r="U465" s="75">
        <v>0.27</v>
      </c>
      <c r="V465" s="75">
        <f t="shared" si="22"/>
        <v>1</v>
      </c>
      <c r="W465" s="324" t="s">
        <v>1601</v>
      </c>
      <c r="X465" s="322" t="s">
        <v>1612</v>
      </c>
      <c r="Y465" s="116"/>
      <c r="Z465" s="116"/>
      <c r="AA465" s="117">
        <v>0.24</v>
      </c>
      <c r="AB465" s="267">
        <v>0</v>
      </c>
      <c r="AC465" s="267">
        <v>0</v>
      </c>
      <c r="AD465" s="267">
        <v>0.24</v>
      </c>
      <c r="AE465" s="73"/>
      <c r="AF465" s="73"/>
      <c r="AG465" s="73"/>
      <c r="AH465" s="73"/>
      <c r="AI465" s="73"/>
      <c r="AJ465" s="73"/>
      <c r="AK465" s="77">
        <f t="shared" si="23"/>
        <v>0.48</v>
      </c>
      <c r="AL465" s="77">
        <f t="shared" si="24"/>
        <v>1</v>
      </c>
      <c r="AM465" s="40"/>
      <c r="AN465" s="281"/>
    </row>
    <row r="466" spans="1:40" ht="75" x14ac:dyDescent="0.2">
      <c r="A466" s="323" t="s">
        <v>95</v>
      </c>
      <c r="B466" s="324" t="s">
        <v>644</v>
      </c>
      <c r="C466" s="322" t="s">
        <v>386</v>
      </c>
      <c r="D466" s="323" t="s">
        <v>1598</v>
      </c>
      <c r="E466" s="322" t="s">
        <v>647</v>
      </c>
      <c r="F466" s="322" t="s">
        <v>1613</v>
      </c>
      <c r="G466" s="325" t="s">
        <v>1600</v>
      </c>
      <c r="H466" s="408">
        <v>45689</v>
      </c>
      <c r="I466" s="408">
        <v>46022</v>
      </c>
      <c r="J466" s="74"/>
      <c r="K466" s="74"/>
      <c r="L466" s="74">
        <v>0.24</v>
      </c>
      <c r="M466" s="74"/>
      <c r="N466" s="74"/>
      <c r="O466" s="74">
        <v>0.24</v>
      </c>
      <c r="P466" s="75"/>
      <c r="Q466" s="75"/>
      <c r="R466" s="75">
        <v>0.25</v>
      </c>
      <c r="S466" s="75"/>
      <c r="T466" s="75"/>
      <c r="U466" s="75">
        <v>0.27</v>
      </c>
      <c r="V466" s="75">
        <f t="shared" si="22"/>
        <v>1</v>
      </c>
      <c r="W466" s="324" t="s">
        <v>1601</v>
      </c>
      <c r="X466" s="322" t="s">
        <v>1614</v>
      </c>
      <c r="Y466" s="116"/>
      <c r="Z466" s="116"/>
      <c r="AA466" s="117">
        <v>0.24</v>
      </c>
      <c r="AB466" s="267">
        <v>0</v>
      </c>
      <c r="AC466" s="267">
        <v>0</v>
      </c>
      <c r="AD466" s="267">
        <v>0.24</v>
      </c>
      <c r="AE466" s="73"/>
      <c r="AF466" s="73"/>
      <c r="AG466" s="73"/>
      <c r="AH466" s="73"/>
      <c r="AI466" s="73"/>
      <c r="AJ466" s="73"/>
      <c r="AK466" s="77">
        <f t="shared" si="23"/>
        <v>0.48</v>
      </c>
      <c r="AL466" s="77">
        <f t="shared" si="24"/>
        <v>1</v>
      </c>
      <c r="AM466" s="40"/>
      <c r="AN466" s="281"/>
    </row>
    <row r="467" spans="1:40" ht="75" x14ac:dyDescent="0.2">
      <c r="A467" s="323" t="s">
        <v>95</v>
      </c>
      <c r="B467" s="324" t="s">
        <v>644</v>
      </c>
      <c r="C467" s="322" t="s">
        <v>386</v>
      </c>
      <c r="D467" s="323" t="s">
        <v>1615</v>
      </c>
      <c r="E467" s="322" t="s">
        <v>647</v>
      </c>
      <c r="F467" s="322" t="s">
        <v>1616</v>
      </c>
      <c r="G467" s="325" t="s">
        <v>1617</v>
      </c>
      <c r="H467" s="408">
        <v>45658</v>
      </c>
      <c r="I467" s="408">
        <v>46022</v>
      </c>
      <c r="J467" s="74">
        <v>0</v>
      </c>
      <c r="K467" s="74">
        <v>0</v>
      </c>
      <c r="L467" s="74">
        <v>0.25</v>
      </c>
      <c r="M467" s="74">
        <v>0</v>
      </c>
      <c r="N467" s="74">
        <v>0</v>
      </c>
      <c r="O467" s="74">
        <v>0.25</v>
      </c>
      <c r="P467" s="75">
        <v>0</v>
      </c>
      <c r="Q467" s="75">
        <v>0</v>
      </c>
      <c r="R467" s="75">
        <v>0.25</v>
      </c>
      <c r="S467" s="75">
        <v>0</v>
      </c>
      <c r="T467" s="75">
        <v>0</v>
      </c>
      <c r="U467" s="75">
        <v>0.25</v>
      </c>
      <c r="V467" s="75">
        <f t="shared" si="22"/>
        <v>1</v>
      </c>
      <c r="W467" s="324" t="s">
        <v>1618</v>
      </c>
      <c r="X467" s="322" t="s">
        <v>1619</v>
      </c>
      <c r="Y467" s="116"/>
      <c r="Z467" s="116"/>
      <c r="AA467" s="117">
        <v>0.25</v>
      </c>
      <c r="AB467" s="267">
        <v>0</v>
      </c>
      <c r="AC467" s="267">
        <v>0</v>
      </c>
      <c r="AD467" s="267">
        <v>0.25</v>
      </c>
      <c r="AE467" s="73"/>
      <c r="AF467" s="73"/>
      <c r="AG467" s="73"/>
      <c r="AH467" s="73"/>
      <c r="AI467" s="73"/>
      <c r="AJ467" s="73"/>
      <c r="AK467" s="77">
        <f t="shared" si="23"/>
        <v>0.5</v>
      </c>
      <c r="AL467" s="77">
        <f t="shared" si="24"/>
        <v>1</v>
      </c>
      <c r="AM467" s="40"/>
      <c r="AN467" s="281"/>
    </row>
    <row r="468" spans="1:40" ht="90" x14ac:dyDescent="0.2">
      <c r="A468" s="323" t="s">
        <v>95</v>
      </c>
      <c r="B468" s="324" t="s">
        <v>644</v>
      </c>
      <c r="C468" s="322" t="s">
        <v>386</v>
      </c>
      <c r="D468" s="323" t="s">
        <v>1620</v>
      </c>
      <c r="E468" s="322" t="s">
        <v>647</v>
      </c>
      <c r="F468" s="322" t="s">
        <v>1621</v>
      </c>
      <c r="G468" s="325" t="s">
        <v>1622</v>
      </c>
      <c r="H468" s="408">
        <v>45658</v>
      </c>
      <c r="I468" s="408">
        <v>46022</v>
      </c>
      <c r="J468" s="74">
        <v>0</v>
      </c>
      <c r="K468" s="74">
        <v>0</v>
      </c>
      <c r="L468" s="74">
        <v>0.25</v>
      </c>
      <c r="M468" s="74">
        <v>0</v>
      </c>
      <c r="N468" s="74">
        <v>0</v>
      </c>
      <c r="O468" s="74">
        <v>0.25</v>
      </c>
      <c r="P468" s="75">
        <v>0</v>
      </c>
      <c r="Q468" s="75">
        <v>0</v>
      </c>
      <c r="R468" s="75">
        <v>0.25</v>
      </c>
      <c r="S468" s="75">
        <v>0</v>
      </c>
      <c r="T468" s="75">
        <v>0</v>
      </c>
      <c r="U468" s="75">
        <v>0.25</v>
      </c>
      <c r="V468" s="75">
        <f t="shared" si="22"/>
        <v>1</v>
      </c>
      <c r="W468" s="324" t="s">
        <v>1623</v>
      </c>
      <c r="X468" s="322" t="s">
        <v>1624</v>
      </c>
      <c r="Y468" s="116"/>
      <c r="Z468" s="116"/>
      <c r="AA468" s="117">
        <v>0.25</v>
      </c>
      <c r="AB468" s="267">
        <v>0</v>
      </c>
      <c r="AC468" s="267">
        <v>0</v>
      </c>
      <c r="AD468" s="267">
        <v>0.25</v>
      </c>
      <c r="AE468" s="73"/>
      <c r="AF468" s="73"/>
      <c r="AG468" s="73"/>
      <c r="AH468" s="73"/>
      <c r="AI468" s="73"/>
      <c r="AJ468" s="73"/>
      <c r="AK468" s="77">
        <f t="shared" si="23"/>
        <v>0.5</v>
      </c>
      <c r="AL468" s="77">
        <f t="shared" si="24"/>
        <v>1</v>
      </c>
      <c r="AM468" s="40"/>
      <c r="AN468" s="281"/>
    </row>
    <row r="469" spans="1:40" ht="75" x14ac:dyDescent="0.2">
      <c r="A469" s="323" t="s">
        <v>95</v>
      </c>
      <c r="B469" s="324" t="s">
        <v>644</v>
      </c>
      <c r="C469" s="322" t="s">
        <v>386</v>
      </c>
      <c r="D469" s="323" t="s">
        <v>1625</v>
      </c>
      <c r="E469" s="322" t="s">
        <v>647</v>
      </c>
      <c r="F469" s="322" t="s">
        <v>1626</v>
      </c>
      <c r="G469" s="325" t="s">
        <v>1627</v>
      </c>
      <c r="H469" s="408">
        <v>45658</v>
      </c>
      <c r="I469" s="408">
        <v>46022</v>
      </c>
      <c r="J469" s="74">
        <v>0</v>
      </c>
      <c r="K469" s="74">
        <v>0</v>
      </c>
      <c r="L469" s="74">
        <v>0.25</v>
      </c>
      <c r="M469" s="74">
        <v>0</v>
      </c>
      <c r="N469" s="74">
        <v>0</v>
      </c>
      <c r="O469" s="74">
        <v>0.25</v>
      </c>
      <c r="P469" s="75">
        <v>0</v>
      </c>
      <c r="Q469" s="75">
        <v>0</v>
      </c>
      <c r="R469" s="75">
        <v>0.25</v>
      </c>
      <c r="S469" s="75">
        <v>0</v>
      </c>
      <c r="T469" s="75">
        <v>0</v>
      </c>
      <c r="U469" s="75">
        <v>0.25</v>
      </c>
      <c r="V469" s="75">
        <f t="shared" si="22"/>
        <v>1</v>
      </c>
      <c r="W469" s="324" t="s">
        <v>1628</v>
      </c>
      <c r="X469" s="322" t="s">
        <v>1629</v>
      </c>
      <c r="Y469" s="116"/>
      <c r="Z469" s="116"/>
      <c r="AA469" s="117">
        <v>0.25</v>
      </c>
      <c r="AB469" s="267">
        <v>0</v>
      </c>
      <c r="AC469" s="267">
        <v>0</v>
      </c>
      <c r="AD469" s="267">
        <v>0.25</v>
      </c>
      <c r="AE469" s="73"/>
      <c r="AF469" s="73"/>
      <c r="AG469" s="73"/>
      <c r="AH469" s="73"/>
      <c r="AI469" s="73"/>
      <c r="AJ469" s="73"/>
      <c r="AK469" s="77">
        <f t="shared" si="23"/>
        <v>0.5</v>
      </c>
      <c r="AL469" s="77">
        <f t="shared" si="24"/>
        <v>1</v>
      </c>
      <c r="AM469" s="40"/>
      <c r="AN469" s="281"/>
    </row>
    <row r="470" spans="1:40" ht="75" x14ac:dyDescent="0.2">
      <c r="A470" s="323" t="s">
        <v>95</v>
      </c>
      <c r="B470" s="324" t="s">
        <v>644</v>
      </c>
      <c r="C470" s="322" t="s">
        <v>386</v>
      </c>
      <c r="D470" s="323" t="s">
        <v>1630</v>
      </c>
      <c r="E470" s="322" t="s">
        <v>647</v>
      </c>
      <c r="F470" s="322" t="s">
        <v>1631</v>
      </c>
      <c r="G470" s="325" t="s">
        <v>1632</v>
      </c>
      <c r="H470" s="408">
        <v>45658</v>
      </c>
      <c r="I470" s="408">
        <v>46022</v>
      </c>
      <c r="J470" s="74"/>
      <c r="K470" s="74"/>
      <c r="L470" s="74">
        <v>0.25</v>
      </c>
      <c r="M470" s="74"/>
      <c r="N470" s="74"/>
      <c r="O470" s="74">
        <v>0.25</v>
      </c>
      <c r="P470" s="75"/>
      <c r="Q470" s="75"/>
      <c r="R470" s="75">
        <v>0.25</v>
      </c>
      <c r="S470" s="75"/>
      <c r="T470" s="75"/>
      <c r="U470" s="75">
        <v>0.25</v>
      </c>
      <c r="V470" s="75">
        <f t="shared" si="22"/>
        <v>1</v>
      </c>
      <c r="W470" s="411" t="s">
        <v>1633</v>
      </c>
      <c r="X470" s="322" t="s">
        <v>1634</v>
      </c>
      <c r="Y470" s="116"/>
      <c r="Z470" s="116"/>
      <c r="AA470" s="117">
        <v>0.25</v>
      </c>
      <c r="AB470" s="267">
        <v>0</v>
      </c>
      <c r="AC470" s="267">
        <v>0</v>
      </c>
      <c r="AD470" s="267">
        <v>0.25</v>
      </c>
      <c r="AE470" s="73"/>
      <c r="AF470" s="73"/>
      <c r="AG470" s="73"/>
      <c r="AH470" s="73"/>
      <c r="AI470" s="73"/>
      <c r="AJ470" s="73"/>
      <c r="AK470" s="77">
        <f t="shared" si="23"/>
        <v>0.5</v>
      </c>
      <c r="AL470" s="77">
        <f t="shared" si="24"/>
        <v>1</v>
      </c>
      <c r="AM470" s="40"/>
      <c r="AN470" s="281"/>
    </row>
    <row r="471" spans="1:40" ht="75" x14ac:dyDescent="0.2">
      <c r="A471" s="323" t="s">
        <v>95</v>
      </c>
      <c r="B471" s="324" t="s">
        <v>644</v>
      </c>
      <c r="C471" s="322" t="s">
        <v>386</v>
      </c>
      <c r="D471" s="323" t="s">
        <v>1630</v>
      </c>
      <c r="E471" s="322" t="s">
        <v>647</v>
      </c>
      <c r="F471" s="322" t="s">
        <v>1635</v>
      </c>
      <c r="G471" s="325" t="s">
        <v>1636</v>
      </c>
      <c r="H471" s="408">
        <v>45658</v>
      </c>
      <c r="I471" s="408">
        <v>46022</v>
      </c>
      <c r="J471" s="74"/>
      <c r="K471" s="74"/>
      <c r="L471" s="74">
        <v>0.25</v>
      </c>
      <c r="M471" s="74"/>
      <c r="N471" s="74"/>
      <c r="O471" s="74">
        <v>0.25</v>
      </c>
      <c r="P471" s="75"/>
      <c r="Q471" s="75"/>
      <c r="R471" s="75">
        <v>0.25</v>
      </c>
      <c r="S471" s="75"/>
      <c r="T471" s="75"/>
      <c r="U471" s="75">
        <v>0.25</v>
      </c>
      <c r="V471" s="75">
        <f t="shared" si="22"/>
        <v>1</v>
      </c>
      <c r="W471" s="411" t="s">
        <v>1633</v>
      </c>
      <c r="X471" s="322" t="s">
        <v>1634</v>
      </c>
      <c r="Y471" s="116"/>
      <c r="Z471" s="116"/>
      <c r="AA471" s="117">
        <v>0.25</v>
      </c>
      <c r="AB471" s="267">
        <v>0</v>
      </c>
      <c r="AC471" s="267">
        <v>0</v>
      </c>
      <c r="AD471" s="267">
        <v>0.25</v>
      </c>
      <c r="AE471" s="73"/>
      <c r="AF471" s="73"/>
      <c r="AG471" s="73"/>
      <c r="AH471" s="73"/>
      <c r="AI471" s="73"/>
      <c r="AJ471" s="73"/>
      <c r="AK471" s="77">
        <f t="shared" si="23"/>
        <v>0.5</v>
      </c>
      <c r="AL471" s="77">
        <f t="shared" si="24"/>
        <v>1</v>
      </c>
      <c r="AM471" s="40"/>
      <c r="AN471" s="281"/>
    </row>
    <row r="472" spans="1:40" ht="75" x14ac:dyDescent="0.2">
      <c r="A472" s="323" t="s">
        <v>95</v>
      </c>
      <c r="B472" s="324" t="s">
        <v>644</v>
      </c>
      <c r="C472" s="322" t="s">
        <v>386</v>
      </c>
      <c r="D472" s="323" t="s">
        <v>1637</v>
      </c>
      <c r="E472" s="322" t="s">
        <v>647</v>
      </c>
      <c r="F472" s="322" t="s">
        <v>1638</v>
      </c>
      <c r="G472" s="325" t="s">
        <v>1639</v>
      </c>
      <c r="H472" s="408">
        <v>45658</v>
      </c>
      <c r="I472" s="408">
        <v>46022</v>
      </c>
      <c r="J472" s="74"/>
      <c r="K472" s="74"/>
      <c r="L472" s="74">
        <v>0.25</v>
      </c>
      <c r="M472" s="74"/>
      <c r="N472" s="74"/>
      <c r="O472" s="74">
        <v>0.25</v>
      </c>
      <c r="P472" s="75"/>
      <c r="Q472" s="75"/>
      <c r="R472" s="75">
        <v>0.25</v>
      </c>
      <c r="S472" s="75"/>
      <c r="T472" s="75"/>
      <c r="U472" s="75">
        <v>0.25</v>
      </c>
      <c r="V472" s="75">
        <f t="shared" si="22"/>
        <v>1</v>
      </c>
      <c r="W472" s="411" t="s">
        <v>1640</v>
      </c>
      <c r="X472" s="322" t="s">
        <v>1641</v>
      </c>
      <c r="Y472" s="116"/>
      <c r="Z472" s="116"/>
      <c r="AA472" s="117">
        <v>0.25</v>
      </c>
      <c r="AB472" s="267">
        <v>0</v>
      </c>
      <c r="AC472" s="267">
        <v>0</v>
      </c>
      <c r="AD472" s="267">
        <v>0.25</v>
      </c>
      <c r="AE472" s="73"/>
      <c r="AF472" s="73"/>
      <c r="AG472" s="73"/>
      <c r="AH472" s="73"/>
      <c r="AI472" s="73"/>
      <c r="AJ472" s="73"/>
      <c r="AK472" s="77">
        <f t="shared" si="23"/>
        <v>0.5</v>
      </c>
      <c r="AL472" s="77">
        <f t="shared" si="24"/>
        <v>1</v>
      </c>
      <c r="AM472" s="40"/>
      <c r="AN472" s="281"/>
    </row>
    <row r="473" spans="1:40" ht="60" x14ac:dyDescent="0.2">
      <c r="A473" s="323" t="s">
        <v>95</v>
      </c>
      <c r="B473" s="324" t="s">
        <v>644</v>
      </c>
      <c r="C473" s="322" t="s">
        <v>386</v>
      </c>
      <c r="D473" s="323" t="s">
        <v>1642</v>
      </c>
      <c r="E473" s="322" t="s">
        <v>647</v>
      </c>
      <c r="F473" s="322" t="s">
        <v>1643</v>
      </c>
      <c r="G473" s="325" t="s">
        <v>1644</v>
      </c>
      <c r="H473" s="408">
        <v>45658</v>
      </c>
      <c r="I473" s="408">
        <v>46022</v>
      </c>
      <c r="J473" s="74"/>
      <c r="K473" s="74"/>
      <c r="L473" s="74">
        <v>0.25</v>
      </c>
      <c r="M473" s="74"/>
      <c r="N473" s="74"/>
      <c r="O473" s="74">
        <v>0.25</v>
      </c>
      <c r="P473" s="75"/>
      <c r="Q473" s="75"/>
      <c r="R473" s="75">
        <v>0.25</v>
      </c>
      <c r="S473" s="75"/>
      <c r="T473" s="75"/>
      <c r="U473" s="75">
        <v>0.25</v>
      </c>
      <c r="V473" s="75">
        <f t="shared" si="22"/>
        <v>1</v>
      </c>
      <c r="W473" s="411" t="s">
        <v>1645</v>
      </c>
      <c r="X473" s="322" t="s">
        <v>1646</v>
      </c>
      <c r="Y473" s="116"/>
      <c r="Z473" s="116"/>
      <c r="AA473" s="117">
        <v>0.25</v>
      </c>
      <c r="AB473" s="267">
        <v>0</v>
      </c>
      <c r="AC473" s="267">
        <v>0</v>
      </c>
      <c r="AD473" s="267">
        <v>0.25</v>
      </c>
      <c r="AE473" s="73"/>
      <c r="AF473" s="73"/>
      <c r="AG473" s="73"/>
      <c r="AH473" s="73"/>
      <c r="AI473" s="73"/>
      <c r="AJ473" s="73"/>
      <c r="AK473" s="77">
        <f t="shared" si="23"/>
        <v>0.5</v>
      </c>
      <c r="AL473" s="77">
        <f t="shared" si="24"/>
        <v>1</v>
      </c>
      <c r="AM473" s="40"/>
      <c r="AN473" s="281"/>
    </row>
    <row r="474" spans="1:40" ht="90" x14ac:dyDescent="0.2">
      <c r="A474" s="323" t="s">
        <v>146</v>
      </c>
      <c r="B474" s="324" t="s">
        <v>1647</v>
      </c>
      <c r="C474" s="322" t="s">
        <v>645</v>
      </c>
      <c r="D474" s="323" t="s">
        <v>1648</v>
      </c>
      <c r="E474" s="322" t="s">
        <v>213</v>
      </c>
      <c r="F474" s="322" t="s">
        <v>1649</v>
      </c>
      <c r="G474" s="325" t="s">
        <v>1650</v>
      </c>
      <c r="H474" s="408">
        <v>45658</v>
      </c>
      <c r="I474" s="408">
        <v>46022</v>
      </c>
      <c r="J474" s="74">
        <v>0.05</v>
      </c>
      <c r="K474" s="74">
        <v>0.09</v>
      </c>
      <c r="L474" s="74">
        <v>0.09</v>
      </c>
      <c r="M474" s="74">
        <v>0.09</v>
      </c>
      <c r="N474" s="74">
        <v>0.09</v>
      </c>
      <c r="O474" s="74">
        <v>0.09</v>
      </c>
      <c r="P474" s="75">
        <v>0.09</v>
      </c>
      <c r="Q474" s="75">
        <v>0.09</v>
      </c>
      <c r="R474" s="75">
        <v>0.09</v>
      </c>
      <c r="S474" s="75">
        <v>0.09</v>
      </c>
      <c r="T474" s="75">
        <v>0.09</v>
      </c>
      <c r="U474" s="75">
        <v>0.05</v>
      </c>
      <c r="V474" s="75">
        <f t="shared" si="22"/>
        <v>0.99999999999999989</v>
      </c>
      <c r="W474" s="91" t="s">
        <v>1651</v>
      </c>
      <c r="X474" s="322" t="s">
        <v>1652</v>
      </c>
      <c r="Y474" s="117">
        <v>0.05</v>
      </c>
      <c r="Z474" s="117">
        <v>0.09</v>
      </c>
      <c r="AA474" s="117">
        <v>0.09</v>
      </c>
      <c r="AB474" s="267">
        <v>0.09</v>
      </c>
      <c r="AC474" s="267">
        <v>0.09</v>
      </c>
      <c r="AD474" s="267">
        <v>0.09</v>
      </c>
      <c r="AE474" s="73"/>
      <c r="AF474" s="73"/>
      <c r="AG474" s="73"/>
      <c r="AH474" s="73"/>
      <c r="AI474" s="73"/>
      <c r="AJ474" s="73"/>
      <c r="AK474" s="77">
        <f t="shared" si="23"/>
        <v>0.5</v>
      </c>
      <c r="AL474" s="77">
        <f t="shared" si="24"/>
        <v>1</v>
      </c>
      <c r="AM474" s="40"/>
      <c r="AN474" s="281"/>
    </row>
    <row r="475" spans="1:40" ht="60" x14ac:dyDescent="0.2">
      <c r="A475" s="323" t="s">
        <v>146</v>
      </c>
      <c r="B475" s="324" t="s">
        <v>1647</v>
      </c>
      <c r="C475" s="322" t="s">
        <v>645</v>
      </c>
      <c r="D475" s="323" t="s">
        <v>1648</v>
      </c>
      <c r="E475" s="322" t="s">
        <v>213</v>
      </c>
      <c r="F475" s="322" t="s">
        <v>1653</v>
      </c>
      <c r="G475" s="325" t="s">
        <v>1654</v>
      </c>
      <c r="H475" s="408">
        <v>45658</v>
      </c>
      <c r="I475" s="408">
        <v>46022</v>
      </c>
      <c r="J475" s="74">
        <v>0.08</v>
      </c>
      <c r="K475" s="74">
        <v>0.08</v>
      </c>
      <c r="L475" s="74">
        <v>0.09</v>
      </c>
      <c r="M475" s="74">
        <v>0.08</v>
      </c>
      <c r="N475" s="74">
        <v>0.08</v>
      </c>
      <c r="O475" s="74">
        <v>0.09</v>
      </c>
      <c r="P475" s="75">
        <v>0.08</v>
      </c>
      <c r="Q475" s="75">
        <v>0.08</v>
      </c>
      <c r="R475" s="75">
        <v>0.09</v>
      </c>
      <c r="S475" s="75">
        <v>0.08</v>
      </c>
      <c r="T475" s="75">
        <v>0.08</v>
      </c>
      <c r="U475" s="75">
        <v>0.09</v>
      </c>
      <c r="V475" s="75">
        <f t="shared" si="22"/>
        <v>0.99999999999999978</v>
      </c>
      <c r="W475" s="91" t="s">
        <v>1655</v>
      </c>
      <c r="X475" s="322" t="s">
        <v>1656</v>
      </c>
      <c r="Y475" s="117">
        <v>0.08</v>
      </c>
      <c r="Z475" s="117">
        <v>0.08</v>
      </c>
      <c r="AA475" s="117">
        <v>0.09</v>
      </c>
      <c r="AB475" s="267">
        <v>0.08</v>
      </c>
      <c r="AC475" s="267">
        <v>0.08</v>
      </c>
      <c r="AD475" s="267">
        <v>0.09</v>
      </c>
      <c r="AE475" s="73"/>
      <c r="AF475" s="73"/>
      <c r="AG475" s="73"/>
      <c r="AH475" s="73"/>
      <c r="AI475" s="73"/>
      <c r="AJ475" s="73"/>
      <c r="AK475" s="77">
        <f t="shared" si="23"/>
        <v>0.5</v>
      </c>
      <c r="AL475" s="77">
        <f t="shared" si="24"/>
        <v>1</v>
      </c>
      <c r="AM475" s="40"/>
      <c r="AN475" s="281"/>
    </row>
    <row r="476" spans="1:40" ht="75" x14ac:dyDescent="0.2">
      <c r="A476" s="323" t="s">
        <v>146</v>
      </c>
      <c r="B476" s="324" t="s">
        <v>1647</v>
      </c>
      <c r="C476" s="322" t="s">
        <v>1428</v>
      </c>
      <c r="D476" s="323" t="s">
        <v>1657</v>
      </c>
      <c r="E476" s="322" t="s">
        <v>213</v>
      </c>
      <c r="F476" s="322" t="s">
        <v>1658</v>
      </c>
      <c r="G476" s="325" t="s">
        <v>1659</v>
      </c>
      <c r="H476" s="408">
        <v>45689</v>
      </c>
      <c r="I476" s="408">
        <v>46022</v>
      </c>
      <c r="J476" s="74">
        <v>0</v>
      </c>
      <c r="K476" s="74">
        <v>0</v>
      </c>
      <c r="L476" s="74">
        <v>0.25</v>
      </c>
      <c r="M476" s="74">
        <v>0</v>
      </c>
      <c r="N476" s="74">
        <v>0</v>
      </c>
      <c r="O476" s="74">
        <v>0.25</v>
      </c>
      <c r="P476" s="75">
        <v>0</v>
      </c>
      <c r="Q476" s="75">
        <v>0</v>
      </c>
      <c r="R476" s="75">
        <v>0.25</v>
      </c>
      <c r="S476" s="75">
        <v>0</v>
      </c>
      <c r="T476" s="75">
        <v>0</v>
      </c>
      <c r="U476" s="75">
        <v>0.25</v>
      </c>
      <c r="V476" s="75">
        <f t="shared" si="22"/>
        <v>1</v>
      </c>
      <c r="W476" s="91" t="s">
        <v>1660</v>
      </c>
      <c r="X476" s="322" t="s">
        <v>1656</v>
      </c>
      <c r="Y476" s="117"/>
      <c r="Z476" s="117"/>
      <c r="AA476" s="117">
        <v>0.25</v>
      </c>
      <c r="AB476" s="267"/>
      <c r="AC476" s="267"/>
      <c r="AD476" s="267">
        <v>0.25</v>
      </c>
      <c r="AE476" s="73"/>
      <c r="AF476" s="73"/>
      <c r="AG476" s="73"/>
      <c r="AH476" s="73"/>
      <c r="AI476" s="73"/>
      <c r="AJ476" s="73"/>
      <c r="AK476" s="77">
        <f t="shared" si="23"/>
        <v>0.5</v>
      </c>
      <c r="AL476" s="77">
        <f t="shared" si="24"/>
        <v>1</v>
      </c>
      <c r="AM476" s="40"/>
      <c r="AN476" s="281"/>
    </row>
    <row r="477" spans="1:40" ht="60" x14ac:dyDescent="0.2">
      <c r="A477" s="323" t="s">
        <v>146</v>
      </c>
      <c r="B477" s="324" t="s">
        <v>1647</v>
      </c>
      <c r="C477" s="322" t="s">
        <v>1428</v>
      </c>
      <c r="D477" s="323" t="s">
        <v>1657</v>
      </c>
      <c r="E477" s="322" t="s">
        <v>213</v>
      </c>
      <c r="F477" s="322" t="s">
        <v>1661</v>
      </c>
      <c r="G477" s="325" t="s">
        <v>1662</v>
      </c>
      <c r="H477" s="408">
        <v>45689</v>
      </c>
      <c r="I477" s="408">
        <v>46022</v>
      </c>
      <c r="J477" s="74">
        <v>0</v>
      </c>
      <c r="K477" s="74">
        <v>0</v>
      </c>
      <c r="L477" s="74">
        <v>0.25</v>
      </c>
      <c r="M477" s="74">
        <v>0</v>
      </c>
      <c r="N477" s="74">
        <v>0</v>
      </c>
      <c r="O477" s="74">
        <v>0.25</v>
      </c>
      <c r="P477" s="75">
        <v>0</v>
      </c>
      <c r="Q477" s="75">
        <v>0</v>
      </c>
      <c r="R477" s="75">
        <v>0.25</v>
      </c>
      <c r="S477" s="75">
        <v>0</v>
      </c>
      <c r="T477" s="75">
        <v>0</v>
      </c>
      <c r="U477" s="75">
        <v>0.25</v>
      </c>
      <c r="V477" s="75">
        <f t="shared" si="22"/>
        <v>1</v>
      </c>
      <c r="W477" s="91" t="s">
        <v>1663</v>
      </c>
      <c r="X477" s="322" t="s">
        <v>1656</v>
      </c>
      <c r="Y477" s="117"/>
      <c r="Z477" s="117"/>
      <c r="AA477" s="117">
        <v>0.25</v>
      </c>
      <c r="AB477" s="267"/>
      <c r="AC477" s="267"/>
      <c r="AD477" s="267">
        <v>0.25</v>
      </c>
      <c r="AE477" s="73"/>
      <c r="AF477" s="73"/>
      <c r="AG477" s="73"/>
      <c r="AH477" s="73"/>
      <c r="AI477" s="73"/>
      <c r="AJ477" s="73"/>
      <c r="AK477" s="77">
        <f>SUM(Y477:AJ477)</f>
        <v>0.5</v>
      </c>
      <c r="AL477" s="77">
        <f t="shared" si="24"/>
        <v>1</v>
      </c>
      <c r="AM477" s="40"/>
      <c r="AN477" s="281"/>
    </row>
    <row r="478" spans="1:40" ht="120" x14ac:dyDescent="0.2">
      <c r="A478" s="323" t="s">
        <v>146</v>
      </c>
      <c r="B478" s="324" t="s">
        <v>1647</v>
      </c>
      <c r="C478" s="322" t="s">
        <v>1263</v>
      </c>
      <c r="D478" s="323" t="s">
        <v>1664</v>
      </c>
      <c r="E478" s="322" t="s">
        <v>213</v>
      </c>
      <c r="F478" s="322" t="s">
        <v>1665</v>
      </c>
      <c r="G478" s="325" t="s">
        <v>1666</v>
      </c>
      <c r="H478" s="408">
        <v>45690</v>
      </c>
      <c r="I478" s="408">
        <v>46006</v>
      </c>
      <c r="J478" s="74">
        <v>0</v>
      </c>
      <c r="K478" s="74">
        <v>0</v>
      </c>
      <c r="L478" s="74">
        <v>0.25</v>
      </c>
      <c r="M478" s="74">
        <v>0</v>
      </c>
      <c r="N478" s="74">
        <v>0</v>
      </c>
      <c r="O478" s="74">
        <v>0.25</v>
      </c>
      <c r="P478" s="75">
        <v>0</v>
      </c>
      <c r="Q478" s="75">
        <v>0</v>
      </c>
      <c r="R478" s="75">
        <v>0.25</v>
      </c>
      <c r="S478" s="75">
        <v>0</v>
      </c>
      <c r="T478" s="75">
        <v>0</v>
      </c>
      <c r="U478" s="75">
        <v>0.25</v>
      </c>
      <c r="V478" s="75">
        <f t="shared" si="22"/>
        <v>1</v>
      </c>
      <c r="W478" s="91" t="s">
        <v>1667</v>
      </c>
      <c r="X478" s="322" t="s">
        <v>1268</v>
      </c>
      <c r="Y478" s="117"/>
      <c r="Z478" s="117"/>
      <c r="AA478" s="118">
        <v>0.25</v>
      </c>
      <c r="AB478" s="267"/>
      <c r="AC478" s="267"/>
      <c r="AD478" s="267">
        <v>0.25</v>
      </c>
      <c r="AE478" s="73"/>
      <c r="AF478" s="73"/>
      <c r="AG478" s="73"/>
      <c r="AH478" s="73"/>
      <c r="AI478" s="73"/>
      <c r="AJ478" s="73"/>
      <c r="AK478" s="77">
        <f t="shared" si="23"/>
        <v>0.5</v>
      </c>
      <c r="AL478" s="77">
        <f t="shared" si="24"/>
        <v>1</v>
      </c>
      <c r="AM478" s="40"/>
      <c r="AN478" s="281"/>
    </row>
    <row r="479" spans="1:40" ht="75" x14ac:dyDescent="0.2">
      <c r="A479" s="323" t="s">
        <v>146</v>
      </c>
      <c r="B479" s="324" t="s">
        <v>1647</v>
      </c>
      <c r="C479" s="322" t="s">
        <v>1263</v>
      </c>
      <c r="D479" s="323" t="s">
        <v>1664</v>
      </c>
      <c r="E479" s="322" t="s">
        <v>213</v>
      </c>
      <c r="F479" s="322" t="s">
        <v>1668</v>
      </c>
      <c r="G479" s="325" t="s">
        <v>1669</v>
      </c>
      <c r="H479" s="408">
        <v>45690</v>
      </c>
      <c r="I479" s="408">
        <v>46006</v>
      </c>
      <c r="J479" s="74">
        <v>0</v>
      </c>
      <c r="K479" s="74">
        <v>0</v>
      </c>
      <c r="L479" s="74">
        <v>0.25</v>
      </c>
      <c r="M479" s="74">
        <v>0</v>
      </c>
      <c r="N479" s="74">
        <v>0</v>
      </c>
      <c r="O479" s="74">
        <v>0.25</v>
      </c>
      <c r="P479" s="75">
        <v>0</v>
      </c>
      <c r="Q479" s="75">
        <v>0</v>
      </c>
      <c r="R479" s="75">
        <v>0.25</v>
      </c>
      <c r="S479" s="75">
        <v>0</v>
      </c>
      <c r="T479" s="75">
        <v>0</v>
      </c>
      <c r="U479" s="75">
        <v>0.25</v>
      </c>
      <c r="V479" s="75">
        <f t="shared" si="22"/>
        <v>1</v>
      </c>
      <c r="W479" s="91" t="s">
        <v>1670</v>
      </c>
      <c r="X479" s="322" t="s">
        <v>1268</v>
      </c>
      <c r="Y479" s="117"/>
      <c r="Z479" s="117"/>
      <c r="AA479" s="117">
        <v>0.25</v>
      </c>
      <c r="AB479" s="267"/>
      <c r="AC479" s="267"/>
      <c r="AD479" s="267">
        <v>0.25</v>
      </c>
      <c r="AE479" s="73"/>
      <c r="AF479" s="73"/>
      <c r="AG479" s="73"/>
      <c r="AH479" s="73"/>
      <c r="AI479" s="73"/>
      <c r="AJ479" s="73"/>
      <c r="AK479" s="77">
        <f t="shared" si="23"/>
        <v>0.5</v>
      </c>
      <c r="AL479" s="77">
        <f t="shared" si="24"/>
        <v>1</v>
      </c>
      <c r="AM479" s="40"/>
      <c r="AN479" s="281"/>
    </row>
    <row r="480" spans="1:40" ht="60" x14ac:dyDescent="0.2">
      <c r="A480" s="323" t="s">
        <v>146</v>
      </c>
      <c r="B480" s="324" t="s">
        <v>1647</v>
      </c>
      <c r="C480" s="322" t="s">
        <v>1299</v>
      </c>
      <c r="D480" s="323" t="s">
        <v>1671</v>
      </c>
      <c r="E480" s="322" t="s">
        <v>213</v>
      </c>
      <c r="F480" s="322" t="s">
        <v>1672</v>
      </c>
      <c r="G480" s="325" t="s">
        <v>1673</v>
      </c>
      <c r="H480" s="408">
        <v>45658</v>
      </c>
      <c r="I480" s="408">
        <v>46022</v>
      </c>
      <c r="J480" s="74">
        <v>0.05</v>
      </c>
      <c r="K480" s="74">
        <v>0.05</v>
      </c>
      <c r="L480" s="74">
        <v>0.05</v>
      </c>
      <c r="M480" s="74">
        <v>0.09</v>
      </c>
      <c r="N480" s="74">
        <v>0.09</v>
      </c>
      <c r="O480" s="74">
        <v>0.1</v>
      </c>
      <c r="P480" s="75">
        <v>0.1</v>
      </c>
      <c r="Q480" s="75">
        <v>0.1</v>
      </c>
      <c r="R480" s="75">
        <v>0.09</v>
      </c>
      <c r="S480" s="75">
        <v>0.1</v>
      </c>
      <c r="T480" s="75">
        <v>0.09</v>
      </c>
      <c r="U480" s="75">
        <v>0.09</v>
      </c>
      <c r="V480" s="75">
        <f t="shared" si="22"/>
        <v>0.99999999999999989</v>
      </c>
      <c r="W480" s="91" t="s">
        <v>1674</v>
      </c>
      <c r="X480" s="322" t="s">
        <v>1304</v>
      </c>
      <c r="Y480" s="117">
        <v>0.05</v>
      </c>
      <c r="Z480" s="117">
        <v>0.05</v>
      </c>
      <c r="AA480" s="117">
        <v>0.05</v>
      </c>
      <c r="AB480" s="267">
        <v>0.09</v>
      </c>
      <c r="AC480" s="267">
        <v>0.09</v>
      </c>
      <c r="AD480" s="267">
        <v>0.1</v>
      </c>
      <c r="AE480" s="73"/>
      <c r="AF480" s="73"/>
      <c r="AG480" s="73"/>
      <c r="AH480" s="73"/>
      <c r="AI480" s="73"/>
      <c r="AJ480" s="73"/>
      <c r="AK480" s="77">
        <f t="shared" si="23"/>
        <v>0.43000000000000005</v>
      </c>
      <c r="AL480" s="77">
        <f t="shared" si="24"/>
        <v>1</v>
      </c>
      <c r="AM480" s="40"/>
      <c r="AN480" s="281"/>
    </row>
    <row r="481" spans="1:40" ht="75" x14ac:dyDescent="0.2">
      <c r="A481" s="323" t="s">
        <v>146</v>
      </c>
      <c r="B481" s="324" t="s">
        <v>1647</v>
      </c>
      <c r="C481" s="322" t="s">
        <v>1299</v>
      </c>
      <c r="D481" s="323" t="s">
        <v>1671</v>
      </c>
      <c r="E481" s="322" t="s">
        <v>213</v>
      </c>
      <c r="F481" s="322" t="s">
        <v>1675</v>
      </c>
      <c r="G481" s="325" t="s">
        <v>1676</v>
      </c>
      <c r="H481" s="408">
        <v>45658</v>
      </c>
      <c r="I481" s="408">
        <v>46022</v>
      </c>
      <c r="J481" s="74">
        <v>0</v>
      </c>
      <c r="K481" s="74">
        <v>0</v>
      </c>
      <c r="L481" s="74">
        <v>0.3</v>
      </c>
      <c r="M481" s="74">
        <v>0</v>
      </c>
      <c r="N481" s="74">
        <v>0</v>
      </c>
      <c r="O481" s="74">
        <v>0.2</v>
      </c>
      <c r="P481" s="75">
        <v>0</v>
      </c>
      <c r="Q481" s="75">
        <v>0</v>
      </c>
      <c r="R481" s="75">
        <v>0.3</v>
      </c>
      <c r="S481" s="75">
        <v>0</v>
      </c>
      <c r="T481" s="75">
        <v>0</v>
      </c>
      <c r="U481" s="75">
        <v>0.2</v>
      </c>
      <c r="V481" s="75">
        <f t="shared" si="22"/>
        <v>1</v>
      </c>
      <c r="W481" s="91" t="s">
        <v>1677</v>
      </c>
      <c r="X481" s="322" t="s">
        <v>1304</v>
      </c>
      <c r="Y481" s="117"/>
      <c r="Z481" s="117"/>
      <c r="AA481" s="117">
        <v>0.3</v>
      </c>
      <c r="AB481" s="267"/>
      <c r="AC481" s="267"/>
      <c r="AD481" s="267">
        <v>0.2</v>
      </c>
      <c r="AE481" s="73"/>
      <c r="AF481" s="73"/>
      <c r="AG481" s="73"/>
      <c r="AH481" s="73"/>
      <c r="AI481" s="73"/>
      <c r="AJ481" s="73"/>
      <c r="AK481" s="77">
        <f t="shared" si="23"/>
        <v>0.5</v>
      </c>
      <c r="AL481" s="77">
        <f t="shared" si="24"/>
        <v>1</v>
      </c>
      <c r="AM481" s="40"/>
      <c r="AN481" s="281"/>
    </row>
    <row r="482" spans="1:40" ht="60" x14ac:dyDescent="0.2">
      <c r="A482" s="323" t="s">
        <v>146</v>
      </c>
      <c r="B482" s="324" t="s">
        <v>1647</v>
      </c>
      <c r="C482" s="322" t="s">
        <v>1299</v>
      </c>
      <c r="D482" s="323" t="s">
        <v>1671</v>
      </c>
      <c r="E482" s="322" t="s">
        <v>213</v>
      </c>
      <c r="F482" s="322" t="s">
        <v>1678</v>
      </c>
      <c r="G482" s="325" t="s">
        <v>1679</v>
      </c>
      <c r="H482" s="408">
        <v>45658</v>
      </c>
      <c r="I482" s="408">
        <v>46022</v>
      </c>
      <c r="J482" s="74">
        <v>0</v>
      </c>
      <c r="K482" s="74">
        <v>0</v>
      </c>
      <c r="L482" s="74">
        <v>0.1</v>
      </c>
      <c r="M482" s="74">
        <v>0</v>
      </c>
      <c r="N482" s="74">
        <v>0</v>
      </c>
      <c r="O482" s="74">
        <v>0.3</v>
      </c>
      <c r="P482" s="75">
        <v>0</v>
      </c>
      <c r="Q482" s="75">
        <v>0</v>
      </c>
      <c r="R482" s="75">
        <v>0.3</v>
      </c>
      <c r="S482" s="75">
        <v>0</v>
      </c>
      <c r="T482" s="75">
        <v>0</v>
      </c>
      <c r="U482" s="75">
        <v>0.3</v>
      </c>
      <c r="V482" s="75">
        <f t="shared" si="22"/>
        <v>1</v>
      </c>
      <c r="W482" s="91" t="s">
        <v>1680</v>
      </c>
      <c r="X482" s="322" t="s">
        <v>1304</v>
      </c>
      <c r="Y482" s="117"/>
      <c r="Z482" s="117"/>
      <c r="AA482" s="117">
        <v>0.1</v>
      </c>
      <c r="AB482" s="267"/>
      <c r="AC482" s="267"/>
      <c r="AD482" s="267">
        <v>0.3</v>
      </c>
      <c r="AE482" s="73"/>
      <c r="AF482" s="73"/>
      <c r="AG482" s="73"/>
      <c r="AH482" s="73"/>
      <c r="AI482" s="73"/>
      <c r="AJ482" s="73"/>
      <c r="AK482" s="77">
        <f t="shared" si="23"/>
        <v>0.4</v>
      </c>
      <c r="AL482" s="77">
        <f t="shared" si="24"/>
        <v>1</v>
      </c>
      <c r="AM482" s="40"/>
      <c r="AN482" s="281"/>
    </row>
    <row r="483" spans="1:40" ht="60" x14ac:dyDescent="0.2">
      <c r="A483" s="323" t="s">
        <v>146</v>
      </c>
      <c r="B483" s="324" t="s">
        <v>1647</v>
      </c>
      <c r="C483" s="322" t="s">
        <v>1299</v>
      </c>
      <c r="D483" s="323" t="s">
        <v>1671</v>
      </c>
      <c r="E483" s="322" t="s">
        <v>213</v>
      </c>
      <c r="F483" s="322" t="s">
        <v>1681</v>
      </c>
      <c r="G483" s="325" t="s">
        <v>1682</v>
      </c>
      <c r="H483" s="408">
        <v>45658</v>
      </c>
      <c r="I483" s="408">
        <v>46022</v>
      </c>
      <c r="J483" s="74">
        <v>0</v>
      </c>
      <c r="K483" s="74">
        <v>0</v>
      </c>
      <c r="L483" s="74">
        <v>0.2</v>
      </c>
      <c r="M483" s="74">
        <v>0</v>
      </c>
      <c r="N483" s="74">
        <v>0</v>
      </c>
      <c r="O483" s="74">
        <v>0.3</v>
      </c>
      <c r="P483" s="75">
        <v>0</v>
      </c>
      <c r="Q483" s="75">
        <v>0</v>
      </c>
      <c r="R483" s="75">
        <v>0.3</v>
      </c>
      <c r="S483" s="75">
        <v>0</v>
      </c>
      <c r="T483" s="75">
        <v>0</v>
      </c>
      <c r="U483" s="75">
        <v>0.2</v>
      </c>
      <c r="V483" s="75">
        <f t="shared" si="22"/>
        <v>1</v>
      </c>
      <c r="W483" s="91" t="s">
        <v>1683</v>
      </c>
      <c r="X483" s="322" t="s">
        <v>1304</v>
      </c>
      <c r="Y483" s="117"/>
      <c r="Z483" s="117"/>
      <c r="AA483" s="117">
        <v>0.2</v>
      </c>
      <c r="AB483" s="267"/>
      <c r="AC483" s="267"/>
      <c r="AD483" s="267">
        <v>0.3</v>
      </c>
      <c r="AE483" s="73"/>
      <c r="AF483" s="73"/>
      <c r="AG483" s="73"/>
      <c r="AH483" s="73"/>
      <c r="AI483" s="73"/>
      <c r="AJ483" s="73"/>
      <c r="AK483" s="77">
        <f t="shared" si="23"/>
        <v>0.5</v>
      </c>
      <c r="AL483" s="77">
        <f t="shared" si="24"/>
        <v>1</v>
      </c>
      <c r="AM483" s="40"/>
      <c r="AN483" s="281"/>
    </row>
    <row r="484" spans="1:40" ht="60" x14ac:dyDescent="0.2">
      <c r="A484" s="323" t="s">
        <v>146</v>
      </c>
      <c r="B484" s="324" t="s">
        <v>1647</v>
      </c>
      <c r="C484" s="322" t="s">
        <v>1299</v>
      </c>
      <c r="D484" s="323" t="s">
        <v>1671</v>
      </c>
      <c r="E484" s="322" t="s">
        <v>213</v>
      </c>
      <c r="F484" s="322" t="s">
        <v>1684</v>
      </c>
      <c r="G484" s="325" t="s">
        <v>1685</v>
      </c>
      <c r="H484" s="408">
        <v>45658</v>
      </c>
      <c r="I484" s="408">
        <v>46022</v>
      </c>
      <c r="J484" s="74">
        <v>0</v>
      </c>
      <c r="K484" s="74">
        <v>0</v>
      </c>
      <c r="L484" s="74">
        <v>0.1</v>
      </c>
      <c r="M484" s="74">
        <v>0</v>
      </c>
      <c r="N484" s="74">
        <v>0</v>
      </c>
      <c r="O484" s="74">
        <v>0.3</v>
      </c>
      <c r="P484" s="75">
        <v>0</v>
      </c>
      <c r="Q484" s="75">
        <v>0</v>
      </c>
      <c r="R484" s="75">
        <v>0.3</v>
      </c>
      <c r="S484" s="75">
        <v>0</v>
      </c>
      <c r="T484" s="75">
        <v>0</v>
      </c>
      <c r="U484" s="75">
        <v>0.3</v>
      </c>
      <c r="V484" s="75">
        <f t="shared" si="22"/>
        <v>1</v>
      </c>
      <c r="W484" s="91" t="s">
        <v>1686</v>
      </c>
      <c r="X484" s="322" t="s">
        <v>1304</v>
      </c>
      <c r="Y484" s="117"/>
      <c r="Z484" s="117"/>
      <c r="AA484" s="117">
        <v>0.1</v>
      </c>
      <c r="AB484" s="267"/>
      <c r="AC484" s="267"/>
      <c r="AD484" s="267">
        <v>0.3</v>
      </c>
      <c r="AE484" s="73"/>
      <c r="AF484" s="73"/>
      <c r="AG484" s="73"/>
      <c r="AH484" s="73"/>
      <c r="AI484" s="73"/>
      <c r="AJ484" s="73"/>
      <c r="AK484" s="77">
        <f t="shared" si="23"/>
        <v>0.4</v>
      </c>
      <c r="AL484" s="77">
        <f t="shared" si="24"/>
        <v>1</v>
      </c>
      <c r="AM484" s="40"/>
      <c r="AN484" s="281"/>
    </row>
    <row r="485" spans="1:40" ht="90" x14ac:dyDescent="0.2">
      <c r="A485" s="323" t="s">
        <v>146</v>
      </c>
      <c r="B485" s="324" t="s">
        <v>1647</v>
      </c>
      <c r="C485" s="322" t="s">
        <v>723</v>
      </c>
      <c r="D485" s="323" t="s">
        <v>1687</v>
      </c>
      <c r="E485" s="322" t="s">
        <v>213</v>
      </c>
      <c r="F485" s="322" t="s">
        <v>1688</v>
      </c>
      <c r="G485" s="325" t="s">
        <v>1689</v>
      </c>
      <c r="H485" s="408">
        <v>45658</v>
      </c>
      <c r="I485" s="408">
        <v>46022</v>
      </c>
      <c r="J485" s="74">
        <v>0.03</v>
      </c>
      <c r="K485" s="74">
        <v>7.0000000000000007E-2</v>
      </c>
      <c r="L485" s="74">
        <v>0.09</v>
      </c>
      <c r="M485" s="74">
        <v>0.09</v>
      </c>
      <c r="N485" s="74">
        <v>0.09</v>
      </c>
      <c r="O485" s="74">
        <v>0.09</v>
      </c>
      <c r="P485" s="75">
        <v>0.09</v>
      </c>
      <c r="Q485" s="75">
        <v>0.09</v>
      </c>
      <c r="R485" s="75">
        <v>0.09</v>
      </c>
      <c r="S485" s="75">
        <v>0.09</v>
      </c>
      <c r="T485" s="75">
        <v>0.09</v>
      </c>
      <c r="U485" s="75">
        <v>0.09</v>
      </c>
      <c r="V485" s="75">
        <f t="shared" si="22"/>
        <v>0.99999999999999978</v>
      </c>
      <c r="W485" s="91" t="s">
        <v>1690</v>
      </c>
      <c r="X485" s="322" t="s">
        <v>728</v>
      </c>
      <c r="Y485" s="117">
        <v>0.03</v>
      </c>
      <c r="Z485" s="117">
        <v>7.0000000000000007E-2</v>
      </c>
      <c r="AA485" s="117">
        <v>0.09</v>
      </c>
      <c r="AB485" s="267">
        <v>0.09</v>
      </c>
      <c r="AC485" s="267">
        <v>0.09</v>
      </c>
      <c r="AD485" s="267">
        <v>0.09</v>
      </c>
      <c r="AE485" s="73"/>
      <c r="AF485" s="73"/>
      <c r="AG485" s="73"/>
      <c r="AH485" s="73"/>
      <c r="AI485" s="73"/>
      <c r="AJ485" s="73"/>
      <c r="AK485" s="77">
        <f t="shared" si="23"/>
        <v>0.45999999999999996</v>
      </c>
      <c r="AL485" s="77">
        <f t="shared" si="24"/>
        <v>1</v>
      </c>
      <c r="AM485" s="40"/>
      <c r="AN485" s="281"/>
    </row>
    <row r="486" spans="1:40" ht="60" x14ac:dyDescent="0.2">
      <c r="A486" s="323" t="s">
        <v>146</v>
      </c>
      <c r="B486" s="324" t="s">
        <v>1647</v>
      </c>
      <c r="C486" s="322" t="s">
        <v>723</v>
      </c>
      <c r="D486" s="323" t="s">
        <v>1687</v>
      </c>
      <c r="E486" s="322" t="s">
        <v>213</v>
      </c>
      <c r="F486" s="322" t="s">
        <v>1691</v>
      </c>
      <c r="G486" s="325" t="s">
        <v>1692</v>
      </c>
      <c r="H486" s="408">
        <v>45658</v>
      </c>
      <c r="I486" s="408">
        <v>46022</v>
      </c>
      <c r="J486" s="74">
        <v>0.03</v>
      </c>
      <c r="K486" s="74">
        <v>7.0000000000000007E-2</v>
      </c>
      <c r="L486" s="74">
        <v>0.09</v>
      </c>
      <c r="M486" s="74">
        <v>0.09</v>
      </c>
      <c r="N486" s="74">
        <v>0.09</v>
      </c>
      <c r="O486" s="74">
        <v>0.09</v>
      </c>
      <c r="P486" s="75">
        <v>0.09</v>
      </c>
      <c r="Q486" s="75">
        <v>0.09</v>
      </c>
      <c r="R486" s="75">
        <v>0.09</v>
      </c>
      <c r="S486" s="75">
        <v>0.09</v>
      </c>
      <c r="T486" s="75">
        <v>0.09</v>
      </c>
      <c r="U486" s="75">
        <v>0.09</v>
      </c>
      <c r="V486" s="75">
        <f t="shared" si="22"/>
        <v>0.99999999999999978</v>
      </c>
      <c r="W486" s="91" t="s">
        <v>1693</v>
      </c>
      <c r="X486" s="322" t="s">
        <v>728</v>
      </c>
      <c r="Y486" s="117">
        <v>0.03</v>
      </c>
      <c r="Z486" s="117">
        <v>7.0000000000000007E-2</v>
      </c>
      <c r="AA486" s="117">
        <v>0.09</v>
      </c>
      <c r="AB486" s="267">
        <v>0.09</v>
      </c>
      <c r="AC486" s="267">
        <v>0.09</v>
      </c>
      <c r="AD486" s="267">
        <v>0.09</v>
      </c>
      <c r="AE486" s="73"/>
      <c r="AF486" s="73"/>
      <c r="AG486" s="73"/>
      <c r="AH486" s="73"/>
      <c r="AI486" s="73"/>
      <c r="AJ486" s="73"/>
      <c r="AK486" s="77">
        <f t="shared" si="23"/>
        <v>0.45999999999999996</v>
      </c>
      <c r="AL486" s="77">
        <f t="shared" si="24"/>
        <v>1</v>
      </c>
      <c r="AM486" s="40"/>
      <c r="AN486" s="281"/>
    </row>
    <row r="487" spans="1:40" ht="90" x14ac:dyDescent="0.2">
      <c r="A487" s="323" t="s">
        <v>146</v>
      </c>
      <c r="B487" s="324" t="s">
        <v>1647</v>
      </c>
      <c r="C487" s="322" t="s">
        <v>723</v>
      </c>
      <c r="D487" s="323" t="s">
        <v>1687</v>
      </c>
      <c r="E487" s="322" t="s">
        <v>213</v>
      </c>
      <c r="F487" s="322" t="s">
        <v>1694</v>
      </c>
      <c r="G487" s="325" t="s">
        <v>1695</v>
      </c>
      <c r="H487" s="408">
        <v>45658</v>
      </c>
      <c r="I487" s="408">
        <v>46022</v>
      </c>
      <c r="J487" s="74">
        <v>0.03</v>
      </c>
      <c r="K487" s="74">
        <v>7.0000000000000007E-2</v>
      </c>
      <c r="L487" s="74">
        <v>0.09</v>
      </c>
      <c r="M487" s="74">
        <v>0.09</v>
      </c>
      <c r="N487" s="74">
        <v>0.09</v>
      </c>
      <c r="O487" s="74">
        <v>0.09</v>
      </c>
      <c r="P487" s="75">
        <v>0.09</v>
      </c>
      <c r="Q487" s="75">
        <v>0.09</v>
      </c>
      <c r="R487" s="75">
        <v>0.09</v>
      </c>
      <c r="S487" s="75">
        <v>0.09</v>
      </c>
      <c r="T487" s="75">
        <v>0.09</v>
      </c>
      <c r="U487" s="75">
        <v>0.09</v>
      </c>
      <c r="V487" s="75">
        <f t="shared" si="22"/>
        <v>0.99999999999999978</v>
      </c>
      <c r="W487" s="91" t="s">
        <v>764</v>
      </c>
      <c r="X487" s="322" t="s">
        <v>728</v>
      </c>
      <c r="Y487" s="117">
        <v>0.03</v>
      </c>
      <c r="Z487" s="117">
        <v>7.0000000000000007E-2</v>
      </c>
      <c r="AA487" s="117">
        <v>0.09</v>
      </c>
      <c r="AB487" s="267">
        <v>0.09</v>
      </c>
      <c r="AC487" s="267">
        <v>0.09</v>
      </c>
      <c r="AD487" s="267">
        <v>0.09</v>
      </c>
      <c r="AE487" s="73"/>
      <c r="AF487" s="73"/>
      <c r="AG487" s="73"/>
      <c r="AH487" s="73"/>
      <c r="AI487" s="73"/>
      <c r="AJ487" s="73"/>
      <c r="AK487" s="77">
        <f t="shared" si="23"/>
        <v>0.45999999999999996</v>
      </c>
      <c r="AL487" s="77">
        <f t="shared" si="24"/>
        <v>1</v>
      </c>
      <c r="AM487" s="40"/>
      <c r="AN487" s="281"/>
    </row>
    <row r="488" spans="1:40" ht="150" x14ac:dyDescent="0.2">
      <c r="A488" s="323" t="s">
        <v>146</v>
      </c>
      <c r="B488" s="324" t="s">
        <v>1647</v>
      </c>
      <c r="C488" s="322" t="s">
        <v>1428</v>
      </c>
      <c r="D488" s="323" t="s">
        <v>1696</v>
      </c>
      <c r="E488" s="322" t="s">
        <v>213</v>
      </c>
      <c r="F488" s="322" t="s">
        <v>1697</v>
      </c>
      <c r="G488" s="325" t="s">
        <v>1698</v>
      </c>
      <c r="H488" s="408">
        <v>45658</v>
      </c>
      <c r="I488" s="408">
        <v>46022</v>
      </c>
      <c r="J488" s="74">
        <v>0</v>
      </c>
      <c r="K488" s="74">
        <v>0</v>
      </c>
      <c r="L488" s="74">
        <v>0.25</v>
      </c>
      <c r="M488" s="74">
        <v>0</v>
      </c>
      <c r="N488" s="74">
        <v>0</v>
      </c>
      <c r="O488" s="74">
        <v>0.25</v>
      </c>
      <c r="P488" s="75">
        <v>0</v>
      </c>
      <c r="Q488" s="75">
        <v>0</v>
      </c>
      <c r="R488" s="75">
        <v>0.25</v>
      </c>
      <c r="S488" s="75">
        <v>0</v>
      </c>
      <c r="T488" s="75">
        <v>0</v>
      </c>
      <c r="U488" s="75">
        <v>0.25</v>
      </c>
      <c r="V488" s="75">
        <f t="shared" si="22"/>
        <v>1</v>
      </c>
      <c r="W488" s="91" t="s">
        <v>1699</v>
      </c>
      <c r="X488" s="322" t="s">
        <v>1656</v>
      </c>
      <c r="Y488" s="117"/>
      <c r="Z488" s="117"/>
      <c r="AA488" s="117">
        <v>0.25</v>
      </c>
      <c r="AB488" s="267"/>
      <c r="AC488" s="267"/>
      <c r="AD488" s="267">
        <v>0.25</v>
      </c>
      <c r="AE488" s="73"/>
      <c r="AF488" s="73"/>
      <c r="AG488" s="73"/>
      <c r="AH488" s="73"/>
      <c r="AI488" s="73"/>
      <c r="AJ488" s="73"/>
      <c r="AK488" s="77">
        <f t="shared" si="23"/>
        <v>0.5</v>
      </c>
      <c r="AL488" s="77">
        <f t="shared" si="24"/>
        <v>1</v>
      </c>
      <c r="AM488" s="40"/>
      <c r="AN488" s="281"/>
    </row>
    <row r="489" spans="1:40" ht="165" x14ac:dyDescent="0.2">
      <c r="A489" s="323" t="s">
        <v>146</v>
      </c>
      <c r="B489" s="324" t="s">
        <v>1647</v>
      </c>
      <c r="C489" s="322" t="s">
        <v>1428</v>
      </c>
      <c r="D489" s="323" t="s">
        <v>1696</v>
      </c>
      <c r="E489" s="322" t="s">
        <v>213</v>
      </c>
      <c r="F489" s="322" t="s">
        <v>1700</v>
      </c>
      <c r="G489" s="325" t="s">
        <v>1701</v>
      </c>
      <c r="H489" s="408">
        <v>45658</v>
      </c>
      <c r="I489" s="408">
        <v>46022</v>
      </c>
      <c r="J489" s="74">
        <v>0</v>
      </c>
      <c r="K489" s="74">
        <v>0</v>
      </c>
      <c r="L489" s="74">
        <v>0.25</v>
      </c>
      <c r="M489" s="74">
        <v>0</v>
      </c>
      <c r="N489" s="74">
        <v>0</v>
      </c>
      <c r="O489" s="74">
        <v>0.25</v>
      </c>
      <c r="P489" s="75">
        <v>0</v>
      </c>
      <c r="Q489" s="75">
        <v>0</v>
      </c>
      <c r="R489" s="75">
        <v>0.25</v>
      </c>
      <c r="S489" s="75">
        <v>0</v>
      </c>
      <c r="T489" s="75">
        <v>0</v>
      </c>
      <c r="U489" s="75">
        <v>0.25</v>
      </c>
      <c r="V489" s="75">
        <f t="shared" si="22"/>
        <v>1</v>
      </c>
      <c r="W489" s="91" t="s">
        <v>1702</v>
      </c>
      <c r="X489" s="322" t="s">
        <v>1656</v>
      </c>
      <c r="Y489" s="117"/>
      <c r="Z489" s="117"/>
      <c r="AA489" s="117">
        <v>0.25</v>
      </c>
      <c r="AB489" s="267"/>
      <c r="AC489" s="267"/>
      <c r="AD489" s="267">
        <v>0.25</v>
      </c>
      <c r="AE489" s="73"/>
      <c r="AF489" s="73"/>
      <c r="AG489" s="73"/>
      <c r="AH489" s="73"/>
      <c r="AI489" s="73"/>
      <c r="AJ489" s="73"/>
      <c r="AK489" s="77">
        <f t="shared" si="23"/>
        <v>0.5</v>
      </c>
      <c r="AL489" s="77">
        <f t="shared" si="24"/>
        <v>1</v>
      </c>
      <c r="AM489" s="40"/>
      <c r="AN489" s="281"/>
    </row>
    <row r="490" spans="1:40" ht="150" x14ac:dyDescent="0.2">
      <c r="A490" s="323" t="s">
        <v>146</v>
      </c>
      <c r="B490" s="324" t="s">
        <v>1647</v>
      </c>
      <c r="C490" s="322" t="s">
        <v>1428</v>
      </c>
      <c r="D490" s="323" t="s">
        <v>1696</v>
      </c>
      <c r="E490" s="322" t="s">
        <v>213</v>
      </c>
      <c r="F490" s="322" t="s">
        <v>1703</v>
      </c>
      <c r="G490" s="325" t="s">
        <v>1704</v>
      </c>
      <c r="H490" s="408">
        <v>45658</v>
      </c>
      <c r="I490" s="408">
        <v>46022</v>
      </c>
      <c r="J490" s="74">
        <v>0</v>
      </c>
      <c r="K490" s="74">
        <v>0</v>
      </c>
      <c r="L490" s="74">
        <v>0.25</v>
      </c>
      <c r="M490" s="74">
        <v>0</v>
      </c>
      <c r="N490" s="74">
        <v>0</v>
      </c>
      <c r="O490" s="74">
        <v>0.25</v>
      </c>
      <c r="P490" s="75">
        <v>0</v>
      </c>
      <c r="Q490" s="75">
        <v>0</v>
      </c>
      <c r="R490" s="75">
        <v>0.25</v>
      </c>
      <c r="S490" s="75">
        <v>0</v>
      </c>
      <c r="T490" s="75">
        <v>0</v>
      </c>
      <c r="U490" s="75">
        <v>0.25</v>
      </c>
      <c r="V490" s="75">
        <f t="shared" si="22"/>
        <v>1</v>
      </c>
      <c r="W490" s="91" t="s">
        <v>1705</v>
      </c>
      <c r="X490" s="322" t="s">
        <v>1656</v>
      </c>
      <c r="Y490" s="117"/>
      <c r="Z490" s="117"/>
      <c r="AA490" s="117">
        <v>0.25</v>
      </c>
      <c r="AB490" s="267"/>
      <c r="AC490" s="267"/>
      <c r="AD490" s="267">
        <v>0.25</v>
      </c>
      <c r="AE490" s="73"/>
      <c r="AF490" s="73"/>
      <c r="AG490" s="73"/>
      <c r="AH490" s="73"/>
      <c r="AI490" s="73"/>
      <c r="AJ490" s="73"/>
      <c r="AK490" s="77">
        <f t="shared" si="23"/>
        <v>0.5</v>
      </c>
      <c r="AL490" s="77">
        <f t="shared" si="24"/>
        <v>1</v>
      </c>
      <c r="AM490" s="40"/>
      <c r="AN490" s="281"/>
    </row>
    <row r="491" spans="1:40" ht="195" x14ac:dyDescent="0.2">
      <c r="A491" s="323" t="s">
        <v>146</v>
      </c>
      <c r="B491" s="324" t="s">
        <v>1647</v>
      </c>
      <c r="C491" s="322" t="s">
        <v>1428</v>
      </c>
      <c r="D491" s="323" t="s">
        <v>1696</v>
      </c>
      <c r="E491" s="322" t="s">
        <v>213</v>
      </c>
      <c r="F491" s="322" t="s">
        <v>1706</v>
      </c>
      <c r="G491" s="325" t="s">
        <v>1707</v>
      </c>
      <c r="H491" s="408">
        <v>45658</v>
      </c>
      <c r="I491" s="408">
        <v>46022</v>
      </c>
      <c r="J491" s="74">
        <v>0</v>
      </c>
      <c r="K491" s="74">
        <v>0</v>
      </c>
      <c r="L491" s="74">
        <v>0.25</v>
      </c>
      <c r="M491" s="74">
        <v>0</v>
      </c>
      <c r="N491" s="74">
        <v>0</v>
      </c>
      <c r="O491" s="74">
        <v>0.25</v>
      </c>
      <c r="P491" s="75">
        <v>0</v>
      </c>
      <c r="Q491" s="75">
        <v>0</v>
      </c>
      <c r="R491" s="75">
        <v>0.25</v>
      </c>
      <c r="S491" s="75">
        <v>0</v>
      </c>
      <c r="T491" s="75">
        <v>0</v>
      </c>
      <c r="U491" s="75">
        <v>0.25</v>
      </c>
      <c r="V491" s="75">
        <f t="shared" si="22"/>
        <v>1</v>
      </c>
      <c r="W491" s="91" t="s">
        <v>1708</v>
      </c>
      <c r="X491" s="322" t="s">
        <v>1656</v>
      </c>
      <c r="Y491" s="117"/>
      <c r="Z491" s="117"/>
      <c r="AA491" s="117">
        <v>0.25</v>
      </c>
      <c r="AB491" s="267"/>
      <c r="AC491" s="267"/>
      <c r="AD491" s="267">
        <v>0.2</v>
      </c>
      <c r="AE491" s="73"/>
      <c r="AF491" s="73"/>
      <c r="AG491" s="73"/>
      <c r="AH491" s="73"/>
      <c r="AI491" s="73"/>
      <c r="AJ491" s="73"/>
      <c r="AK491" s="77">
        <f t="shared" si="23"/>
        <v>0.45</v>
      </c>
      <c r="AL491" s="77">
        <f t="shared" si="24"/>
        <v>0.9</v>
      </c>
      <c r="AM491" s="40"/>
      <c r="AN491" s="401" t="s">
        <v>1709</v>
      </c>
    </row>
    <row r="492" spans="1:40" ht="195" x14ac:dyDescent="0.2">
      <c r="A492" s="323" t="s">
        <v>146</v>
      </c>
      <c r="B492" s="324" t="s">
        <v>1647</v>
      </c>
      <c r="C492" s="322" t="s">
        <v>1428</v>
      </c>
      <c r="D492" s="323" t="s">
        <v>1696</v>
      </c>
      <c r="E492" s="322" t="s">
        <v>213</v>
      </c>
      <c r="F492" s="322" t="s">
        <v>1710</v>
      </c>
      <c r="G492" s="325" t="s">
        <v>1711</v>
      </c>
      <c r="H492" s="408">
        <v>45658</v>
      </c>
      <c r="I492" s="408">
        <v>46022</v>
      </c>
      <c r="J492" s="74">
        <v>0</v>
      </c>
      <c r="K492" s="74">
        <v>0</v>
      </c>
      <c r="L492" s="74">
        <v>0.25</v>
      </c>
      <c r="M492" s="74">
        <v>0</v>
      </c>
      <c r="N492" s="74">
        <v>0</v>
      </c>
      <c r="O492" s="74">
        <v>0.25</v>
      </c>
      <c r="P492" s="75">
        <v>0</v>
      </c>
      <c r="Q492" s="75">
        <v>0</v>
      </c>
      <c r="R492" s="75">
        <v>0.25</v>
      </c>
      <c r="S492" s="75">
        <v>0</v>
      </c>
      <c r="T492" s="75">
        <v>0</v>
      </c>
      <c r="U492" s="75">
        <v>0.25</v>
      </c>
      <c r="V492" s="75">
        <f t="shared" si="22"/>
        <v>1</v>
      </c>
      <c r="W492" s="91" t="s">
        <v>1712</v>
      </c>
      <c r="X492" s="322" t="s">
        <v>1656</v>
      </c>
      <c r="Y492" s="117"/>
      <c r="Z492" s="117"/>
      <c r="AA492" s="117">
        <v>0.25</v>
      </c>
      <c r="AB492" s="267"/>
      <c r="AC492" s="267"/>
      <c r="AD492" s="267">
        <v>0.2</v>
      </c>
      <c r="AE492" s="73"/>
      <c r="AF492" s="73"/>
      <c r="AG492" s="73"/>
      <c r="AH492" s="73"/>
      <c r="AI492" s="73"/>
      <c r="AJ492" s="73"/>
      <c r="AK492" s="77">
        <f t="shared" si="23"/>
        <v>0.45</v>
      </c>
      <c r="AL492" s="77">
        <f t="shared" si="24"/>
        <v>0.9</v>
      </c>
      <c r="AM492" s="40"/>
      <c r="AN492" s="401" t="s">
        <v>1713</v>
      </c>
    </row>
    <row r="493" spans="1:40" ht="60" x14ac:dyDescent="0.2">
      <c r="A493" s="323" t="s">
        <v>146</v>
      </c>
      <c r="B493" s="324" t="s">
        <v>1647</v>
      </c>
      <c r="C493" s="322" t="s">
        <v>1428</v>
      </c>
      <c r="D493" s="323" t="s">
        <v>1714</v>
      </c>
      <c r="E493" s="322" t="s">
        <v>213</v>
      </c>
      <c r="F493" s="322" t="s">
        <v>1715</v>
      </c>
      <c r="G493" s="325" t="s">
        <v>1716</v>
      </c>
      <c r="H493" s="408">
        <v>45658</v>
      </c>
      <c r="I493" s="408">
        <v>46022</v>
      </c>
      <c r="J493" s="74">
        <v>0</v>
      </c>
      <c r="K493" s="74">
        <v>0</v>
      </c>
      <c r="L493" s="74">
        <v>1</v>
      </c>
      <c r="M493" s="74">
        <v>0</v>
      </c>
      <c r="N493" s="74">
        <v>0</v>
      </c>
      <c r="O493" s="74">
        <v>0</v>
      </c>
      <c r="P493" s="75">
        <v>0</v>
      </c>
      <c r="Q493" s="75">
        <v>0</v>
      </c>
      <c r="R493" s="75">
        <v>0</v>
      </c>
      <c r="S493" s="75">
        <v>0</v>
      </c>
      <c r="T493" s="75">
        <v>0</v>
      </c>
      <c r="U493" s="75">
        <v>0</v>
      </c>
      <c r="V493" s="75">
        <f t="shared" si="22"/>
        <v>1</v>
      </c>
      <c r="W493" s="91" t="s">
        <v>1717</v>
      </c>
      <c r="X493" s="322" t="s">
        <v>1656</v>
      </c>
      <c r="Y493" s="117"/>
      <c r="Z493" s="117"/>
      <c r="AA493" s="117">
        <v>1</v>
      </c>
      <c r="AB493" s="267"/>
      <c r="AC493" s="267"/>
      <c r="AD493" s="267"/>
      <c r="AE493" s="73"/>
      <c r="AF493" s="73"/>
      <c r="AG493" s="73"/>
      <c r="AH493" s="73"/>
      <c r="AI493" s="73"/>
      <c r="AJ493" s="73"/>
      <c r="AK493" s="77">
        <f t="shared" si="23"/>
        <v>1</v>
      </c>
      <c r="AL493" s="77">
        <f t="shared" si="24"/>
        <v>1</v>
      </c>
      <c r="AM493" s="40"/>
      <c r="AN493" s="281"/>
    </row>
    <row r="494" spans="1:40" ht="60" x14ac:dyDescent="0.2">
      <c r="A494" s="323" t="s">
        <v>146</v>
      </c>
      <c r="B494" s="324" t="s">
        <v>1647</v>
      </c>
      <c r="C494" s="322" t="s">
        <v>1428</v>
      </c>
      <c r="D494" s="323" t="s">
        <v>1714</v>
      </c>
      <c r="E494" s="322" t="s">
        <v>213</v>
      </c>
      <c r="F494" s="322" t="s">
        <v>1718</v>
      </c>
      <c r="G494" s="325" t="s">
        <v>1719</v>
      </c>
      <c r="H494" s="408">
        <v>45658</v>
      </c>
      <c r="I494" s="408">
        <v>46022</v>
      </c>
      <c r="J494" s="74">
        <v>0</v>
      </c>
      <c r="K494" s="74">
        <v>0</v>
      </c>
      <c r="L494" s="74">
        <v>0.25</v>
      </c>
      <c r="M494" s="74"/>
      <c r="N494" s="74"/>
      <c r="O494" s="74"/>
      <c r="P494" s="75"/>
      <c r="Q494" s="75"/>
      <c r="R494" s="75">
        <v>0.3</v>
      </c>
      <c r="S494" s="75"/>
      <c r="T494" s="75"/>
      <c r="U494" s="75">
        <v>0.45</v>
      </c>
      <c r="V494" s="75">
        <f t="shared" si="22"/>
        <v>1</v>
      </c>
      <c r="W494" s="91" t="s">
        <v>1720</v>
      </c>
      <c r="X494" s="322" t="s">
        <v>1656</v>
      </c>
      <c r="Y494" s="117"/>
      <c r="Z494" s="117"/>
      <c r="AA494" s="117">
        <v>0.25</v>
      </c>
      <c r="AB494" s="267"/>
      <c r="AC494" s="267"/>
      <c r="AD494" s="267"/>
      <c r="AE494" s="73"/>
      <c r="AF494" s="73"/>
      <c r="AG494" s="73"/>
      <c r="AH494" s="73"/>
      <c r="AI494" s="73"/>
      <c r="AJ494" s="73"/>
      <c r="AK494" s="77">
        <f t="shared" si="23"/>
        <v>0.25</v>
      </c>
      <c r="AL494" s="77">
        <f t="shared" si="24"/>
        <v>1</v>
      </c>
      <c r="AM494" s="40"/>
      <c r="AN494" s="281"/>
    </row>
    <row r="495" spans="1:40" ht="60" x14ac:dyDescent="0.2">
      <c r="A495" s="323" t="s">
        <v>146</v>
      </c>
      <c r="B495" s="324" t="s">
        <v>1647</v>
      </c>
      <c r="C495" s="322" t="s">
        <v>874</v>
      </c>
      <c r="D495" s="323" t="s">
        <v>1721</v>
      </c>
      <c r="E495" s="322" t="s">
        <v>213</v>
      </c>
      <c r="F495" s="322" t="s">
        <v>1722</v>
      </c>
      <c r="G495" s="325" t="s">
        <v>1723</v>
      </c>
      <c r="H495" s="408">
        <v>45658</v>
      </c>
      <c r="I495" s="408">
        <v>46022</v>
      </c>
      <c r="J495" s="74">
        <v>0</v>
      </c>
      <c r="K495" s="74">
        <v>0</v>
      </c>
      <c r="L495" s="74">
        <v>0.25</v>
      </c>
      <c r="M495" s="74">
        <v>0</v>
      </c>
      <c r="N495" s="74">
        <v>0</v>
      </c>
      <c r="O495" s="74">
        <v>0.25</v>
      </c>
      <c r="P495" s="75">
        <v>0</v>
      </c>
      <c r="Q495" s="75">
        <v>0</v>
      </c>
      <c r="R495" s="75">
        <v>0.25</v>
      </c>
      <c r="S495" s="75">
        <v>0</v>
      </c>
      <c r="T495" s="75">
        <v>0</v>
      </c>
      <c r="U495" s="75">
        <v>0.25</v>
      </c>
      <c r="V495" s="75">
        <f t="shared" si="22"/>
        <v>1</v>
      </c>
      <c r="W495" s="91" t="s">
        <v>1724</v>
      </c>
      <c r="X495" s="322" t="s">
        <v>879</v>
      </c>
      <c r="Y495" s="117"/>
      <c r="Z495" s="117"/>
      <c r="AA495" s="117">
        <v>0.25</v>
      </c>
      <c r="AB495" s="267"/>
      <c r="AC495" s="267"/>
      <c r="AD495" s="267">
        <v>0.25</v>
      </c>
      <c r="AE495" s="73"/>
      <c r="AF495" s="73"/>
      <c r="AG495" s="73"/>
      <c r="AH495" s="73"/>
      <c r="AI495" s="73"/>
      <c r="AJ495" s="73"/>
      <c r="AK495" s="77">
        <f t="shared" si="23"/>
        <v>0.5</v>
      </c>
      <c r="AL495" s="77">
        <f t="shared" si="24"/>
        <v>1</v>
      </c>
      <c r="AM495" s="40"/>
      <c r="AN495" s="281"/>
    </row>
    <row r="496" spans="1:40" ht="60" x14ac:dyDescent="0.2">
      <c r="A496" s="323" t="s">
        <v>146</v>
      </c>
      <c r="B496" s="324" t="s">
        <v>1647</v>
      </c>
      <c r="C496" s="322" t="s">
        <v>874</v>
      </c>
      <c r="D496" s="323" t="s">
        <v>1721</v>
      </c>
      <c r="E496" s="322" t="s">
        <v>213</v>
      </c>
      <c r="F496" s="322" t="s">
        <v>1725</v>
      </c>
      <c r="G496" s="325" t="s">
        <v>1726</v>
      </c>
      <c r="H496" s="408">
        <v>45658</v>
      </c>
      <c r="I496" s="408">
        <v>46022</v>
      </c>
      <c r="J496" s="74">
        <v>0</v>
      </c>
      <c r="K496" s="74">
        <v>0</v>
      </c>
      <c r="L496" s="74">
        <v>0.25</v>
      </c>
      <c r="M496" s="74">
        <v>0</v>
      </c>
      <c r="N496" s="74">
        <v>0</v>
      </c>
      <c r="O496" s="74">
        <v>0.25</v>
      </c>
      <c r="P496" s="75">
        <v>0</v>
      </c>
      <c r="Q496" s="75">
        <v>0</v>
      </c>
      <c r="R496" s="75">
        <v>0.25</v>
      </c>
      <c r="S496" s="75">
        <v>0</v>
      </c>
      <c r="T496" s="75">
        <v>0</v>
      </c>
      <c r="U496" s="75">
        <v>0.25</v>
      </c>
      <c r="V496" s="75">
        <f t="shared" si="22"/>
        <v>1</v>
      </c>
      <c r="W496" s="91" t="s">
        <v>1724</v>
      </c>
      <c r="X496" s="322" t="s">
        <v>879</v>
      </c>
      <c r="Y496" s="117"/>
      <c r="Z496" s="117"/>
      <c r="AA496" s="117">
        <v>0.25</v>
      </c>
      <c r="AB496" s="267"/>
      <c r="AC496" s="267"/>
      <c r="AD496" s="267">
        <v>0.25</v>
      </c>
      <c r="AE496" s="73"/>
      <c r="AF496" s="73"/>
      <c r="AG496" s="73"/>
      <c r="AH496" s="73"/>
      <c r="AI496" s="73"/>
      <c r="AJ496" s="73"/>
      <c r="AK496" s="77">
        <f t="shared" si="23"/>
        <v>0.5</v>
      </c>
      <c r="AL496" s="77">
        <f t="shared" si="24"/>
        <v>1</v>
      </c>
      <c r="AM496" s="40"/>
      <c r="AN496" s="281"/>
    </row>
    <row r="497" spans="1:40" ht="60" x14ac:dyDescent="0.2">
      <c r="A497" s="323" t="s">
        <v>146</v>
      </c>
      <c r="B497" s="324" t="s">
        <v>1647</v>
      </c>
      <c r="C497" s="322" t="s">
        <v>874</v>
      </c>
      <c r="D497" s="323" t="s">
        <v>1721</v>
      </c>
      <c r="E497" s="322" t="s">
        <v>213</v>
      </c>
      <c r="F497" s="322" t="s">
        <v>1727</v>
      </c>
      <c r="G497" s="325" t="s">
        <v>1728</v>
      </c>
      <c r="H497" s="408">
        <v>45658</v>
      </c>
      <c r="I497" s="408">
        <v>46022</v>
      </c>
      <c r="J497" s="74"/>
      <c r="K497" s="74"/>
      <c r="L497" s="74">
        <v>0.25</v>
      </c>
      <c r="M497" s="74"/>
      <c r="N497" s="74"/>
      <c r="O497" s="74"/>
      <c r="P497" s="75"/>
      <c r="Q497" s="75"/>
      <c r="R497" s="75">
        <v>0.4</v>
      </c>
      <c r="S497" s="75"/>
      <c r="T497" s="75"/>
      <c r="U497" s="75">
        <v>0.35</v>
      </c>
      <c r="V497" s="75">
        <f t="shared" si="22"/>
        <v>1</v>
      </c>
      <c r="W497" s="91" t="s">
        <v>1724</v>
      </c>
      <c r="X497" s="322" t="s">
        <v>879</v>
      </c>
      <c r="Y497" s="117"/>
      <c r="Z497" s="117"/>
      <c r="AA497" s="117">
        <v>0.25</v>
      </c>
      <c r="AB497" s="267"/>
      <c r="AC497" s="267"/>
      <c r="AD497" s="267"/>
      <c r="AE497" s="73"/>
      <c r="AF497" s="73"/>
      <c r="AG497" s="73"/>
      <c r="AH497" s="73"/>
      <c r="AI497" s="73"/>
      <c r="AJ497" s="73"/>
      <c r="AK497" s="77">
        <f t="shared" si="23"/>
        <v>0.25</v>
      </c>
      <c r="AL497" s="77">
        <f t="shared" si="24"/>
        <v>1</v>
      </c>
      <c r="AM497" s="40"/>
      <c r="AN497" s="281"/>
    </row>
    <row r="498" spans="1:40" ht="60" x14ac:dyDescent="0.2">
      <c r="A498" s="323" t="s">
        <v>146</v>
      </c>
      <c r="B498" s="324" t="s">
        <v>1647</v>
      </c>
      <c r="C498" s="322" t="s">
        <v>874</v>
      </c>
      <c r="D498" s="323" t="s">
        <v>1729</v>
      </c>
      <c r="E498" s="322" t="s">
        <v>213</v>
      </c>
      <c r="F498" s="322" t="s">
        <v>1730</v>
      </c>
      <c r="G498" s="325" t="s">
        <v>1731</v>
      </c>
      <c r="H498" s="408">
        <v>45658</v>
      </c>
      <c r="I498" s="408">
        <v>46022</v>
      </c>
      <c r="J498" s="74">
        <v>0</v>
      </c>
      <c r="K498" s="74">
        <v>0</v>
      </c>
      <c r="L498" s="74">
        <v>0.25</v>
      </c>
      <c r="M498" s="74">
        <v>0</v>
      </c>
      <c r="N498" s="74">
        <v>0</v>
      </c>
      <c r="O498" s="74">
        <v>0.25</v>
      </c>
      <c r="P498" s="75">
        <v>0</v>
      </c>
      <c r="Q498" s="75">
        <v>0</v>
      </c>
      <c r="R498" s="75">
        <v>0.25</v>
      </c>
      <c r="S498" s="75">
        <v>0</v>
      </c>
      <c r="T498" s="75">
        <v>0</v>
      </c>
      <c r="U498" s="75">
        <v>0.25</v>
      </c>
      <c r="V498" s="75">
        <f t="shared" si="22"/>
        <v>1</v>
      </c>
      <c r="W498" s="91" t="s">
        <v>1732</v>
      </c>
      <c r="X498" s="322" t="s">
        <v>879</v>
      </c>
      <c r="Y498" s="117"/>
      <c r="Z498" s="117"/>
      <c r="AA498" s="117">
        <v>0.25</v>
      </c>
      <c r="AB498" s="267"/>
      <c r="AC498" s="267"/>
      <c r="AD498" s="267">
        <v>0.25</v>
      </c>
      <c r="AE498" s="73"/>
      <c r="AF498" s="73"/>
      <c r="AG498" s="73"/>
      <c r="AH498" s="73"/>
      <c r="AI498" s="73"/>
      <c r="AJ498" s="73"/>
      <c r="AK498" s="77">
        <f t="shared" si="23"/>
        <v>0.5</v>
      </c>
      <c r="AL498" s="77">
        <f t="shared" si="24"/>
        <v>1</v>
      </c>
      <c r="AM498" s="40"/>
      <c r="AN498" s="281"/>
    </row>
    <row r="499" spans="1:40" ht="60" x14ac:dyDescent="0.2">
      <c r="A499" s="323" t="s">
        <v>146</v>
      </c>
      <c r="B499" s="324" t="s">
        <v>1647</v>
      </c>
      <c r="C499" s="322" t="s">
        <v>874</v>
      </c>
      <c r="D499" s="323" t="s">
        <v>1729</v>
      </c>
      <c r="E499" s="322" t="s">
        <v>213</v>
      </c>
      <c r="F499" s="322" t="s">
        <v>1733</v>
      </c>
      <c r="G499" s="325" t="s">
        <v>1734</v>
      </c>
      <c r="H499" s="408">
        <v>45658</v>
      </c>
      <c r="I499" s="408">
        <v>46022</v>
      </c>
      <c r="J499" s="74">
        <v>0</v>
      </c>
      <c r="K499" s="74">
        <v>0</v>
      </c>
      <c r="L499" s="74">
        <v>0.25</v>
      </c>
      <c r="M499" s="74">
        <v>0</v>
      </c>
      <c r="N499" s="74">
        <v>0</v>
      </c>
      <c r="O499" s="74">
        <v>0.25</v>
      </c>
      <c r="P499" s="75">
        <v>0</v>
      </c>
      <c r="Q499" s="75">
        <v>0</v>
      </c>
      <c r="R499" s="75">
        <v>0.25</v>
      </c>
      <c r="S499" s="75">
        <v>0</v>
      </c>
      <c r="T499" s="75">
        <v>0</v>
      </c>
      <c r="U499" s="75">
        <v>0.25</v>
      </c>
      <c r="V499" s="75">
        <f t="shared" si="22"/>
        <v>1</v>
      </c>
      <c r="W499" s="91" t="s">
        <v>1735</v>
      </c>
      <c r="X499" s="322" t="s">
        <v>879</v>
      </c>
      <c r="Y499" s="117"/>
      <c r="Z499" s="117"/>
      <c r="AA499" s="117">
        <v>0.25</v>
      </c>
      <c r="AB499" s="267"/>
      <c r="AC499" s="267"/>
      <c r="AD499" s="267">
        <v>0.25</v>
      </c>
      <c r="AE499" s="73"/>
      <c r="AF499" s="73"/>
      <c r="AG499" s="73"/>
      <c r="AH499" s="73"/>
      <c r="AI499" s="73"/>
      <c r="AJ499" s="73"/>
      <c r="AK499" s="77">
        <f t="shared" si="23"/>
        <v>0.5</v>
      </c>
      <c r="AL499" s="77">
        <f t="shared" si="24"/>
        <v>1</v>
      </c>
      <c r="AM499" s="40"/>
      <c r="AN499" s="281"/>
    </row>
    <row r="500" spans="1:40" ht="75" x14ac:dyDescent="0.2">
      <c r="A500" s="323" t="s">
        <v>146</v>
      </c>
      <c r="B500" s="324" t="s">
        <v>1647</v>
      </c>
      <c r="C500" s="322" t="s">
        <v>874</v>
      </c>
      <c r="D500" s="323" t="s">
        <v>1729</v>
      </c>
      <c r="E500" s="322" t="s">
        <v>213</v>
      </c>
      <c r="F500" s="322" t="s">
        <v>1736</v>
      </c>
      <c r="G500" s="325" t="s">
        <v>1737</v>
      </c>
      <c r="H500" s="408">
        <v>45658</v>
      </c>
      <c r="I500" s="408">
        <v>46022</v>
      </c>
      <c r="J500" s="74"/>
      <c r="K500" s="74"/>
      <c r="L500" s="74">
        <v>0.25</v>
      </c>
      <c r="M500" s="74"/>
      <c r="N500" s="74"/>
      <c r="O500" s="74"/>
      <c r="P500" s="75"/>
      <c r="Q500" s="75"/>
      <c r="R500" s="75">
        <v>0.2</v>
      </c>
      <c r="S500" s="75"/>
      <c r="T500" s="75"/>
      <c r="U500" s="75">
        <v>0.55000000000000004</v>
      </c>
      <c r="V500" s="75">
        <f t="shared" si="22"/>
        <v>1</v>
      </c>
      <c r="W500" s="91" t="s">
        <v>1738</v>
      </c>
      <c r="X500" s="322" t="s">
        <v>879</v>
      </c>
      <c r="Y500" s="117"/>
      <c r="Z500" s="117"/>
      <c r="AA500" s="117">
        <v>0.25</v>
      </c>
      <c r="AB500" s="267"/>
      <c r="AC500" s="267"/>
      <c r="AD500" s="267"/>
      <c r="AE500" s="73"/>
      <c r="AF500" s="73"/>
      <c r="AG500" s="73"/>
      <c r="AH500" s="73"/>
      <c r="AI500" s="73"/>
      <c r="AJ500" s="73"/>
      <c r="AK500" s="77">
        <f t="shared" si="23"/>
        <v>0.25</v>
      </c>
      <c r="AL500" s="77">
        <f t="shared" si="24"/>
        <v>1</v>
      </c>
      <c r="AM500" s="40"/>
      <c r="AN500" s="281"/>
    </row>
    <row r="501" spans="1:40" ht="60" x14ac:dyDescent="0.2">
      <c r="A501" s="323" t="s">
        <v>146</v>
      </c>
      <c r="B501" s="324" t="s">
        <v>1647</v>
      </c>
      <c r="C501" s="322" t="s">
        <v>874</v>
      </c>
      <c r="D501" s="323" t="s">
        <v>1739</v>
      </c>
      <c r="E501" s="322" t="s">
        <v>213</v>
      </c>
      <c r="F501" s="322" t="s">
        <v>1740</v>
      </c>
      <c r="G501" s="325" t="s">
        <v>1741</v>
      </c>
      <c r="H501" s="408">
        <v>45658</v>
      </c>
      <c r="I501" s="408">
        <v>46022</v>
      </c>
      <c r="J501" s="74">
        <v>0</v>
      </c>
      <c r="K501" s="74">
        <v>0</v>
      </c>
      <c r="L501" s="74">
        <v>0.25</v>
      </c>
      <c r="M501" s="74">
        <v>0</v>
      </c>
      <c r="N501" s="74">
        <v>0</v>
      </c>
      <c r="O501" s="74">
        <v>0.25</v>
      </c>
      <c r="P501" s="75">
        <v>0</v>
      </c>
      <c r="Q501" s="75">
        <v>0</v>
      </c>
      <c r="R501" s="75">
        <v>0.25</v>
      </c>
      <c r="S501" s="75">
        <v>0</v>
      </c>
      <c r="T501" s="75">
        <v>0</v>
      </c>
      <c r="U501" s="75">
        <v>0.25</v>
      </c>
      <c r="V501" s="75">
        <f t="shared" si="22"/>
        <v>1</v>
      </c>
      <c r="W501" s="91" t="s">
        <v>1742</v>
      </c>
      <c r="X501" s="322" t="s">
        <v>879</v>
      </c>
      <c r="Y501" s="117"/>
      <c r="Z501" s="117"/>
      <c r="AA501" s="117">
        <v>0.25</v>
      </c>
      <c r="AB501" s="267"/>
      <c r="AC501" s="267"/>
      <c r="AD501" s="267">
        <v>0.25</v>
      </c>
      <c r="AE501" s="73"/>
      <c r="AF501" s="73"/>
      <c r="AG501" s="73"/>
      <c r="AH501" s="73"/>
      <c r="AI501" s="73"/>
      <c r="AJ501" s="73"/>
      <c r="AK501" s="77">
        <f t="shared" si="23"/>
        <v>0.5</v>
      </c>
      <c r="AL501" s="77">
        <f t="shared" si="24"/>
        <v>1</v>
      </c>
      <c r="AM501" s="40"/>
      <c r="AN501" s="281"/>
    </row>
    <row r="502" spans="1:40" ht="60" x14ac:dyDescent="0.2">
      <c r="A502" s="323" t="s">
        <v>146</v>
      </c>
      <c r="B502" s="324" t="s">
        <v>1647</v>
      </c>
      <c r="C502" s="322" t="s">
        <v>874</v>
      </c>
      <c r="D502" s="323" t="s">
        <v>1739</v>
      </c>
      <c r="E502" s="322" t="s">
        <v>213</v>
      </c>
      <c r="F502" s="322" t="s">
        <v>1743</v>
      </c>
      <c r="G502" s="325" t="s">
        <v>1744</v>
      </c>
      <c r="H502" s="408">
        <v>45658</v>
      </c>
      <c r="I502" s="408">
        <v>46022</v>
      </c>
      <c r="J502" s="74">
        <v>0</v>
      </c>
      <c r="K502" s="74">
        <v>0</v>
      </c>
      <c r="L502" s="74">
        <v>0.25</v>
      </c>
      <c r="M502" s="74">
        <v>0</v>
      </c>
      <c r="N502" s="74">
        <v>0</v>
      </c>
      <c r="O502" s="74">
        <v>0.25</v>
      </c>
      <c r="P502" s="75">
        <v>0</v>
      </c>
      <c r="Q502" s="75">
        <v>0</v>
      </c>
      <c r="R502" s="75">
        <v>0.25</v>
      </c>
      <c r="S502" s="75">
        <v>0</v>
      </c>
      <c r="T502" s="75">
        <v>0</v>
      </c>
      <c r="U502" s="75">
        <v>0.25</v>
      </c>
      <c r="V502" s="75">
        <f t="shared" si="22"/>
        <v>1</v>
      </c>
      <c r="W502" s="91" t="s">
        <v>1724</v>
      </c>
      <c r="X502" s="322" t="s">
        <v>879</v>
      </c>
      <c r="Y502" s="117"/>
      <c r="Z502" s="117"/>
      <c r="AA502" s="117">
        <v>0.25</v>
      </c>
      <c r="AB502" s="267"/>
      <c r="AC502" s="267"/>
      <c r="AD502" s="267">
        <v>0.25</v>
      </c>
      <c r="AE502" s="73"/>
      <c r="AF502" s="73"/>
      <c r="AG502" s="73"/>
      <c r="AH502" s="73"/>
      <c r="AI502" s="73"/>
      <c r="AJ502" s="73"/>
      <c r="AK502" s="77">
        <f t="shared" si="23"/>
        <v>0.5</v>
      </c>
      <c r="AL502" s="77">
        <f t="shared" si="24"/>
        <v>1</v>
      </c>
      <c r="AM502" s="40"/>
      <c r="AN502" s="281"/>
    </row>
  </sheetData>
  <sheetProtection sheet="1" autoFilter="0"/>
  <autoFilter ref="A8:AN502" xr:uid="{254E6D9F-64D3-4594-B52E-3FB894AEB327}"/>
  <mergeCells count="2">
    <mergeCell ref="J7:V7"/>
    <mergeCell ref="Y7:AN7"/>
  </mergeCells>
  <dataValidations count="2">
    <dataValidation type="list" allowBlank="1" showInputMessage="1" showErrorMessage="1" sqref="WUU983087:WUU983210 E65046:F65184 II65261:II65399 SE65261:SE65399 ACA65261:ACA65399 ALW65261:ALW65399 AVS65261:AVS65399 BFO65261:BFO65399 BPK65261:BPK65399 BZG65261:BZG65399 CJC65261:CJC65399 CSY65261:CSY65399 DCU65261:DCU65399 DMQ65261:DMQ65399 DWM65261:DWM65399 EGI65261:EGI65399 EQE65261:EQE65399 FAA65261:FAA65399 FJW65261:FJW65399 FTS65261:FTS65399 GDO65261:GDO65399 GNK65261:GNK65399 GXG65261:GXG65399 HHC65261:HHC65399 HQY65261:HQY65399 IAU65261:IAU65399 IKQ65261:IKQ65399 IUM65261:IUM65399 JEI65261:JEI65399 JOE65261:JOE65399 JYA65261:JYA65399 KHW65261:KHW65399 KRS65261:KRS65399 LBO65261:LBO65399 LLK65261:LLK65399 LVG65261:LVG65399 MFC65261:MFC65399 MOY65261:MOY65399 MYU65261:MYU65399 NIQ65261:NIQ65399 NSM65261:NSM65399 OCI65261:OCI65399 OME65261:OME65399 OWA65261:OWA65399 PFW65261:PFW65399 PPS65261:PPS65399 PZO65261:PZO65399 QJK65261:QJK65399 QTG65261:QTG65399 RDC65261:RDC65399 RMY65261:RMY65399 RWU65261:RWU65399 SGQ65261:SGQ65399 SQM65261:SQM65399 TAI65261:TAI65399 TKE65261:TKE65399 TUA65261:TUA65399 UDW65261:UDW65399 UNS65261:UNS65399 UXO65261:UXO65399 VHK65261:VHK65399 VRG65261:VRG65399 WBC65261:WBC65399 WKY65261:WKY65399 WUU65261:WUU65399 E130582:F130720 II130797:II130935 SE130797:SE130935 ACA130797:ACA130935 ALW130797:ALW130935 AVS130797:AVS130935 BFO130797:BFO130935 BPK130797:BPK130935 BZG130797:BZG130935 CJC130797:CJC130935 CSY130797:CSY130935 DCU130797:DCU130935 DMQ130797:DMQ130935 DWM130797:DWM130935 EGI130797:EGI130935 EQE130797:EQE130935 FAA130797:FAA130935 FJW130797:FJW130935 FTS130797:FTS130935 GDO130797:GDO130935 GNK130797:GNK130935 GXG130797:GXG130935 HHC130797:HHC130935 HQY130797:HQY130935 IAU130797:IAU130935 IKQ130797:IKQ130935 IUM130797:IUM130935 JEI130797:JEI130935 JOE130797:JOE130935 JYA130797:JYA130935 KHW130797:KHW130935 KRS130797:KRS130935 LBO130797:LBO130935 LLK130797:LLK130935 LVG130797:LVG130935 MFC130797:MFC130935 MOY130797:MOY130935 MYU130797:MYU130935 NIQ130797:NIQ130935 NSM130797:NSM130935 OCI130797:OCI130935 OME130797:OME130935 OWA130797:OWA130935 PFW130797:PFW130935 PPS130797:PPS130935 PZO130797:PZO130935 QJK130797:QJK130935 QTG130797:QTG130935 RDC130797:RDC130935 RMY130797:RMY130935 RWU130797:RWU130935 SGQ130797:SGQ130935 SQM130797:SQM130935 TAI130797:TAI130935 TKE130797:TKE130935 TUA130797:TUA130935 UDW130797:UDW130935 UNS130797:UNS130935 UXO130797:UXO130935 VHK130797:VHK130935 VRG130797:VRG130935 WBC130797:WBC130935 WKY130797:WKY130935 WUU130797:WUU130935 E196118:F196256 II196333:II196471 SE196333:SE196471 ACA196333:ACA196471 ALW196333:ALW196471 AVS196333:AVS196471 BFO196333:BFO196471 BPK196333:BPK196471 BZG196333:BZG196471 CJC196333:CJC196471 CSY196333:CSY196471 DCU196333:DCU196471 DMQ196333:DMQ196471 DWM196333:DWM196471 EGI196333:EGI196471 EQE196333:EQE196471 FAA196333:FAA196471 FJW196333:FJW196471 FTS196333:FTS196471 GDO196333:GDO196471 GNK196333:GNK196471 GXG196333:GXG196471 HHC196333:HHC196471 HQY196333:HQY196471 IAU196333:IAU196471 IKQ196333:IKQ196471 IUM196333:IUM196471 JEI196333:JEI196471 JOE196333:JOE196471 JYA196333:JYA196471 KHW196333:KHW196471 KRS196333:KRS196471 LBO196333:LBO196471 LLK196333:LLK196471 LVG196333:LVG196471 MFC196333:MFC196471 MOY196333:MOY196471 MYU196333:MYU196471 NIQ196333:NIQ196471 NSM196333:NSM196471 OCI196333:OCI196471 OME196333:OME196471 OWA196333:OWA196471 PFW196333:PFW196471 PPS196333:PPS196471 PZO196333:PZO196471 QJK196333:QJK196471 QTG196333:QTG196471 RDC196333:RDC196471 RMY196333:RMY196471 RWU196333:RWU196471 SGQ196333:SGQ196471 SQM196333:SQM196471 TAI196333:TAI196471 TKE196333:TKE196471 TUA196333:TUA196471 UDW196333:UDW196471 UNS196333:UNS196471 UXO196333:UXO196471 VHK196333:VHK196471 VRG196333:VRG196471 WBC196333:WBC196471 WKY196333:WKY196471 WUU196333:WUU196471 E261654:F261792 II261869:II262007 SE261869:SE262007 ACA261869:ACA262007 ALW261869:ALW262007 AVS261869:AVS262007 BFO261869:BFO262007 BPK261869:BPK262007 BZG261869:BZG262007 CJC261869:CJC262007 CSY261869:CSY262007 DCU261869:DCU262007 DMQ261869:DMQ262007 DWM261869:DWM262007 EGI261869:EGI262007 EQE261869:EQE262007 FAA261869:FAA262007 FJW261869:FJW262007 FTS261869:FTS262007 GDO261869:GDO262007 GNK261869:GNK262007 GXG261869:GXG262007 HHC261869:HHC262007 HQY261869:HQY262007 IAU261869:IAU262007 IKQ261869:IKQ262007 IUM261869:IUM262007 JEI261869:JEI262007 JOE261869:JOE262007 JYA261869:JYA262007 KHW261869:KHW262007 KRS261869:KRS262007 LBO261869:LBO262007 LLK261869:LLK262007 LVG261869:LVG262007 MFC261869:MFC262007 MOY261869:MOY262007 MYU261869:MYU262007 NIQ261869:NIQ262007 NSM261869:NSM262007 OCI261869:OCI262007 OME261869:OME262007 OWA261869:OWA262007 PFW261869:PFW262007 PPS261869:PPS262007 PZO261869:PZO262007 QJK261869:QJK262007 QTG261869:QTG262007 RDC261869:RDC262007 RMY261869:RMY262007 RWU261869:RWU262007 SGQ261869:SGQ262007 SQM261869:SQM262007 TAI261869:TAI262007 TKE261869:TKE262007 TUA261869:TUA262007 UDW261869:UDW262007 UNS261869:UNS262007 UXO261869:UXO262007 VHK261869:VHK262007 VRG261869:VRG262007 WBC261869:WBC262007 WKY261869:WKY262007 WUU261869:WUU262007 E327190:F327328 II327405:II327543 SE327405:SE327543 ACA327405:ACA327543 ALW327405:ALW327543 AVS327405:AVS327543 BFO327405:BFO327543 BPK327405:BPK327543 BZG327405:BZG327543 CJC327405:CJC327543 CSY327405:CSY327543 DCU327405:DCU327543 DMQ327405:DMQ327543 DWM327405:DWM327543 EGI327405:EGI327543 EQE327405:EQE327543 FAA327405:FAA327543 FJW327405:FJW327543 FTS327405:FTS327543 GDO327405:GDO327543 GNK327405:GNK327543 GXG327405:GXG327543 HHC327405:HHC327543 HQY327405:HQY327543 IAU327405:IAU327543 IKQ327405:IKQ327543 IUM327405:IUM327543 JEI327405:JEI327543 JOE327405:JOE327543 JYA327405:JYA327543 KHW327405:KHW327543 KRS327405:KRS327543 LBO327405:LBO327543 LLK327405:LLK327543 LVG327405:LVG327543 MFC327405:MFC327543 MOY327405:MOY327543 MYU327405:MYU327543 NIQ327405:NIQ327543 NSM327405:NSM327543 OCI327405:OCI327543 OME327405:OME327543 OWA327405:OWA327543 PFW327405:PFW327543 PPS327405:PPS327543 PZO327405:PZO327543 QJK327405:QJK327543 QTG327405:QTG327543 RDC327405:RDC327543 RMY327405:RMY327543 RWU327405:RWU327543 SGQ327405:SGQ327543 SQM327405:SQM327543 TAI327405:TAI327543 TKE327405:TKE327543 TUA327405:TUA327543 UDW327405:UDW327543 UNS327405:UNS327543 UXO327405:UXO327543 VHK327405:VHK327543 VRG327405:VRG327543 WBC327405:WBC327543 WKY327405:WKY327543 WUU327405:WUU327543 E392726:F392864 II392941:II393079 SE392941:SE393079 ACA392941:ACA393079 ALW392941:ALW393079 AVS392941:AVS393079 BFO392941:BFO393079 BPK392941:BPK393079 BZG392941:BZG393079 CJC392941:CJC393079 CSY392941:CSY393079 DCU392941:DCU393079 DMQ392941:DMQ393079 DWM392941:DWM393079 EGI392941:EGI393079 EQE392941:EQE393079 FAA392941:FAA393079 FJW392941:FJW393079 FTS392941:FTS393079 GDO392941:GDO393079 GNK392941:GNK393079 GXG392941:GXG393079 HHC392941:HHC393079 HQY392941:HQY393079 IAU392941:IAU393079 IKQ392941:IKQ393079 IUM392941:IUM393079 JEI392941:JEI393079 JOE392941:JOE393079 JYA392941:JYA393079 KHW392941:KHW393079 KRS392941:KRS393079 LBO392941:LBO393079 LLK392941:LLK393079 LVG392941:LVG393079 MFC392941:MFC393079 MOY392941:MOY393079 MYU392941:MYU393079 NIQ392941:NIQ393079 NSM392941:NSM393079 OCI392941:OCI393079 OME392941:OME393079 OWA392941:OWA393079 PFW392941:PFW393079 PPS392941:PPS393079 PZO392941:PZO393079 QJK392941:QJK393079 QTG392941:QTG393079 RDC392941:RDC393079 RMY392941:RMY393079 RWU392941:RWU393079 SGQ392941:SGQ393079 SQM392941:SQM393079 TAI392941:TAI393079 TKE392941:TKE393079 TUA392941:TUA393079 UDW392941:UDW393079 UNS392941:UNS393079 UXO392941:UXO393079 VHK392941:VHK393079 VRG392941:VRG393079 WBC392941:WBC393079 WKY392941:WKY393079 WUU392941:WUU393079 E458262:F458400 II458477:II458615 SE458477:SE458615 ACA458477:ACA458615 ALW458477:ALW458615 AVS458477:AVS458615 BFO458477:BFO458615 BPK458477:BPK458615 BZG458477:BZG458615 CJC458477:CJC458615 CSY458477:CSY458615 DCU458477:DCU458615 DMQ458477:DMQ458615 DWM458477:DWM458615 EGI458477:EGI458615 EQE458477:EQE458615 FAA458477:FAA458615 FJW458477:FJW458615 FTS458477:FTS458615 GDO458477:GDO458615 GNK458477:GNK458615 GXG458477:GXG458615 HHC458477:HHC458615 HQY458477:HQY458615 IAU458477:IAU458615 IKQ458477:IKQ458615 IUM458477:IUM458615 JEI458477:JEI458615 JOE458477:JOE458615 JYA458477:JYA458615 KHW458477:KHW458615 KRS458477:KRS458615 LBO458477:LBO458615 LLK458477:LLK458615 LVG458477:LVG458615 MFC458477:MFC458615 MOY458477:MOY458615 MYU458477:MYU458615 NIQ458477:NIQ458615 NSM458477:NSM458615 OCI458477:OCI458615 OME458477:OME458615 OWA458477:OWA458615 PFW458477:PFW458615 PPS458477:PPS458615 PZO458477:PZO458615 QJK458477:QJK458615 QTG458477:QTG458615 RDC458477:RDC458615 RMY458477:RMY458615 RWU458477:RWU458615 SGQ458477:SGQ458615 SQM458477:SQM458615 TAI458477:TAI458615 TKE458477:TKE458615 TUA458477:TUA458615 UDW458477:UDW458615 UNS458477:UNS458615 UXO458477:UXO458615 VHK458477:VHK458615 VRG458477:VRG458615 WBC458477:WBC458615 WKY458477:WKY458615 WUU458477:WUU458615 E523798:F523936 II524013:II524151 SE524013:SE524151 ACA524013:ACA524151 ALW524013:ALW524151 AVS524013:AVS524151 BFO524013:BFO524151 BPK524013:BPK524151 BZG524013:BZG524151 CJC524013:CJC524151 CSY524013:CSY524151 DCU524013:DCU524151 DMQ524013:DMQ524151 DWM524013:DWM524151 EGI524013:EGI524151 EQE524013:EQE524151 FAA524013:FAA524151 FJW524013:FJW524151 FTS524013:FTS524151 GDO524013:GDO524151 GNK524013:GNK524151 GXG524013:GXG524151 HHC524013:HHC524151 HQY524013:HQY524151 IAU524013:IAU524151 IKQ524013:IKQ524151 IUM524013:IUM524151 JEI524013:JEI524151 JOE524013:JOE524151 JYA524013:JYA524151 KHW524013:KHW524151 KRS524013:KRS524151 LBO524013:LBO524151 LLK524013:LLK524151 LVG524013:LVG524151 MFC524013:MFC524151 MOY524013:MOY524151 MYU524013:MYU524151 NIQ524013:NIQ524151 NSM524013:NSM524151 OCI524013:OCI524151 OME524013:OME524151 OWA524013:OWA524151 PFW524013:PFW524151 PPS524013:PPS524151 PZO524013:PZO524151 QJK524013:QJK524151 QTG524013:QTG524151 RDC524013:RDC524151 RMY524013:RMY524151 RWU524013:RWU524151 SGQ524013:SGQ524151 SQM524013:SQM524151 TAI524013:TAI524151 TKE524013:TKE524151 TUA524013:TUA524151 UDW524013:UDW524151 UNS524013:UNS524151 UXO524013:UXO524151 VHK524013:VHK524151 VRG524013:VRG524151 WBC524013:WBC524151 WKY524013:WKY524151 WUU524013:WUU524151 E589334:F589472 II589549:II589687 SE589549:SE589687 ACA589549:ACA589687 ALW589549:ALW589687 AVS589549:AVS589687 BFO589549:BFO589687 BPK589549:BPK589687 BZG589549:BZG589687 CJC589549:CJC589687 CSY589549:CSY589687 DCU589549:DCU589687 DMQ589549:DMQ589687 DWM589549:DWM589687 EGI589549:EGI589687 EQE589549:EQE589687 FAA589549:FAA589687 FJW589549:FJW589687 FTS589549:FTS589687 GDO589549:GDO589687 GNK589549:GNK589687 GXG589549:GXG589687 HHC589549:HHC589687 HQY589549:HQY589687 IAU589549:IAU589687 IKQ589549:IKQ589687 IUM589549:IUM589687 JEI589549:JEI589687 JOE589549:JOE589687 JYA589549:JYA589687 KHW589549:KHW589687 KRS589549:KRS589687 LBO589549:LBO589687 LLK589549:LLK589687 LVG589549:LVG589687 MFC589549:MFC589687 MOY589549:MOY589687 MYU589549:MYU589687 NIQ589549:NIQ589687 NSM589549:NSM589687 OCI589549:OCI589687 OME589549:OME589687 OWA589549:OWA589687 PFW589549:PFW589687 PPS589549:PPS589687 PZO589549:PZO589687 QJK589549:QJK589687 QTG589549:QTG589687 RDC589549:RDC589687 RMY589549:RMY589687 RWU589549:RWU589687 SGQ589549:SGQ589687 SQM589549:SQM589687 TAI589549:TAI589687 TKE589549:TKE589687 TUA589549:TUA589687 UDW589549:UDW589687 UNS589549:UNS589687 UXO589549:UXO589687 VHK589549:VHK589687 VRG589549:VRG589687 WBC589549:WBC589687 WKY589549:WKY589687 WUU589549:WUU589687 E654870:F655008 II655085:II655223 SE655085:SE655223 ACA655085:ACA655223 ALW655085:ALW655223 AVS655085:AVS655223 BFO655085:BFO655223 BPK655085:BPK655223 BZG655085:BZG655223 CJC655085:CJC655223 CSY655085:CSY655223 DCU655085:DCU655223 DMQ655085:DMQ655223 DWM655085:DWM655223 EGI655085:EGI655223 EQE655085:EQE655223 FAA655085:FAA655223 FJW655085:FJW655223 FTS655085:FTS655223 GDO655085:GDO655223 GNK655085:GNK655223 GXG655085:GXG655223 HHC655085:HHC655223 HQY655085:HQY655223 IAU655085:IAU655223 IKQ655085:IKQ655223 IUM655085:IUM655223 JEI655085:JEI655223 JOE655085:JOE655223 JYA655085:JYA655223 KHW655085:KHW655223 KRS655085:KRS655223 LBO655085:LBO655223 LLK655085:LLK655223 LVG655085:LVG655223 MFC655085:MFC655223 MOY655085:MOY655223 MYU655085:MYU655223 NIQ655085:NIQ655223 NSM655085:NSM655223 OCI655085:OCI655223 OME655085:OME655223 OWA655085:OWA655223 PFW655085:PFW655223 PPS655085:PPS655223 PZO655085:PZO655223 QJK655085:QJK655223 QTG655085:QTG655223 RDC655085:RDC655223 RMY655085:RMY655223 RWU655085:RWU655223 SGQ655085:SGQ655223 SQM655085:SQM655223 TAI655085:TAI655223 TKE655085:TKE655223 TUA655085:TUA655223 UDW655085:UDW655223 UNS655085:UNS655223 UXO655085:UXO655223 VHK655085:VHK655223 VRG655085:VRG655223 WBC655085:WBC655223 WKY655085:WKY655223 WUU655085:WUU655223 E720406:F720544 II720621:II720759 SE720621:SE720759 ACA720621:ACA720759 ALW720621:ALW720759 AVS720621:AVS720759 BFO720621:BFO720759 BPK720621:BPK720759 BZG720621:BZG720759 CJC720621:CJC720759 CSY720621:CSY720759 DCU720621:DCU720759 DMQ720621:DMQ720759 DWM720621:DWM720759 EGI720621:EGI720759 EQE720621:EQE720759 FAA720621:FAA720759 FJW720621:FJW720759 FTS720621:FTS720759 GDO720621:GDO720759 GNK720621:GNK720759 GXG720621:GXG720759 HHC720621:HHC720759 HQY720621:HQY720759 IAU720621:IAU720759 IKQ720621:IKQ720759 IUM720621:IUM720759 JEI720621:JEI720759 JOE720621:JOE720759 JYA720621:JYA720759 KHW720621:KHW720759 KRS720621:KRS720759 LBO720621:LBO720759 LLK720621:LLK720759 LVG720621:LVG720759 MFC720621:MFC720759 MOY720621:MOY720759 MYU720621:MYU720759 NIQ720621:NIQ720759 NSM720621:NSM720759 OCI720621:OCI720759 OME720621:OME720759 OWA720621:OWA720759 PFW720621:PFW720759 PPS720621:PPS720759 PZO720621:PZO720759 QJK720621:QJK720759 QTG720621:QTG720759 RDC720621:RDC720759 RMY720621:RMY720759 RWU720621:RWU720759 SGQ720621:SGQ720759 SQM720621:SQM720759 TAI720621:TAI720759 TKE720621:TKE720759 TUA720621:TUA720759 UDW720621:UDW720759 UNS720621:UNS720759 UXO720621:UXO720759 VHK720621:VHK720759 VRG720621:VRG720759 WBC720621:WBC720759 WKY720621:WKY720759 WUU720621:WUU720759 E785942:F786080 II786157:II786295 SE786157:SE786295 ACA786157:ACA786295 ALW786157:ALW786295 AVS786157:AVS786295 BFO786157:BFO786295 BPK786157:BPK786295 BZG786157:BZG786295 CJC786157:CJC786295 CSY786157:CSY786295 DCU786157:DCU786295 DMQ786157:DMQ786295 DWM786157:DWM786295 EGI786157:EGI786295 EQE786157:EQE786295 FAA786157:FAA786295 FJW786157:FJW786295 FTS786157:FTS786295 GDO786157:GDO786295 GNK786157:GNK786295 GXG786157:GXG786295 HHC786157:HHC786295 HQY786157:HQY786295 IAU786157:IAU786295 IKQ786157:IKQ786295 IUM786157:IUM786295 JEI786157:JEI786295 JOE786157:JOE786295 JYA786157:JYA786295 KHW786157:KHW786295 KRS786157:KRS786295 LBO786157:LBO786295 LLK786157:LLK786295 LVG786157:LVG786295 MFC786157:MFC786295 MOY786157:MOY786295 MYU786157:MYU786295 NIQ786157:NIQ786295 NSM786157:NSM786295 OCI786157:OCI786295 OME786157:OME786295 OWA786157:OWA786295 PFW786157:PFW786295 PPS786157:PPS786295 PZO786157:PZO786295 QJK786157:QJK786295 QTG786157:QTG786295 RDC786157:RDC786295 RMY786157:RMY786295 RWU786157:RWU786295 SGQ786157:SGQ786295 SQM786157:SQM786295 TAI786157:TAI786295 TKE786157:TKE786295 TUA786157:TUA786295 UDW786157:UDW786295 UNS786157:UNS786295 UXO786157:UXO786295 VHK786157:VHK786295 VRG786157:VRG786295 WBC786157:WBC786295 WKY786157:WKY786295 WUU786157:WUU786295 E851478:F851616 II851693:II851831 SE851693:SE851831 ACA851693:ACA851831 ALW851693:ALW851831 AVS851693:AVS851831 BFO851693:BFO851831 BPK851693:BPK851831 BZG851693:BZG851831 CJC851693:CJC851831 CSY851693:CSY851831 DCU851693:DCU851831 DMQ851693:DMQ851831 DWM851693:DWM851831 EGI851693:EGI851831 EQE851693:EQE851831 FAA851693:FAA851831 FJW851693:FJW851831 FTS851693:FTS851831 GDO851693:GDO851831 GNK851693:GNK851831 GXG851693:GXG851831 HHC851693:HHC851831 HQY851693:HQY851831 IAU851693:IAU851831 IKQ851693:IKQ851831 IUM851693:IUM851831 JEI851693:JEI851831 JOE851693:JOE851831 JYA851693:JYA851831 KHW851693:KHW851831 KRS851693:KRS851831 LBO851693:LBO851831 LLK851693:LLK851831 LVG851693:LVG851831 MFC851693:MFC851831 MOY851693:MOY851831 MYU851693:MYU851831 NIQ851693:NIQ851831 NSM851693:NSM851831 OCI851693:OCI851831 OME851693:OME851831 OWA851693:OWA851831 PFW851693:PFW851831 PPS851693:PPS851831 PZO851693:PZO851831 QJK851693:QJK851831 QTG851693:QTG851831 RDC851693:RDC851831 RMY851693:RMY851831 RWU851693:RWU851831 SGQ851693:SGQ851831 SQM851693:SQM851831 TAI851693:TAI851831 TKE851693:TKE851831 TUA851693:TUA851831 UDW851693:UDW851831 UNS851693:UNS851831 UXO851693:UXO851831 VHK851693:VHK851831 VRG851693:VRG851831 WBC851693:WBC851831 WKY851693:WKY851831 WUU851693:WUU851831 E917014:F917152 II917229:II917367 SE917229:SE917367 ACA917229:ACA917367 ALW917229:ALW917367 AVS917229:AVS917367 BFO917229:BFO917367 BPK917229:BPK917367 BZG917229:BZG917367 CJC917229:CJC917367 CSY917229:CSY917367 DCU917229:DCU917367 DMQ917229:DMQ917367 DWM917229:DWM917367 EGI917229:EGI917367 EQE917229:EQE917367 FAA917229:FAA917367 FJW917229:FJW917367 FTS917229:FTS917367 GDO917229:GDO917367 GNK917229:GNK917367 GXG917229:GXG917367 HHC917229:HHC917367 HQY917229:HQY917367 IAU917229:IAU917367 IKQ917229:IKQ917367 IUM917229:IUM917367 JEI917229:JEI917367 JOE917229:JOE917367 JYA917229:JYA917367 KHW917229:KHW917367 KRS917229:KRS917367 LBO917229:LBO917367 LLK917229:LLK917367 LVG917229:LVG917367 MFC917229:MFC917367 MOY917229:MOY917367 MYU917229:MYU917367 NIQ917229:NIQ917367 NSM917229:NSM917367 OCI917229:OCI917367 OME917229:OME917367 OWA917229:OWA917367 PFW917229:PFW917367 PPS917229:PPS917367 PZO917229:PZO917367 QJK917229:QJK917367 QTG917229:QTG917367 RDC917229:RDC917367 RMY917229:RMY917367 RWU917229:RWU917367 SGQ917229:SGQ917367 SQM917229:SQM917367 TAI917229:TAI917367 TKE917229:TKE917367 TUA917229:TUA917367 UDW917229:UDW917367 UNS917229:UNS917367 UXO917229:UXO917367 VHK917229:VHK917367 VRG917229:VRG917367 WBC917229:WBC917367 WKY917229:WKY917367 WUU917229:WUU917367 E982550:F982688 II982765:II982903 SE982765:SE982903 ACA982765:ACA982903 ALW982765:ALW982903 AVS982765:AVS982903 BFO982765:BFO982903 BPK982765:BPK982903 BZG982765:BZG982903 CJC982765:CJC982903 CSY982765:CSY982903 DCU982765:DCU982903 DMQ982765:DMQ982903 DWM982765:DWM982903 EGI982765:EGI982903 EQE982765:EQE982903 FAA982765:FAA982903 FJW982765:FJW982903 FTS982765:FTS982903 GDO982765:GDO982903 GNK982765:GNK982903 GXG982765:GXG982903 HHC982765:HHC982903 HQY982765:HQY982903 IAU982765:IAU982903 IKQ982765:IKQ982903 IUM982765:IUM982903 JEI982765:JEI982903 JOE982765:JOE982903 JYA982765:JYA982903 KHW982765:KHW982903 KRS982765:KRS982903 LBO982765:LBO982903 LLK982765:LLK982903 LVG982765:LVG982903 MFC982765:MFC982903 MOY982765:MOY982903 MYU982765:MYU982903 NIQ982765:NIQ982903 NSM982765:NSM982903 OCI982765:OCI982903 OME982765:OME982903 OWA982765:OWA982903 PFW982765:PFW982903 PPS982765:PPS982903 PZO982765:PZO982903 QJK982765:QJK982903 QTG982765:QTG982903 RDC982765:RDC982903 RMY982765:RMY982903 RWU982765:RWU982903 SGQ982765:SGQ982903 SQM982765:SQM982903 TAI982765:TAI982903 TKE982765:TKE982903 TUA982765:TUA982903 UDW982765:UDW982903 UNS982765:UNS982903 UXO982765:UXO982903 VHK982765:VHK982903 VRG982765:VRG982903 WBC982765:WBC982903 WKY982765:WKY982903 WUU982765:WUU982903 E65202:F65305 II65417:II65520 SE65417:SE65520 ACA65417:ACA65520 ALW65417:ALW65520 AVS65417:AVS65520 BFO65417:BFO65520 BPK65417:BPK65520 BZG65417:BZG65520 CJC65417:CJC65520 CSY65417:CSY65520 DCU65417:DCU65520 DMQ65417:DMQ65520 DWM65417:DWM65520 EGI65417:EGI65520 EQE65417:EQE65520 FAA65417:FAA65520 FJW65417:FJW65520 FTS65417:FTS65520 GDO65417:GDO65520 GNK65417:GNK65520 GXG65417:GXG65520 HHC65417:HHC65520 HQY65417:HQY65520 IAU65417:IAU65520 IKQ65417:IKQ65520 IUM65417:IUM65520 JEI65417:JEI65520 JOE65417:JOE65520 JYA65417:JYA65520 KHW65417:KHW65520 KRS65417:KRS65520 LBO65417:LBO65520 LLK65417:LLK65520 LVG65417:LVG65520 MFC65417:MFC65520 MOY65417:MOY65520 MYU65417:MYU65520 NIQ65417:NIQ65520 NSM65417:NSM65520 OCI65417:OCI65520 OME65417:OME65520 OWA65417:OWA65520 PFW65417:PFW65520 PPS65417:PPS65520 PZO65417:PZO65520 QJK65417:QJK65520 QTG65417:QTG65520 RDC65417:RDC65520 RMY65417:RMY65520 RWU65417:RWU65520 SGQ65417:SGQ65520 SQM65417:SQM65520 TAI65417:TAI65520 TKE65417:TKE65520 TUA65417:TUA65520 UDW65417:UDW65520 UNS65417:UNS65520 UXO65417:UXO65520 VHK65417:VHK65520 VRG65417:VRG65520 WBC65417:WBC65520 WKY65417:WKY65520 WUU65417:WUU65520 E130738:F130841 II130953:II131056 SE130953:SE131056 ACA130953:ACA131056 ALW130953:ALW131056 AVS130953:AVS131056 BFO130953:BFO131056 BPK130953:BPK131056 BZG130953:BZG131056 CJC130953:CJC131056 CSY130953:CSY131056 DCU130953:DCU131056 DMQ130953:DMQ131056 DWM130953:DWM131056 EGI130953:EGI131056 EQE130953:EQE131056 FAA130953:FAA131056 FJW130953:FJW131056 FTS130953:FTS131056 GDO130953:GDO131056 GNK130953:GNK131056 GXG130953:GXG131056 HHC130953:HHC131056 HQY130953:HQY131056 IAU130953:IAU131056 IKQ130953:IKQ131056 IUM130953:IUM131056 JEI130953:JEI131056 JOE130953:JOE131056 JYA130953:JYA131056 KHW130953:KHW131056 KRS130953:KRS131056 LBO130953:LBO131056 LLK130953:LLK131056 LVG130953:LVG131056 MFC130953:MFC131056 MOY130953:MOY131056 MYU130953:MYU131056 NIQ130953:NIQ131056 NSM130953:NSM131056 OCI130953:OCI131056 OME130953:OME131056 OWA130953:OWA131056 PFW130953:PFW131056 PPS130953:PPS131056 PZO130953:PZO131056 QJK130953:QJK131056 QTG130953:QTG131056 RDC130953:RDC131056 RMY130953:RMY131056 RWU130953:RWU131056 SGQ130953:SGQ131056 SQM130953:SQM131056 TAI130953:TAI131056 TKE130953:TKE131056 TUA130953:TUA131056 UDW130953:UDW131056 UNS130953:UNS131056 UXO130953:UXO131056 VHK130953:VHK131056 VRG130953:VRG131056 WBC130953:WBC131056 WKY130953:WKY131056 WUU130953:WUU131056 E196274:F196377 II196489:II196592 SE196489:SE196592 ACA196489:ACA196592 ALW196489:ALW196592 AVS196489:AVS196592 BFO196489:BFO196592 BPK196489:BPK196592 BZG196489:BZG196592 CJC196489:CJC196592 CSY196489:CSY196592 DCU196489:DCU196592 DMQ196489:DMQ196592 DWM196489:DWM196592 EGI196489:EGI196592 EQE196489:EQE196592 FAA196489:FAA196592 FJW196489:FJW196592 FTS196489:FTS196592 GDO196489:GDO196592 GNK196489:GNK196592 GXG196489:GXG196592 HHC196489:HHC196592 HQY196489:HQY196592 IAU196489:IAU196592 IKQ196489:IKQ196592 IUM196489:IUM196592 JEI196489:JEI196592 JOE196489:JOE196592 JYA196489:JYA196592 KHW196489:KHW196592 KRS196489:KRS196592 LBO196489:LBO196592 LLK196489:LLK196592 LVG196489:LVG196592 MFC196489:MFC196592 MOY196489:MOY196592 MYU196489:MYU196592 NIQ196489:NIQ196592 NSM196489:NSM196592 OCI196489:OCI196592 OME196489:OME196592 OWA196489:OWA196592 PFW196489:PFW196592 PPS196489:PPS196592 PZO196489:PZO196592 QJK196489:QJK196592 QTG196489:QTG196592 RDC196489:RDC196592 RMY196489:RMY196592 RWU196489:RWU196592 SGQ196489:SGQ196592 SQM196489:SQM196592 TAI196489:TAI196592 TKE196489:TKE196592 TUA196489:TUA196592 UDW196489:UDW196592 UNS196489:UNS196592 UXO196489:UXO196592 VHK196489:VHK196592 VRG196489:VRG196592 WBC196489:WBC196592 WKY196489:WKY196592 WUU196489:WUU196592 E261810:F261913 II262025:II262128 SE262025:SE262128 ACA262025:ACA262128 ALW262025:ALW262128 AVS262025:AVS262128 BFO262025:BFO262128 BPK262025:BPK262128 BZG262025:BZG262128 CJC262025:CJC262128 CSY262025:CSY262128 DCU262025:DCU262128 DMQ262025:DMQ262128 DWM262025:DWM262128 EGI262025:EGI262128 EQE262025:EQE262128 FAA262025:FAA262128 FJW262025:FJW262128 FTS262025:FTS262128 GDO262025:GDO262128 GNK262025:GNK262128 GXG262025:GXG262128 HHC262025:HHC262128 HQY262025:HQY262128 IAU262025:IAU262128 IKQ262025:IKQ262128 IUM262025:IUM262128 JEI262025:JEI262128 JOE262025:JOE262128 JYA262025:JYA262128 KHW262025:KHW262128 KRS262025:KRS262128 LBO262025:LBO262128 LLK262025:LLK262128 LVG262025:LVG262128 MFC262025:MFC262128 MOY262025:MOY262128 MYU262025:MYU262128 NIQ262025:NIQ262128 NSM262025:NSM262128 OCI262025:OCI262128 OME262025:OME262128 OWA262025:OWA262128 PFW262025:PFW262128 PPS262025:PPS262128 PZO262025:PZO262128 QJK262025:QJK262128 QTG262025:QTG262128 RDC262025:RDC262128 RMY262025:RMY262128 RWU262025:RWU262128 SGQ262025:SGQ262128 SQM262025:SQM262128 TAI262025:TAI262128 TKE262025:TKE262128 TUA262025:TUA262128 UDW262025:UDW262128 UNS262025:UNS262128 UXO262025:UXO262128 VHK262025:VHK262128 VRG262025:VRG262128 WBC262025:WBC262128 WKY262025:WKY262128 WUU262025:WUU262128 E327346:F327449 II327561:II327664 SE327561:SE327664 ACA327561:ACA327664 ALW327561:ALW327664 AVS327561:AVS327664 BFO327561:BFO327664 BPK327561:BPK327664 BZG327561:BZG327664 CJC327561:CJC327664 CSY327561:CSY327664 DCU327561:DCU327664 DMQ327561:DMQ327664 DWM327561:DWM327664 EGI327561:EGI327664 EQE327561:EQE327664 FAA327561:FAA327664 FJW327561:FJW327664 FTS327561:FTS327664 GDO327561:GDO327664 GNK327561:GNK327664 GXG327561:GXG327664 HHC327561:HHC327664 HQY327561:HQY327664 IAU327561:IAU327664 IKQ327561:IKQ327664 IUM327561:IUM327664 JEI327561:JEI327664 JOE327561:JOE327664 JYA327561:JYA327664 KHW327561:KHW327664 KRS327561:KRS327664 LBO327561:LBO327664 LLK327561:LLK327664 LVG327561:LVG327664 MFC327561:MFC327664 MOY327561:MOY327664 MYU327561:MYU327664 NIQ327561:NIQ327664 NSM327561:NSM327664 OCI327561:OCI327664 OME327561:OME327664 OWA327561:OWA327664 PFW327561:PFW327664 PPS327561:PPS327664 PZO327561:PZO327664 QJK327561:QJK327664 QTG327561:QTG327664 RDC327561:RDC327664 RMY327561:RMY327664 RWU327561:RWU327664 SGQ327561:SGQ327664 SQM327561:SQM327664 TAI327561:TAI327664 TKE327561:TKE327664 TUA327561:TUA327664 UDW327561:UDW327664 UNS327561:UNS327664 UXO327561:UXO327664 VHK327561:VHK327664 VRG327561:VRG327664 WBC327561:WBC327664 WKY327561:WKY327664 WUU327561:WUU327664 E392882:F392985 II393097:II393200 SE393097:SE393200 ACA393097:ACA393200 ALW393097:ALW393200 AVS393097:AVS393200 BFO393097:BFO393200 BPK393097:BPK393200 BZG393097:BZG393200 CJC393097:CJC393200 CSY393097:CSY393200 DCU393097:DCU393200 DMQ393097:DMQ393200 DWM393097:DWM393200 EGI393097:EGI393200 EQE393097:EQE393200 FAA393097:FAA393200 FJW393097:FJW393200 FTS393097:FTS393200 GDO393097:GDO393200 GNK393097:GNK393200 GXG393097:GXG393200 HHC393097:HHC393200 HQY393097:HQY393200 IAU393097:IAU393200 IKQ393097:IKQ393200 IUM393097:IUM393200 JEI393097:JEI393200 JOE393097:JOE393200 JYA393097:JYA393200 KHW393097:KHW393200 KRS393097:KRS393200 LBO393097:LBO393200 LLK393097:LLK393200 LVG393097:LVG393200 MFC393097:MFC393200 MOY393097:MOY393200 MYU393097:MYU393200 NIQ393097:NIQ393200 NSM393097:NSM393200 OCI393097:OCI393200 OME393097:OME393200 OWA393097:OWA393200 PFW393097:PFW393200 PPS393097:PPS393200 PZO393097:PZO393200 QJK393097:QJK393200 QTG393097:QTG393200 RDC393097:RDC393200 RMY393097:RMY393200 RWU393097:RWU393200 SGQ393097:SGQ393200 SQM393097:SQM393200 TAI393097:TAI393200 TKE393097:TKE393200 TUA393097:TUA393200 UDW393097:UDW393200 UNS393097:UNS393200 UXO393097:UXO393200 VHK393097:VHK393200 VRG393097:VRG393200 WBC393097:WBC393200 WKY393097:WKY393200 WUU393097:WUU393200 E458418:F458521 II458633:II458736 SE458633:SE458736 ACA458633:ACA458736 ALW458633:ALW458736 AVS458633:AVS458736 BFO458633:BFO458736 BPK458633:BPK458736 BZG458633:BZG458736 CJC458633:CJC458736 CSY458633:CSY458736 DCU458633:DCU458736 DMQ458633:DMQ458736 DWM458633:DWM458736 EGI458633:EGI458736 EQE458633:EQE458736 FAA458633:FAA458736 FJW458633:FJW458736 FTS458633:FTS458736 GDO458633:GDO458736 GNK458633:GNK458736 GXG458633:GXG458736 HHC458633:HHC458736 HQY458633:HQY458736 IAU458633:IAU458736 IKQ458633:IKQ458736 IUM458633:IUM458736 JEI458633:JEI458736 JOE458633:JOE458736 JYA458633:JYA458736 KHW458633:KHW458736 KRS458633:KRS458736 LBO458633:LBO458736 LLK458633:LLK458736 LVG458633:LVG458736 MFC458633:MFC458736 MOY458633:MOY458736 MYU458633:MYU458736 NIQ458633:NIQ458736 NSM458633:NSM458736 OCI458633:OCI458736 OME458633:OME458736 OWA458633:OWA458736 PFW458633:PFW458736 PPS458633:PPS458736 PZO458633:PZO458736 QJK458633:QJK458736 QTG458633:QTG458736 RDC458633:RDC458736 RMY458633:RMY458736 RWU458633:RWU458736 SGQ458633:SGQ458736 SQM458633:SQM458736 TAI458633:TAI458736 TKE458633:TKE458736 TUA458633:TUA458736 UDW458633:UDW458736 UNS458633:UNS458736 UXO458633:UXO458736 VHK458633:VHK458736 VRG458633:VRG458736 WBC458633:WBC458736 WKY458633:WKY458736 WUU458633:WUU458736 E523954:F524057 II524169:II524272 SE524169:SE524272 ACA524169:ACA524272 ALW524169:ALW524272 AVS524169:AVS524272 BFO524169:BFO524272 BPK524169:BPK524272 BZG524169:BZG524272 CJC524169:CJC524272 CSY524169:CSY524272 DCU524169:DCU524272 DMQ524169:DMQ524272 DWM524169:DWM524272 EGI524169:EGI524272 EQE524169:EQE524272 FAA524169:FAA524272 FJW524169:FJW524272 FTS524169:FTS524272 GDO524169:GDO524272 GNK524169:GNK524272 GXG524169:GXG524272 HHC524169:HHC524272 HQY524169:HQY524272 IAU524169:IAU524272 IKQ524169:IKQ524272 IUM524169:IUM524272 JEI524169:JEI524272 JOE524169:JOE524272 JYA524169:JYA524272 KHW524169:KHW524272 KRS524169:KRS524272 LBO524169:LBO524272 LLK524169:LLK524272 LVG524169:LVG524272 MFC524169:MFC524272 MOY524169:MOY524272 MYU524169:MYU524272 NIQ524169:NIQ524272 NSM524169:NSM524272 OCI524169:OCI524272 OME524169:OME524272 OWA524169:OWA524272 PFW524169:PFW524272 PPS524169:PPS524272 PZO524169:PZO524272 QJK524169:QJK524272 QTG524169:QTG524272 RDC524169:RDC524272 RMY524169:RMY524272 RWU524169:RWU524272 SGQ524169:SGQ524272 SQM524169:SQM524272 TAI524169:TAI524272 TKE524169:TKE524272 TUA524169:TUA524272 UDW524169:UDW524272 UNS524169:UNS524272 UXO524169:UXO524272 VHK524169:VHK524272 VRG524169:VRG524272 WBC524169:WBC524272 WKY524169:WKY524272 WUU524169:WUU524272 E589490:F589593 II589705:II589808 SE589705:SE589808 ACA589705:ACA589808 ALW589705:ALW589808 AVS589705:AVS589808 BFO589705:BFO589808 BPK589705:BPK589808 BZG589705:BZG589808 CJC589705:CJC589808 CSY589705:CSY589808 DCU589705:DCU589808 DMQ589705:DMQ589808 DWM589705:DWM589808 EGI589705:EGI589808 EQE589705:EQE589808 FAA589705:FAA589808 FJW589705:FJW589808 FTS589705:FTS589808 GDO589705:GDO589808 GNK589705:GNK589808 GXG589705:GXG589808 HHC589705:HHC589808 HQY589705:HQY589808 IAU589705:IAU589808 IKQ589705:IKQ589808 IUM589705:IUM589808 JEI589705:JEI589808 JOE589705:JOE589808 JYA589705:JYA589808 KHW589705:KHW589808 KRS589705:KRS589808 LBO589705:LBO589808 LLK589705:LLK589808 LVG589705:LVG589808 MFC589705:MFC589808 MOY589705:MOY589808 MYU589705:MYU589808 NIQ589705:NIQ589808 NSM589705:NSM589808 OCI589705:OCI589808 OME589705:OME589808 OWA589705:OWA589808 PFW589705:PFW589808 PPS589705:PPS589808 PZO589705:PZO589808 QJK589705:QJK589808 QTG589705:QTG589808 RDC589705:RDC589808 RMY589705:RMY589808 RWU589705:RWU589808 SGQ589705:SGQ589808 SQM589705:SQM589808 TAI589705:TAI589808 TKE589705:TKE589808 TUA589705:TUA589808 UDW589705:UDW589808 UNS589705:UNS589808 UXO589705:UXO589808 VHK589705:VHK589808 VRG589705:VRG589808 WBC589705:WBC589808 WKY589705:WKY589808 WUU589705:WUU589808 E655026:F655129 II655241:II655344 SE655241:SE655344 ACA655241:ACA655344 ALW655241:ALW655344 AVS655241:AVS655344 BFO655241:BFO655344 BPK655241:BPK655344 BZG655241:BZG655344 CJC655241:CJC655344 CSY655241:CSY655344 DCU655241:DCU655344 DMQ655241:DMQ655344 DWM655241:DWM655344 EGI655241:EGI655344 EQE655241:EQE655344 FAA655241:FAA655344 FJW655241:FJW655344 FTS655241:FTS655344 GDO655241:GDO655344 GNK655241:GNK655344 GXG655241:GXG655344 HHC655241:HHC655344 HQY655241:HQY655344 IAU655241:IAU655344 IKQ655241:IKQ655344 IUM655241:IUM655344 JEI655241:JEI655344 JOE655241:JOE655344 JYA655241:JYA655344 KHW655241:KHW655344 KRS655241:KRS655344 LBO655241:LBO655344 LLK655241:LLK655344 LVG655241:LVG655344 MFC655241:MFC655344 MOY655241:MOY655344 MYU655241:MYU655344 NIQ655241:NIQ655344 NSM655241:NSM655344 OCI655241:OCI655344 OME655241:OME655344 OWA655241:OWA655344 PFW655241:PFW655344 PPS655241:PPS655344 PZO655241:PZO655344 QJK655241:QJK655344 QTG655241:QTG655344 RDC655241:RDC655344 RMY655241:RMY655344 RWU655241:RWU655344 SGQ655241:SGQ655344 SQM655241:SQM655344 TAI655241:TAI655344 TKE655241:TKE655344 TUA655241:TUA655344 UDW655241:UDW655344 UNS655241:UNS655344 UXO655241:UXO655344 VHK655241:VHK655344 VRG655241:VRG655344 WBC655241:WBC655344 WKY655241:WKY655344 WUU655241:WUU655344 E720562:F720665 II720777:II720880 SE720777:SE720880 ACA720777:ACA720880 ALW720777:ALW720880 AVS720777:AVS720880 BFO720777:BFO720880 BPK720777:BPK720880 BZG720777:BZG720880 CJC720777:CJC720880 CSY720777:CSY720880 DCU720777:DCU720880 DMQ720777:DMQ720880 DWM720777:DWM720880 EGI720777:EGI720880 EQE720777:EQE720880 FAA720777:FAA720880 FJW720777:FJW720880 FTS720777:FTS720880 GDO720777:GDO720880 GNK720777:GNK720880 GXG720777:GXG720880 HHC720777:HHC720880 HQY720777:HQY720880 IAU720777:IAU720880 IKQ720777:IKQ720880 IUM720777:IUM720880 JEI720777:JEI720880 JOE720777:JOE720880 JYA720777:JYA720880 KHW720777:KHW720880 KRS720777:KRS720880 LBO720777:LBO720880 LLK720777:LLK720880 LVG720777:LVG720880 MFC720777:MFC720880 MOY720777:MOY720880 MYU720777:MYU720880 NIQ720777:NIQ720880 NSM720777:NSM720880 OCI720777:OCI720880 OME720777:OME720880 OWA720777:OWA720880 PFW720777:PFW720880 PPS720777:PPS720880 PZO720777:PZO720880 QJK720777:QJK720880 QTG720777:QTG720880 RDC720777:RDC720880 RMY720777:RMY720880 RWU720777:RWU720880 SGQ720777:SGQ720880 SQM720777:SQM720880 TAI720777:TAI720880 TKE720777:TKE720880 TUA720777:TUA720880 UDW720777:UDW720880 UNS720777:UNS720880 UXO720777:UXO720880 VHK720777:VHK720880 VRG720777:VRG720880 WBC720777:WBC720880 WKY720777:WKY720880 WUU720777:WUU720880 E786098:F786201 II786313:II786416 SE786313:SE786416 ACA786313:ACA786416 ALW786313:ALW786416 AVS786313:AVS786416 BFO786313:BFO786416 BPK786313:BPK786416 BZG786313:BZG786416 CJC786313:CJC786416 CSY786313:CSY786416 DCU786313:DCU786416 DMQ786313:DMQ786416 DWM786313:DWM786416 EGI786313:EGI786416 EQE786313:EQE786416 FAA786313:FAA786416 FJW786313:FJW786416 FTS786313:FTS786416 GDO786313:GDO786416 GNK786313:GNK786416 GXG786313:GXG786416 HHC786313:HHC786416 HQY786313:HQY786416 IAU786313:IAU786416 IKQ786313:IKQ786416 IUM786313:IUM786416 JEI786313:JEI786416 JOE786313:JOE786416 JYA786313:JYA786416 KHW786313:KHW786416 KRS786313:KRS786416 LBO786313:LBO786416 LLK786313:LLK786416 LVG786313:LVG786416 MFC786313:MFC786416 MOY786313:MOY786416 MYU786313:MYU786416 NIQ786313:NIQ786416 NSM786313:NSM786416 OCI786313:OCI786416 OME786313:OME786416 OWA786313:OWA786416 PFW786313:PFW786416 PPS786313:PPS786416 PZO786313:PZO786416 QJK786313:QJK786416 QTG786313:QTG786416 RDC786313:RDC786416 RMY786313:RMY786416 RWU786313:RWU786416 SGQ786313:SGQ786416 SQM786313:SQM786416 TAI786313:TAI786416 TKE786313:TKE786416 TUA786313:TUA786416 UDW786313:UDW786416 UNS786313:UNS786416 UXO786313:UXO786416 VHK786313:VHK786416 VRG786313:VRG786416 WBC786313:WBC786416 WKY786313:WKY786416 WUU786313:WUU786416 E851634:F851737 II851849:II851952 SE851849:SE851952 ACA851849:ACA851952 ALW851849:ALW851952 AVS851849:AVS851952 BFO851849:BFO851952 BPK851849:BPK851952 BZG851849:BZG851952 CJC851849:CJC851952 CSY851849:CSY851952 DCU851849:DCU851952 DMQ851849:DMQ851952 DWM851849:DWM851952 EGI851849:EGI851952 EQE851849:EQE851952 FAA851849:FAA851952 FJW851849:FJW851952 FTS851849:FTS851952 GDO851849:GDO851952 GNK851849:GNK851952 GXG851849:GXG851952 HHC851849:HHC851952 HQY851849:HQY851952 IAU851849:IAU851952 IKQ851849:IKQ851952 IUM851849:IUM851952 JEI851849:JEI851952 JOE851849:JOE851952 JYA851849:JYA851952 KHW851849:KHW851952 KRS851849:KRS851952 LBO851849:LBO851952 LLK851849:LLK851952 LVG851849:LVG851952 MFC851849:MFC851952 MOY851849:MOY851952 MYU851849:MYU851952 NIQ851849:NIQ851952 NSM851849:NSM851952 OCI851849:OCI851952 OME851849:OME851952 OWA851849:OWA851952 PFW851849:PFW851952 PPS851849:PPS851952 PZO851849:PZO851952 QJK851849:QJK851952 QTG851849:QTG851952 RDC851849:RDC851952 RMY851849:RMY851952 RWU851849:RWU851952 SGQ851849:SGQ851952 SQM851849:SQM851952 TAI851849:TAI851952 TKE851849:TKE851952 TUA851849:TUA851952 UDW851849:UDW851952 UNS851849:UNS851952 UXO851849:UXO851952 VHK851849:VHK851952 VRG851849:VRG851952 WBC851849:WBC851952 WKY851849:WKY851952 WUU851849:WUU851952 E917170:F917273 II917385:II917488 SE917385:SE917488 ACA917385:ACA917488 ALW917385:ALW917488 AVS917385:AVS917488 BFO917385:BFO917488 BPK917385:BPK917488 BZG917385:BZG917488 CJC917385:CJC917488 CSY917385:CSY917488 DCU917385:DCU917488 DMQ917385:DMQ917488 DWM917385:DWM917488 EGI917385:EGI917488 EQE917385:EQE917488 FAA917385:FAA917488 FJW917385:FJW917488 FTS917385:FTS917488 GDO917385:GDO917488 GNK917385:GNK917488 GXG917385:GXG917488 HHC917385:HHC917488 HQY917385:HQY917488 IAU917385:IAU917488 IKQ917385:IKQ917488 IUM917385:IUM917488 JEI917385:JEI917488 JOE917385:JOE917488 JYA917385:JYA917488 KHW917385:KHW917488 KRS917385:KRS917488 LBO917385:LBO917488 LLK917385:LLK917488 LVG917385:LVG917488 MFC917385:MFC917488 MOY917385:MOY917488 MYU917385:MYU917488 NIQ917385:NIQ917488 NSM917385:NSM917488 OCI917385:OCI917488 OME917385:OME917488 OWA917385:OWA917488 PFW917385:PFW917488 PPS917385:PPS917488 PZO917385:PZO917488 QJK917385:QJK917488 QTG917385:QTG917488 RDC917385:RDC917488 RMY917385:RMY917488 RWU917385:RWU917488 SGQ917385:SGQ917488 SQM917385:SQM917488 TAI917385:TAI917488 TKE917385:TKE917488 TUA917385:TUA917488 UDW917385:UDW917488 UNS917385:UNS917488 UXO917385:UXO917488 VHK917385:VHK917488 VRG917385:VRG917488 WBC917385:WBC917488 WKY917385:WKY917488 WUU917385:WUU917488 E982706:F982809 II982921:II983024 SE982921:SE983024 ACA982921:ACA983024 ALW982921:ALW983024 AVS982921:AVS983024 BFO982921:BFO983024 BPK982921:BPK983024 BZG982921:BZG983024 CJC982921:CJC983024 CSY982921:CSY983024 DCU982921:DCU983024 DMQ982921:DMQ983024 DWM982921:DWM983024 EGI982921:EGI983024 EQE982921:EQE983024 FAA982921:FAA983024 FJW982921:FJW983024 FTS982921:FTS983024 GDO982921:GDO983024 GNK982921:GNK983024 GXG982921:GXG983024 HHC982921:HHC983024 HQY982921:HQY983024 IAU982921:IAU983024 IKQ982921:IKQ983024 IUM982921:IUM983024 JEI982921:JEI983024 JOE982921:JOE983024 JYA982921:JYA983024 KHW982921:KHW983024 KRS982921:KRS983024 LBO982921:LBO983024 LLK982921:LLK983024 LVG982921:LVG983024 MFC982921:MFC983024 MOY982921:MOY983024 MYU982921:MYU983024 NIQ982921:NIQ983024 NSM982921:NSM983024 OCI982921:OCI983024 OME982921:OME983024 OWA982921:OWA983024 PFW982921:PFW983024 PPS982921:PPS983024 PZO982921:PZO983024 QJK982921:QJK983024 QTG982921:QTG983024 RDC982921:RDC983024 RMY982921:RMY983024 RWU982921:RWU983024 SGQ982921:SGQ983024 SQM982921:SQM983024 TAI982921:TAI983024 TKE982921:TKE983024 TUA982921:TUA983024 UDW982921:UDW983024 UNS982921:UNS983024 UXO982921:UXO983024 VHK982921:VHK983024 VRG982921:VRG983024 WBC982921:WBC983024 WKY982921:WKY983024 WUU982921:WUU983024 E65312:F65347 II65527:II65562 SE65527:SE65562 ACA65527:ACA65562 ALW65527:ALW65562 AVS65527:AVS65562 BFO65527:BFO65562 BPK65527:BPK65562 BZG65527:BZG65562 CJC65527:CJC65562 CSY65527:CSY65562 DCU65527:DCU65562 DMQ65527:DMQ65562 DWM65527:DWM65562 EGI65527:EGI65562 EQE65527:EQE65562 FAA65527:FAA65562 FJW65527:FJW65562 FTS65527:FTS65562 GDO65527:GDO65562 GNK65527:GNK65562 GXG65527:GXG65562 HHC65527:HHC65562 HQY65527:HQY65562 IAU65527:IAU65562 IKQ65527:IKQ65562 IUM65527:IUM65562 JEI65527:JEI65562 JOE65527:JOE65562 JYA65527:JYA65562 KHW65527:KHW65562 KRS65527:KRS65562 LBO65527:LBO65562 LLK65527:LLK65562 LVG65527:LVG65562 MFC65527:MFC65562 MOY65527:MOY65562 MYU65527:MYU65562 NIQ65527:NIQ65562 NSM65527:NSM65562 OCI65527:OCI65562 OME65527:OME65562 OWA65527:OWA65562 PFW65527:PFW65562 PPS65527:PPS65562 PZO65527:PZO65562 QJK65527:QJK65562 QTG65527:QTG65562 RDC65527:RDC65562 RMY65527:RMY65562 RWU65527:RWU65562 SGQ65527:SGQ65562 SQM65527:SQM65562 TAI65527:TAI65562 TKE65527:TKE65562 TUA65527:TUA65562 UDW65527:UDW65562 UNS65527:UNS65562 UXO65527:UXO65562 VHK65527:VHK65562 VRG65527:VRG65562 WBC65527:WBC65562 WKY65527:WKY65562 WUU65527:WUU65562 E130848:F130883 II131063:II131098 SE131063:SE131098 ACA131063:ACA131098 ALW131063:ALW131098 AVS131063:AVS131098 BFO131063:BFO131098 BPK131063:BPK131098 BZG131063:BZG131098 CJC131063:CJC131098 CSY131063:CSY131098 DCU131063:DCU131098 DMQ131063:DMQ131098 DWM131063:DWM131098 EGI131063:EGI131098 EQE131063:EQE131098 FAA131063:FAA131098 FJW131063:FJW131098 FTS131063:FTS131098 GDO131063:GDO131098 GNK131063:GNK131098 GXG131063:GXG131098 HHC131063:HHC131098 HQY131063:HQY131098 IAU131063:IAU131098 IKQ131063:IKQ131098 IUM131063:IUM131098 JEI131063:JEI131098 JOE131063:JOE131098 JYA131063:JYA131098 KHW131063:KHW131098 KRS131063:KRS131098 LBO131063:LBO131098 LLK131063:LLK131098 LVG131063:LVG131098 MFC131063:MFC131098 MOY131063:MOY131098 MYU131063:MYU131098 NIQ131063:NIQ131098 NSM131063:NSM131098 OCI131063:OCI131098 OME131063:OME131098 OWA131063:OWA131098 PFW131063:PFW131098 PPS131063:PPS131098 PZO131063:PZO131098 QJK131063:QJK131098 QTG131063:QTG131098 RDC131063:RDC131098 RMY131063:RMY131098 RWU131063:RWU131098 SGQ131063:SGQ131098 SQM131063:SQM131098 TAI131063:TAI131098 TKE131063:TKE131098 TUA131063:TUA131098 UDW131063:UDW131098 UNS131063:UNS131098 UXO131063:UXO131098 VHK131063:VHK131098 VRG131063:VRG131098 WBC131063:WBC131098 WKY131063:WKY131098 WUU131063:WUU131098 E196384:F196419 II196599:II196634 SE196599:SE196634 ACA196599:ACA196634 ALW196599:ALW196634 AVS196599:AVS196634 BFO196599:BFO196634 BPK196599:BPK196634 BZG196599:BZG196634 CJC196599:CJC196634 CSY196599:CSY196634 DCU196599:DCU196634 DMQ196599:DMQ196634 DWM196599:DWM196634 EGI196599:EGI196634 EQE196599:EQE196634 FAA196599:FAA196634 FJW196599:FJW196634 FTS196599:FTS196634 GDO196599:GDO196634 GNK196599:GNK196634 GXG196599:GXG196634 HHC196599:HHC196634 HQY196599:HQY196634 IAU196599:IAU196634 IKQ196599:IKQ196634 IUM196599:IUM196634 JEI196599:JEI196634 JOE196599:JOE196634 JYA196599:JYA196634 KHW196599:KHW196634 KRS196599:KRS196634 LBO196599:LBO196634 LLK196599:LLK196634 LVG196599:LVG196634 MFC196599:MFC196634 MOY196599:MOY196634 MYU196599:MYU196634 NIQ196599:NIQ196634 NSM196599:NSM196634 OCI196599:OCI196634 OME196599:OME196634 OWA196599:OWA196634 PFW196599:PFW196634 PPS196599:PPS196634 PZO196599:PZO196634 QJK196599:QJK196634 QTG196599:QTG196634 RDC196599:RDC196634 RMY196599:RMY196634 RWU196599:RWU196634 SGQ196599:SGQ196634 SQM196599:SQM196634 TAI196599:TAI196634 TKE196599:TKE196634 TUA196599:TUA196634 UDW196599:UDW196634 UNS196599:UNS196634 UXO196599:UXO196634 VHK196599:VHK196634 VRG196599:VRG196634 WBC196599:WBC196634 WKY196599:WKY196634 WUU196599:WUU196634 E261920:F261955 II262135:II262170 SE262135:SE262170 ACA262135:ACA262170 ALW262135:ALW262170 AVS262135:AVS262170 BFO262135:BFO262170 BPK262135:BPK262170 BZG262135:BZG262170 CJC262135:CJC262170 CSY262135:CSY262170 DCU262135:DCU262170 DMQ262135:DMQ262170 DWM262135:DWM262170 EGI262135:EGI262170 EQE262135:EQE262170 FAA262135:FAA262170 FJW262135:FJW262170 FTS262135:FTS262170 GDO262135:GDO262170 GNK262135:GNK262170 GXG262135:GXG262170 HHC262135:HHC262170 HQY262135:HQY262170 IAU262135:IAU262170 IKQ262135:IKQ262170 IUM262135:IUM262170 JEI262135:JEI262170 JOE262135:JOE262170 JYA262135:JYA262170 KHW262135:KHW262170 KRS262135:KRS262170 LBO262135:LBO262170 LLK262135:LLK262170 LVG262135:LVG262170 MFC262135:MFC262170 MOY262135:MOY262170 MYU262135:MYU262170 NIQ262135:NIQ262170 NSM262135:NSM262170 OCI262135:OCI262170 OME262135:OME262170 OWA262135:OWA262170 PFW262135:PFW262170 PPS262135:PPS262170 PZO262135:PZO262170 QJK262135:QJK262170 QTG262135:QTG262170 RDC262135:RDC262170 RMY262135:RMY262170 RWU262135:RWU262170 SGQ262135:SGQ262170 SQM262135:SQM262170 TAI262135:TAI262170 TKE262135:TKE262170 TUA262135:TUA262170 UDW262135:UDW262170 UNS262135:UNS262170 UXO262135:UXO262170 VHK262135:VHK262170 VRG262135:VRG262170 WBC262135:WBC262170 WKY262135:WKY262170 WUU262135:WUU262170 E327456:F327491 II327671:II327706 SE327671:SE327706 ACA327671:ACA327706 ALW327671:ALW327706 AVS327671:AVS327706 BFO327671:BFO327706 BPK327671:BPK327706 BZG327671:BZG327706 CJC327671:CJC327706 CSY327671:CSY327706 DCU327671:DCU327706 DMQ327671:DMQ327706 DWM327671:DWM327706 EGI327671:EGI327706 EQE327671:EQE327706 FAA327671:FAA327706 FJW327671:FJW327706 FTS327671:FTS327706 GDO327671:GDO327706 GNK327671:GNK327706 GXG327671:GXG327706 HHC327671:HHC327706 HQY327671:HQY327706 IAU327671:IAU327706 IKQ327671:IKQ327706 IUM327671:IUM327706 JEI327671:JEI327706 JOE327671:JOE327706 JYA327671:JYA327706 KHW327671:KHW327706 KRS327671:KRS327706 LBO327671:LBO327706 LLK327671:LLK327706 LVG327671:LVG327706 MFC327671:MFC327706 MOY327671:MOY327706 MYU327671:MYU327706 NIQ327671:NIQ327706 NSM327671:NSM327706 OCI327671:OCI327706 OME327671:OME327706 OWA327671:OWA327706 PFW327671:PFW327706 PPS327671:PPS327706 PZO327671:PZO327706 QJK327671:QJK327706 QTG327671:QTG327706 RDC327671:RDC327706 RMY327671:RMY327706 RWU327671:RWU327706 SGQ327671:SGQ327706 SQM327671:SQM327706 TAI327671:TAI327706 TKE327671:TKE327706 TUA327671:TUA327706 UDW327671:UDW327706 UNS327671:UNS327706 UXO327671:UXO327706 VHK327671:VHK327706 VRG327671:VRG327706 WBC327671:WBC327706 WKY327671:WKY327706 WUU327671:WUU327706 E392992:F393027 II393207:II393242 SE393207:SE393242 ACA393207:ACA393242 ALW393207:ALW393242 AVS393207:AVS393242 BFO393207:BFO393242 BPK393207:BPK393242 BZG393207:BZG393242 CJC393207:CJC393242 CSY393207:CSY393242 DCU393207:DCU393242 DMQ393207:DMQ393242 DWM393207:DWM393242 EGI393207:EGI393242 EQE393207:EQE393242 FAA393207:FAA393242 FJW393207:FJW393242 FTS393207:FTS393242 GDO393207:GDO393242 GNK393207:GNK393242 GXG393207:GXG393242 HHC393207:HHC393242 HQY393207:HQY393242 IAU393207:IAU393242 IKQ393207:IKQ393242 IUM393207:IUM393242 JEI393207:JEI393242 JOE393207:JOE393242 JYA393207:JYA393242 KHW393207:KHW393242 KRS393207:KRS393242 LBO393207:LBO393242 LLK393207:LLK393242 LVG393207:LVG393242 MFC393207:MFC393242 MOY393207:MOY393242 MYU393207:MYU393242 NIQ393207:NIQ393242 NSM393207:NSM393242 OCI393207:OCI393242 OME393207:OME393242 OWA393207:OWA393242 PFW393207:PFW393242 PPS393207:PPS393242 PZO393207:PZO393242 QJK393207:QJK393242 QTG393207:QTG393242 RDC393207:RDC393242 RMY393207:RMY393242 RWU393207:RWU393242 SGQ393207:SGQ393242 SQM393207:SQM393242 TAI393207:TAI393242 TKE393207:TKE393242 TUA393207:TUA393242 UDW393207:UDW393242 UNS393207:UNS393242 UXO393207:UXO393242 VHK393207:VHK393242 VRG393207:VRG393242 WBC393207:WBC393242 WKY393207:WKY393242 WUU393207:WUU393242 E458528:F458563 II458743:II458778 SE458743:SE458778 ACA458743:ACA458778 ALW458743:ALW458778 AVS458743:AVS458778 BFO458743:BFO458778 BPK458743:BPK458778 BZG458743:BZG458778 CJC458743:CJC458778 CSY458743:CSY458778 DCU458743:DCU458778 DMQ458743:DMQ458778 DWM458743:DWM458778 EGI458743:EGI458778 EQE458743:EQE458778 FAA458743:FAA458778 FJW458743:FJW458778 FTS458743:FTS458778 GDO458743:GDO458778 GNK458743:GNK458778 GXG458743:GXG458778 HHC458743:HHC458778 HQY458743:HQY458778 IAU458743:IAU458778 IKQ458743:IKQ458778 IUM458743:IUM458778 JEI458743:JEI458778 JOE458743:JOE458778 JYA458743:JYA458778 KHW458743:KHW458778 KRS458743:KRS458778 LBO458743:LBO458778 LLK458743:LLK458778 LVG458743:LVG458778 MFC458743:MFC458778 MOY458743:MOY458778 MYU458743:MYU458778 NIQ458743:NIQ458778 NSM458743:NSM458778 OCI458743:OCI458778 OME458743:OME458778 OWA458743:OWA458778 PFW458743:PFW458778 PPS458743:PPS458778 PZO458743:PZO458778 QJK458743:QJK458778 QTG458743:QTG458778 RDC458743:RDC458778 RMY458743:RMY458778 RWU458743:RWU458778 SGQ458743:SGQ458778 SQM458743:SQM458778 TAI458743:TAI458778 TKE458743:TKE458778 TUA458743:TUA458778 UDW458743:UDW458778 UNS458743:UNS458778 UXO458743:UXO458778 VHK458743:VHK458778 VRG458743:VRG458778 WBC458743:WBC458778 WKY458743:WKY458778 WUU458743:WUU458778 E524064:F524099 II524279:II524314 SE524279:SE524314 ACA524279:ACA524314 ALW524279:ALW524314 AVS524279:AVS524314 BFO524279:BFO524314 BPK524279:BPK524314 BZG524279:BZG524314 CJC524279:CJC524314 CSY524279:CSY524314 DCU524279:DCU524314 DMQ524279:DMQ524314 DWM524279:DWM524314 EGI524279:EGI524314 EQE524279:EQE524314 FAA524279:FAA524314 FJW524279:FJW524314 FTS524279:FTS524314 GDO524279:GDO524314 GNK524279:GNK524314 GXG524279:GXG524314 HHC524279:HHC524314 HQY524279:HQY524314 IAU524279:IAU524314 IKQ524279:IKQ524314 IUM524279:IUM524314 JEI524279:JEI524314 JOE524279:JOE524314 JYA524279:JYA524314 KHW524279:KHW524314 KRS524279:KRS524314 LBO524279:LBO524314 LLK524279:LLK524314 LVG524279:LVG524314 MFC524279:MFC524314 MOY524279:MOY524314 MYU524279:MYU524314 NIQ524279:NIQ524314 NSM524279:NSM524314 OCI524279:OCI524314 OME524279:OME524314 OWA524279:OWA524314 PFW524279:PFW524314 PPS524279:PPS524314 PZO524279:PZO524314 QJK524279:QJK524314 QTG524279:QTG524314 RDC524279:RDC524314 RMY524279:RMY524314 RWU524279:RWU524314 SGQ524279:SGQ524314 SQM524279:SQM524314 TAI524279:TAI524314 TKE524279:TKE524314 TUA524279:TUA524314 UDW524279:UDW524314 UNS524279:UNS524314 UXO524279:UXO524314 VHK524279:VHK524314 VRG524279:VRG524314 WBC524279:WBC524314 WKY524279:WKY524314 WUU524279:WUU524314 E589600:F589635 II589815:II589850 SE589815:SE589850 ACA589815:ACA589850 ALW589815:ALW589850 AVS589815:AVS589850 BFO589815:BFO589850 BPK589815:BPK589850 BZG589815:BZG589850 CJC589815:CJC589850 CSY589815:CSY589850 DCU589815:DCU589850 DMQ589815:DMQ589850 DWM589815:DWM589850 EGI589815:EGI589850 EQE589815:EQE589850 FAA589815:FAA589850 FJW589815:FJW589850 FTS589815:FTS589850 GDO589815:GDO589850 GNK589815:GNK589850 GXG589815:GXG589850 HHC589815:HHC589850 HQY589815:HQY589850 IAU589815:IAU589850 IKQ589815:IKQ589850 IUM589815:IUM589850 JEI589815:JEI589850 JOE589815:JOE589850 JYA589815:JYA589850 KHW589815:KHW589850 KRS589815:KRS589850 LBO589815:LBO589850 LLK589815:LLK589850 LVG589815:LVG589850 MFC589815:MFC589850 MOY589815:MOY589850 MYU589815:MYU589850 NIQ589815:NIQ589850 NSM589815:NSM589850 OCI589815:OCI589850 OME589815:OME589850 OWA589815:OWA589850 PFW589815:PFW589850 PPS589815:PPS589850 PZO589815:PZO589850 QJK589815:QJK589850 QTG589815:QTG589850 RDC589815:RDC589850 RMY589815:RMY589850 RWU589815:RWU589850 SGQ589815:SGQ589850 SQM589815:SQM589850 TAI589815:TAI589850 TKE589815:TKE589850 TUA589815:TUA589850 UDW589815:UDW589850 UNS589815:UNS589850 UXO589815:UXO589850 VHK589815:VHK589850 VRG589815:VRG589850 WBC589815:WBC589850 WKY589815:WKY589850 WUU589815:WUU589850 E655136:F655171 II655351:II655386 SE655351:SE655386 ACA655351:ACA655386 ALW655351:ALW655386 AVS655351:AVS655386 BFO655351:BFO655386 BPK655351:BPK655386 BZG655351:BZG655386 CJC655351:CJC655386 CSY655351:CSY655386 DCU655351:DCU655386 DMQ655351:DMQ655386 DWM655351:DWM655386 EGI655351:EGI655386 EQE655351:EQE655386 FAA655351:FAA655386 FJW655351:FJW655386 FTS655351:FTS655386 GDO655351:GDO655386 GNK655351:GNK655386 GXG655351:GXG655386 HHC655351:HHC655386 HQY655351:HQY655386 IAU655351:IAU655386 IKQ655351:IKQ655386 IUM655351:IUM655386 JEI655351:JEI655386 JOE655351:JOE655386 JYA655351:JYA655386 KHW655351:KHW655386 KRS655351:KRS655386 LBO655351:LBO655386 LLK655351:LLK655386 LVG655351:LVG655386 MFC655351:MFC655386 MOY655351:MOY655386 MYU655351:MYU655386 NIQ655351:NIQ655386 NSM655351:NSM655386 OCI655351:OCI655386 OME655351:OME655386 OWA655351:OWA655386 PFW655351:PFW655386 PPS655351:PPS655386 PZO655351:PZO655386 QJK655351:QJK655386 QTG655351:QTG655386 RDC655351:RDC655386 RMY655351:RMY655386 RWU655351:RWU655386 SGQ655351:SGQ655386 SQM655351:SQM655386 TAI655351:TAI655386 TKE655351:TKE655386 TUA655351:TUA655386 UDW655351:UDW655386 UNS655351:UNS655386 UXO655351:UXO655386 VHK655351:VHK655386 VRG655351:VRG655386 WBC655351:WBC655386 WKY655351:WKY655386 WUU655351:WUU655386 E720672:F720707 II720887:II720922 SE720887:SE720922 ACA720887:ACA720922 ALW720887:ALW720922 AVS720887:AVS720922 BFO720887:BFO720922 BPK720887:BPK720922 BZG720887:BZG720922 CJC720887:CJC720922 CSY720887:CSY720922 DCU720887:DCU720922 DMQ720887:DMQ720922 DWM720887:DWM720922 EGI720887:EGI720922 EQE720887:EQE720922 FAA720887:FAA720922 FJW720887:FJW720922 FTS720887:FTS720922 GDO720887:GDO720922 GNK720887:GNK720922 GXG720887:GXG720922 HHC720887:HHC720922 HQY720887:HQY720922 IAU720887:IAU720922 IKQ720887:IKQ720922 IUM720887:IUM720922 JEI720887:JEI720922 JOE720887:JOE720922 JYA720887:JYA720922 KHW720887:KHW720922 KRS720887:KRS720922 LBO720887:LBO720922 LLK720887:LLK720922 LVG720887:LVG720922 MFC720887:MFC720922 MOY720887:MOY720922 MYU720887:MYU720922 NIQ720887:NIQ720922 NSM720887:NSM720922 OCI720887:OCI720922 OME720887:OME720922 OWA720887:OWA720922 PFW720887:PFW720922 PPS720887:PPS720922 PZO720887:PZO720922 QJK720887:QJK720922 QTG720887:QTG720922 RDC720887:RDC720922 RMY720887:RMY720922 RWU720887:RWU720922 SGQ720887:SGQ720922 SQM720887:SQM720922 TAI720887:TAI720922 TKE720887:TKE720922 TUA720887:TUA720922 UDW720887:UDW720922 UNS720887:UNS720922 UXO720887:UXO720922 VHK720887:VHK720922 VRG720887:VRG720922 WBC720887:WBC720922 WKY720887:WKY720922 WUU720887:WUU720922 E786208:F786243 II786423:II786458 SE786423:SE786458 ACA786423:ACA786458 ALW786423:ALW786458 AVS786423:AVS786458 BFO786423:BFO786458 BPK786423:BPK786458 BZG786423:BZG786458 CJC786423:CJC786458 CSY786423:CSY786458 DCU786423:DCU786458 DMQ786423:DMQ786458 DWM786423:DWM786458 EGI786423:EGI786458 EQE786423:EQE786458 FAA786423:FAA786458 FJW786423:FJW786458 FTS786423:FTS786458 GDO786423:GDO786458 GNK786423:GNK786458 GXG786423:GXG786458 HHC786423:HHC786458 HQY786423:HQY786458 IAU786423:IAU786458 IKQ786423:IKQ786458 IUM786423:IUM786458 JEI786423:JEI786458 JOE786423:JOE786458 JYA786423:JYA786458 KHW786423:KHW786458 KRS786423:KRS786458 LBO786423:LBO786458 LLK786423:LLK786458 LVG786423:LVG786458 MFC786423:MFC786458 MOY786423:MOY786458 MYU786423:MYU786458 NIQ786423:NIQ786458 NSM786423:NSM786458 OCI786423:OCI786458 OME786423:OME786458 OWA786423:OWA786458 PFW786423:PFW786458 PPS786423:PPS786458 PZO786423:PZO786458 QJK786423:QJK786458 QTG786423:QTG786458 RDC786423:RDC786458 RMY786423:RMY786458 RWU786423:RWU786458 SGQ786423:SGQ786458 SQM786423:SQM786458 TAI786423:TAI786458 TKE786423:TKE786458 TUA786423:TUA786458 UDW786423:UDW786458 UNS786423:UNS786458 UXO786423:UXO786458 VHK786423:VHK786458 VRG786423:VRG786458 WBC786423:WBC786458 WKY786423:WKY786458 WUU786423:WUU786458 E851744:F851779 II851959:II851994 SE851959:SE851994 ACA851959:ACA851994 ALW851959:ALW851994 AVS851959:AVS851994 BFO851959:BFO851994 BPK851959:BPK851994 BZG851959:BZG851994 CJC851959:CJC851994 CSY851959:CSY851994 DCU851959:DCU851994 DMQ851959:DMQ851994 DWM851959:DWM851994 EGI851959:EGI851994 EQE851959:EQE851994 FAA851959:FAA851994 FJW851959:FJW851994 FTS851959:FTS851994 GDO851959:GDO851994 GNK851959:GNK851994 GXG851959:GXG851994 HHC851959:HHC851994 HQY851959:HQY851994 IAU851959:IAU851994 IKQ851959:IKQ851994 IUM851959:IUM851994 JEI851959:JEI851994 JOE851959:JOE851994 JYA851959:JYA851994 KHW851959:KHW851994 KRS851959:KRS851994 LBO851959:LBO851994 LLK851959:LLK851994 LVG851959:LVG851994 MFC851959:MFC851994 MOY851959:MOY851994 MYU851959:MYU851994 NIQ851959:NIQ851994 NSM851959:NSM851994 OCI851959:OCI851994 OME851959:OME851994 OWA851959:OWA851994 PFW851959:PFW851994 PPS851959:PPS851994 PZO851959:PZO851994 QJK851959:QJK851994 QTG851959:QTG851994 RDC851959:RDC851994 RMY851959:RMY851994 RWU851959:RWU851994 SGQ851959:SGQ851994 SQM851959:SQM851994 TAI851959:TAI851994 TKE851959:TKE851994 TUA851959:TUA851994 UDW851959:UDW851994 UNS851959:UNS851994 UXO851959:UXO851994 VHK851959:VHK851994 VRG851959:VRG851994 WBC851959:WBC851994 WKY851959:WKY851994 WUU851959:WUU851994 E917280:F917315 II917495:II917530 SE917495:SE917530 ACA917495:ACA917530 ALW917495:ALW917530 AVS917495:AVS917530 BFO917495:BFO917530 BPK917495:BPK917530 BZG917495:BZG917530 CJC917495:CJC917530 CSY917495:CSY917530 DCU917495:DCU917530 DMQ917495:DMQ917530 DWM917495:DWM917530 EGI917495:EGI917530 EQE917495:EQE917530 FAA917495:FAA917530 FJW917495:FJW917530 FTS917495:FTS917530 GDO917495:GDO917530 GNK917495:GNK917530 GXG917495:GXG917530 HHC917495:HHC917530 HQY917495:HQY917530 IAU917495:IAU917530 IKQ917495:IKQ917530 IUM917495:IUM917530 JEI917495:JEI917530 JOE917495:JOE917530 JYA917495:JYA917530 KHW917495:KHW917530 KRS917495:KRS917530 LBO917495:LBO917530 LLK917495:LLK917530 LVG917495:LVG917530 MFC917495:MFC917530 MOY917495:MOY917530 MYU917495:MYU917530 NIQ917495:NIQ917530 NSM917495:NSM917530 OCI917495:OCI917530 OME917495:OME917530 OWA917495:OWA917530 PFW917495:PFW917530 PPS917495:PPS917530 PZO917495:PZO917530 QJK917495:QJK917530 QTG917495:QTG917530 RDC917495:RDC917530 RMY917495:RMY917530 RWU917495:RWU917530 SGQ917495:SGQ917530 SQM917495:SQM917530 TAI917495:TAI917530 TKE917495:TKE917530 TUA917495:TUA917530 UDW917495:UDW917530 UNS917495:UNS917530 UXO917495:UXO917530 VHK917495:VHK917530 VRG917495:VRG917530 WBC917495:WBC917530 WKY917495:WKY917530 WUU917495:WUU917530 E982816:F982851 II983031:II983066 SE983031:SE983066 ACA983031:ACA983066 ALW983031:ALW983066 AVS983031:AVS983066 BFO983031:BFO983066 BPK983031:BPK983066 BZG983031:BZG983066 CJC983031:CJC983066 CSY983031:CSY983066 DCU983031:DCU983066 DMQ983031:DMQ983066 DWM983031:DWM983066 EGI983031:EGI983066 EQE983031:EQE983066 FAA983031:FAA983066 FJW983031:FJW983066 FTS983031:FTS983066 GDO983031:GDO983066 GNK983031:GNK983066 GXG983031:GXG983066 HHC983031:HHC983066 HQY983031:HQY983066 IAU983031:IAU983066 IKQ983031:IKQ983066 IUM983031:IUM983066 JEI983031:JEI983066 JOE983031:JOE983066 JYA983031:JYA983066 KHW983031:KHW983066 KRS983031:KRS983066 LBO983031:LBO983066 LLK983031:LLK983066 LVG983031:LVG983066 MFC983031:MFC983066 MOY983031:MOY983066 MYU983031:MYU983066 NIQ983031:NIQ983066 NSM983031:NSM983066 OCI983031:OCI983066 OME983031:OME983066 OWA983031:OWA983066 PFW983031:PFW983066 PPS983031:PPS983066 PZO983031:PZO983066 QJK983031:QJK983066 QTG983031:QTG983066 RDC983031:RDC983066 RMY983031:RMY983066 RWU983031:RWU983066 SGQ983031:SGQ983066 SQM983031:SQM983066 TAI983031:TAI983066 TKE983031:TKE983066 TUA983031:TUA983066 UDW983031:UDW983066 UNS983031:UNS983066 UXO983031:UXO983066 VHK983031:VHK983066 VRG983031:VRG983066 WBC983031:WBC983066 WKY983031:WKY983066 WUU983031:WUU983066 E65368:F65491 II65583:II65706 SE65583:SE65706 ACA65583:ACA65706 ALW65583:ALW65706 AVS65583:AVS65706 BFO65583:BFO65706 BPK65583:BPK65706 BZG65583:BZG65706 CJC65583:CJC65706 CSY65583:CSY65706 DCU65583:DCU65706 DMQ65583:DMQ65706 DWM65583:DWM65706 EGI65583:EGI65706 EQE65583:EQE65706 FAA65583:FAA65706 FJW65583:FJW65706 FTS65583:FTS65706 GDO65583:GDO65706 GNK65583:GNK65706 GXG65583:GXG65706 HHC65583:HHC65706 HQY65583:HQY65706 IAU65583:IAU65706 IKQ65583:IKQ65706 IUM65583:IUM65706 JEI65583:JEI65706 JOE65583:JOE65706 JYA65583:JYA65706 KHW65583:KHW65706 KRS65583:KRS65706 LBO65583:LBO65706 LLK65583:LLK65706 LVG65583:LVG65706 MFC65583:MFC65706 MOY65583:MOY65706 MYU65583:MYU65706 NIQ65583:NIQ65706 NSM65583:NSM65706 OCI65583:OCI65706 OME65583:OME65706 OWA65583:OWA65706 PFW65583:PFW65706 PPS65583:PPS65706 PZO65583:PZO65706 QJK65583:QJK65706 QTG65583:QTG65706 RDC65583:RDC65706 RMY65583:RMY65706 RWU65583:RWU65706 SGQ65583:SGQ65706 SQM65583:SQM65706 TAI65583:TAI65706 TKE65583:TKE65706 TUA65583:TUA65706 UDW65583:UDW65706 UNS65583:UNS65706 UXO65583:UXO65706 VHK65583:VHK65706 VRG65583:VRG65706 WBC65583:WBC65706 WKY65583:WKY65706 WUU65583:WUU65706 E130904:F131027 II131119:II131242 SE131119:SE131242 ACA131119:ACA131242 ALW131119:ALW131242 AVS131119:AVS131242 BFO131119:BFO131242 BPK131119:BPK131242 BZG131119:BZG131242 CJC131119:CJC131242 CSY131119:CSY131242 DCU131119:DCU131242 DMQ131119:DMQ131242 DWM131119:DWM131242 EGI131119:EGI131242 EQE131119:EQE131242 FAA131119:FAA131242 FJW131119:FJW131242 FTS131119:FTS131242 GDO131119:GDO131242 GNK131119:GNK131242 GXG131119:GXG131242 HHC131119:HHC131242 HQY131119:HQY131242 IAU131119:IAU131242 IKQ131119:IKQ131242 IUM131119:IUM131242 JEI131119:JEI131242 JOE131119:JOE131242 JYA131119:JYA131242 KHW131119:KHW131242 KRS131119:KRS131242 LBO131119:LBO131242 LLK131119:LLK131242 LVG131119:LVG131242 MFC131119:MFC131242 MOY131119:MOY131242 MYU131119:MYU131242 NIQ131119:NIQ131242 NSM131119:NSM131242 OCI131119:OCI131242 OME131119:OME131242 OWA131119:OWA131242 PFW131119:PFW131242 PPS131119:PPS131242 PZO131119:PZO131242 QJK131119:QJK131242 QTG131119:QTG131242 RDC131119:RDC131242 RMY131119:RMY131242 RWU131119:RWU131242 SGQ131119:SGQ131242 SQM131119:SQM131242 TAI131119:TAI131242 TKE131119:TKE131242 TUA131119:TUA131242 UDW131119:UDW131242 UNS131119:UNS131242 UXO131119:UXO131242 VHK131119:VHK131242 VRG131119:VRG131242 WBC131119:WBC131242 WKY131119:WKY131242 WUU131119:WUU131242 E196440:F196563 II196655:II196778 SE196655:SE196778 ACA196655:ACA196778 ALW196655:ALW196778 AVS196655:AVS196778 BFO196655:BFO196778 BPK196655:BPK196778 BZG196655:BZG196778 CJC196655:CJC196778 CSY196655:CSY196778 DCU196655:DCU196778 DMQ196655:DMQ196778 DWM196655:DWM196778 EGI196655:EGI196778 EQE196655:EQE196778 FAA196655:FAA196778 FJW196655:FJW196778 FTS196655:FTS196778 GDO196655:GDO196778 GNK196655:GNK196778 GXG196655:GXG196778 HHC196655:HHC196778 HQY196655:HQY196778 IAU196655:IAU196778 IKQ196655:IKQ196778 IUM196655:IUM196778 JEI196655:JEI196778 JOE196655:JOE196778 JYA196655:JYA196778 KHW196655:KHW196778 KRS196655:KRS196778 LBO196655:LBO196778 LLK196655:LLK196778 LVG196655:LVG196778 MFC196655:MFC196778 MOY196655:MOY196778 MYU196655:MYU196778 NIQ196655:NIQ196778 NSM196655:NSM196778 OCI196655:OCI196778 OME196655:OME196778 OWA196655:OWA196778 PFW196655:PFW196778 PPS196655:PPS196778 PZO196655:PZO196778 QJK196655:QJK196778 QTG196655:QTG196778 RDC196655:RDC196778 RMY196655:RMY196778 RWU196655:RWU196778 SGQ196655:SGQ196778 SQM196655:SQM196778 TAI196655:TAI196778 TKE196655:TKE196778 TUA196655:TUA196778 UDW196655:UDW196778 UNS196655:UNS196778 UXO196655:UXO196778 VHK196655:VHK196778 VRG196655:VRG196778 WBC196655:WBC196778 WKY196655:WKY196778 WUU196655:WUU196778 E261976:F262099 II262191:II262314 SE262191:SE262314 ACA262191:ACA262314 ALW262191:ALW262314 AVS262191:AVS262314 BFO262191:BFO262314 BPK262191:BPK262314 BZG262191:BZG262314 CJC262191:CJC262314 CSY262191:CSY262314 DCU262191:DCU262314 DMQ262191:DMQ262314 DWM262191:DWM262314 EGI262191:EGI262314 EQE262191:EQE262314 FAA262191:FAA262314 FJW262191:FJW262314 FTS262191:FTS262314 GDO262191:GDO262314 GNK262191:GNK262314 GXG262191:GXG262314 HHC262191:HHC262314 HQY262191:HQY262314 IAU262191:IAU262314 IKQ262191:IKQ262314 IUM262191:IUM262314 JEI262191:JEI262314 JOE262191:JOE262314 JYA262191:JYA262314 KHW262191:KHW262314 KRS262191:KRS262314 LBO262191:LBO262314 LLK262191:LLK262314 LVG262191:LVG262314 MFC262191:MFC262314 MOY262191:MOY262314 MYU262191:MYU262314 NIQ262191:NIQ262314 NSM262191:NSM262314 OCI262191:OCI262314 OME262191:OME262314 OWA262191:OWA262314 PFW262191:PFW262314 PPS262191:PPS262314 PZO262191:PZO262314 QJK262191:QJK262314 QTG262191:QTG262314 RDC262191:RDC262314 RMY262191:RMY262314 RWU262191:RWU262314 SGQ262191:SGQ262314 SQM262191:SQM262314 TAI262191:TAI262314 TKE262191:TKE262314 TUA262191:TUA262314 UDW262191:UDW262314 UNS262191:UNS262314 UXO262191:UXO262314 VHK262191:VHK262314 VRG262191:VRG262314 WBC262191:WBC262314 WKY262191:WKY262314 WUU262191:WUU262314 E327512:F327635 II327727:II327850 SE327727:SE327850 ACA327727:ACA327850 ALW327727:ALW327850 AVS327727:AVS327850 BFO327727:BFO327850 BPK327727:BPK327850 BZG327727:BZG327850 CJC327727:CJC327850 CSY327727:CSY327850 DCU327727:DCU327850 DMQ327727:DMQ327850 DWM327727:DWM327850 EGI327727:EGI327850 EQE327727:EQE327850 FAA327727:FAA327850 FJW327727:FJW327850 FTS327727:FTS327850 GDO327727:GDO327850 GNK327727:GNK327850 GXG327727:GXG327850 HHC327727:HHC327850 HQY327727:HQY327850 IAU327727:IAU327850 IKQ327727:IKQ327850 IUM327727:IUM327850 JEI327727:JEI327850 JOE327727:JOE327850 JYA327727:JYA327850 KHW327727:KHW327850 KRS327727:KRS327850 LBO327727:LBO327850 LLK327727:LLK327850 LVG327727:LVG327850 MFC327727:MFC327850 MOY327727:MOY327850 MYU327727:MYU327850 NIQ327727:NIQ327850 NSM327727:NSM327850 OCI327727:OCI327850 OME327727:OME327850 OWA327727:OWA327850 PFW327727:PFW327850 PPS327727:PPS327850 PZO327727:PZO327850 QJK327727:QJK327850 QTG327727:QTG327850 RDC327727:RDC327850 RMY327727:RMY327850 RWU327727:RWU327850 SGQ327727:SGQ327850 SQM327727:SQM327850 TAI327727:TAI327850 TKE327727:TKE327850 TUA327727:TUA327850 UDW327727:UDW327850 UNS327727:UNS327850 UXO327727:UXO327850 VHK327727:VHK327850 VRG327727:VRG327850 WBC327727:WBC327850 WKY327727:WKY327850 WUU327727:WUU327850 E393048:F393171 II393263:II393386 SE393263:SE393386 ACA393263:ACA393386 ALW393263:ALW393386 AVS393263:AVS393386 BFO393263:BFO393386 BPK393263:BPK393386 BZG393263:BZG393386 CJC393263:CJC393386 CSY393263:CSY393386 DCU393263:DCU393386 DMQ393263:DMQ393386 DWM393263:DWM393386 EGI393263:EGI393386 EQE393263:EQE393386 FAA393263:FAA393386 FJW393263:FJW393386 FTS393263:FTS393386 GDO393263:GDO393386 GNK393263:GNK393386 GXG393263:GXG393386 HHC393263:HHC393386 HQY393263:HQY393386 IAU393263:IAU393386 IKQ393263:IKQ393386 IUM393263:IUM393386 JEI393263:JEI393386 JOE393263:JOE393386 JYA393263:JYA393386 KHW393263:KHW393386 KRS393263:KRS393386 LBO393263:LBO393386 LLK393263:LLK393386 LVG393263:LVG393386 MFC393263:MFC393386 MOY393263:MOY393386 MYU393263:MYU393386 NIQ393263:NIQ393386 NSM393263:NSM393386 OCI393263:OCI393386 OME393263:OME393386 OWA393263:OWA393386 PFW393263:PFW393386 PPS393263:PPS393386 PZO393263:PZO393386 QJK393263:QJK393386 QTG393263:QTG393386 RDC393263:RDC393386 RMY393263:RMY393386 RWU393263:RWU393386 SGQ393263:SGQ393386 SQM393263:SQM393386 TAI393263:TAI393386 TKE393263:TKE393386 TUA393263:TUA393386 UDW393263:UDW393386 UNS393263:UNS393386 UXO393263:UXO393386 VHK393263:VHK393386 VRG393263:VRG393386 WBC393263:WBC393386 WKY393263:WKY393386 WUU393263:WUU393386 E458584:F458707 II458799:II458922 SE458799:SE458922 ACA458799:ACA458922 ALW458799:ALW458922 AVS458799:AVS458922 BFO458799:BFO458922 BPK458799:BPK458922 BZG458799:BZG458922 CJC458799:CJC458922 CSY458799:CSY458922 DCU458799:DCU458922 DMQ458799:DMQ458922 DWM458799:DWM458922 EGI458799:EGI458922 EQE458799:EQE458922 FAA458799:FAA458922 FJW458799:FJW458922 FTS458799:FTS458922 GDO458799:GDO458922 GNK458799:GNK458922 GXG458799:GXG458922 HHC458799:HHC458922 HQY458799:HQY458922 IAU458799:IAU458922 IKQ458799:IKQ458922 IUM458799:IUM458922 JEI458799:JEI458922 JOE458799:JOE458922 JYA458799:JYA458922 KHW458799:KHW458922 KRS458799:KRS458922 LBO458799:LBO458922 LLK458799:LLK458922 LVG458799:LVG458922 MFC458799:MFC458922 MOY458799:MOY458922 MYU458799:MYU458922 NIQ458799:NIQ458922 NSM458799:NSM458922 OCI458799:OCI458922 OME458799:OME458922 OWA458799:OWA458922 PFW458799:PFW458922 PPS458799:PPS458922 PZO458799:PZO458922 QJK458799:QJK458922 QTG458799:QTG458922 RDC458799:RDC458922 RMY458799:RMY458922 RWU458799:RWU458922 SGQ458799:SGQ458922 SQM458799:SQM458922 TAI458799:TAI458922 TKE458799:TKE458922 TUA458799:TUA458922 UDW458799:UDW458922 UNS458799:UNS458922 UXO458799:UXO458922 VHK458799:VHK458922 VRG458799:VRG458922 WBC458799:WBC458922 WKY458799:WKY458922 WUU458799:WUU458922 E524120:F524243 II524335:II524458 SE524335:SE524458 ACA524335:ACA524458 ALW524335:ALW524458 AVS524335:AVS524458 BFO524335:BFO524458 BPK524335:BPK524458 BZG524335:BZG524458 CJC524335:CJC524458 CSY524335:CSY524458 DCU524335:DCU524458 DMQ524335:DMQ524458 DWM524335:DWM524458 EGI524335:EGI524458 EQE524335:EQE524458 FAA524335:FAA524458 FJW524335:FJW524458 FTS524335:FTS524458 GDO524335:GDO524458 GNK524335:GNK524458 GXG524335:GXG524458 HHC524335:HHC524458 HQY524335:HQY524458 IAU524335:IAU524458 IKQ524335:IKQ524458 IUM524335:IUM524458 JEI524335:JEI524458 JOE524335:JOE524458 JYA524335:JYA524458 KHW524335:KHW524458 KRS524335:KRS524458 LBO524335:LBO524458 LLK524335:LLK524458 LVG524335:LVG524458 MFC524335:MFC524458 MOY524335:MOY524458 MYU524335:MYU524458 NIQ524335:NIQ524458 NSM524335:NSM524458 OCI524335:OCI524458 OME524335:OME524458 OWA524335:OWA524458 PFW524335:PFW524458 PPS524335:PPS524458 PZO524335:PZO524458 QJK524335:QJK524458 QTG524335:QTG524458 RDC524335:RDC524458 RMY524335:RMY524458 RWU524335:RWU524458 SGQ524335:SGQ524458 SQM524335:SQM524458 TAI524335:TAI524458 TKE524335:TKE524458 TUA524335:TUA524458 UDW524335:UDW524458 UNS524335:UNS524458 UXO524335:UXO524458 VHK524335:VHK524458 VRG524335:VRG524458 WBC524335:WBC524458 WKY524335:WKY524458 WUU524335:WUU524458 E589656:F589779 II589871:II589994 SE589871:SE589994 ACA589871:ACA589994 ALW589871:ALW589994 AVS589871:AVS589994 BFO589871:BFO589994 BPK589871:BPK589994 BZG589871:BZG589994 CJC589871:CJC589994 CSY589871:CSY589994 DCU589871:DCU589994 DMQ589871:DMQ589994 DWM589871:DWM589994 EGI589871:EGI589994 EQE589871:EQE589994 FAA589871:FAA589994 FJW589871:FJW589994 FTS589871:FTS589994 GDO589871:GDO589994 GNK589871:GNK589994 GXG589871:GXG589994 HHC589871:HHC589994 HQY589871:HQY589994 IAU589871:IAU589994 IKQ589871:IKQ589994 IUM589871:IUM589994 JEI589871:JEI589994 JOE589871:JOE589994 JYA589871:JYA589994 KHW589871:KHW589994 KRS589871:KRS589994 LBO589871:LBO589994 LLK589871:LLK589994 LVG589871:LVG589994 MFC589871:MFC589994 MOY589871:MOY589994 MYU589871:MYU589994 NIQ589871:NIQ589994 NSM589871:NSM589994 OCI589871:OCI589994 OME589871:OME589994 OWA589871:OWA589994 PFW589871:PFW589994 PPS589871:PPS589994 PZO589871:PZO589994 QJK589871:QJK589994 QTG589871:QTG589994 RDC589871:RDC589994 RMY589871:RMY589994 RWU589871:RWU589994 SGQ589871:SGQ589994 SQM589871:SQM589994 TAI589871:TAI589994 TKE589871:TKE589994 TUA589871:TUA589994 UDW589871:UDW589994 UNS589871:UNS589994 UXO589871:UXO589994 VHK589871:VHK589994 VRG589871:VRG589994 WBC589871:WBC589994 WKY589871:WKY589994 WUU589871:WUU589994 E655192:F655315 II655407:II655530 SE655407:SE655530 ACA655407:ACA655530 ALW655407:ALW655530 AVS655407:AVS655530 BFO655407:BFO655530 BPK655407:BPK655530 BZG655407:BZG655530 CJC655407:CJC655530 CSY655407:CSY655530 DCU655407:DCU655530 DMQ655407:DMQ655530 DWM655407:DWM655530 EGI655407:EGI655530 EQE655407:EQE655530 FAA655407:FAA655530 FJW655407:FJW655530 FTS655407:FTS655530 GDO655407:GDO655530 GNK655407:GNK655530 GXG655407:GXG655530 HHC655407:HHC655530 HQY655407:HQY655530 IAU655407:IAU655530 IKQ655407:IKQ655530 IUM655407:IUM655530 JEI655407:JEI655530 JOE655407:JOE655530 JYA655407:JYA655530 KHW655407:KHW655530 KRS655407:KRS655530 LBO655407:LBO655530 LLK655407:LLK655530 LVG655407:LVG655530 MFC655407:MFC655530 MOY655407:MOY655530 MYU655407:MYU655530 NIQ655407:NIQ655530 NSM655407:NSM655530 OCI655407:OCI655530 OME655407:OME655530 OWA655407:OWA655530 PFW655407:PFW655530 PPS655407:PPS655530 PZO655407:PZO655530 QJK655407:QJK655530 QTG655407:QTG655530 RDC655407:RDC655530 RMY655407:RMY655530 RWU655407:RWU655530 SGQ655407:SGQ655530 SQM655407:SQM655530 TAI655407:TAI655530 TKE655407:TKE655530 TUA655407:TUA655530 UDW655407:UDW655530 UNS655407:UNS655530 UXO655407:UXO655530 VHK655407:VHK655530 VRG655407:VRG655530 WBC655407:WBC655530 WKY655407:WKY655530 WUU655407:WUU655530 E720728:F720851 II720943:II721066 SE720943:SE721066 ACA720943:ACA721066 ALW720943:ALW721066 AVS720943:AVS721066 BFO720943:BFO721066 BPK720943:BPK721066 BZG720943:BZG721066 CJC720943:CJC721066 CSY720943:CSY721066 DCU720943:DCU721066 DMQ720943:DMQ721066 DWM720943:DWM721066 EGI720943:EGI721066 EQE720943:EQE721066 FAA720943:FAA721066 FJW720943:FJW721066 FTS720943:FTS721066 GDO720943:GDO721066 GNK720943:GNK721066 GXG720943:GXG721066 HHC720943:HHC721066 HQY720943:HQY721066 IAU720943:IAU721066 IKQ720943:IKQ721066 IUM720943:IUM721066 JEI720943:JEI721066 JOE720943:JOE721066 JYA720943:JYA721066 KHW720943:KHW721066 KRS720943:KRS721066 LBO720943:LBO721066 LLK720943:LLK721066 LVG720943:LVG721066 MFC720943:MFC721066 MOY720943:MOY721066 MYU720943:MYU721066 NIQ720943:NIQ721066 NSM720943:NSM721066 OCI720943:OCI721066 OME720943:OME721066 OWA720943:OWA721066 PFW720943:PFW721066 PPS720943:PPS721066 PZO720943:PZO721066 QJK720943:QJK721066 QTG720943:QTG721066 RDC720943:RDC721066 RMY720943:RMY721066 RWU720943:RWU721066 SGQ720943:SGQ721066 SQM720943:SQM721066 TAI720943:TAI721066 TKE720943:TKE721066 TUA720943:TUA721066 UDW720943:UDW721066 UNS720943:UNS721066 UXO720943:UXO721066 VHK720943:VHK721066 VRG720943:VRG721066 WBC720943:WBC721066 WKY720943:WKY721066 WUU720943:WUU721066 E786264:F786387 II786479:II786602 SE786479:SE786602 ACA786479:ACA786602 ALW786479:ALW786602 AVS786479:AVS786602 BFO786479:BFO786602 BPK786479:BPK786602 BZG786479:BZG786602 CJC786479:CJC786602 CSY786479:CSY786602 DCU786479:DCU786602 DMQ786479:DMQ786602 DWM786479:DWM786602 EGI786479:EGI786602 EQE786479:EQE786602 FAA786479:FAA786602 FJW786479:FJW786602 FTS786479:FTS786602 GDO786479:GDO786602 GNK786479:GNK786602 GXG786479:GXG786602 HHC786479:HHC786602 HQY786479:HQY786602 IAU786479:IAU786602 IKQ786479:IKQ786602 IUM786479:IUM786602 JEI786479:JEI786602 JOE786479:JOE786602 JYA786479:JYA786602 KHW786479:KHW786602 KRS786479:KRS786602 LBO786479:LBO786602 LLK786479:LLK786602 LVG786479:LVG786602 MFC786479:MFC786602 MOY786479:MOY786602 MYU786479:MYU786602 NIQ786479:NIQ786602 NSM786479:NSM786602 OCI786479:OCI786602 OME786479:OME786602 OWA786479:OWA786602 PFW786479:PFW786602 PPS786479:PPS786602 PZO786479:PZO786602 QJK786479:QJK786602 QTG786479:QTG786602 RDC786479:RDC786602 RMY786479:RMY786602 RWU786479:RWU786602 SGQ786479:SGQ786602 SQM786479:SQM786602 TAI786479:TAI786602 TKE786479:TKE786602 TUA786479:TUA786602 UDW786479:UDW786602 UNS786479:UNS786602 UXO786479:UXO786602 VHK786479:VHK786602 VRG786479:VRG786602 WBC786479:WBC786602 WKY786479:WKY786602 WUU786479:WUU786602 E851800:F851923 II852015:II852138 SE852015:SE852138 ACA852015:ACA852138 ALW852015:ALW852138 AVS852015:AVS852138 BFO852015:BFO852138 BPK852015:BPK852138 BZG852015:BZG852138 CJC852015:CJC852138 CSY852015:CSY852138 DCU852015:DCU852138 DMQ852015:DMQ852138 DWM852015:DWM852138 EGI852015:EGI852138 EQE852015:EQE852138 FAA852015:FAA852138 FJW852015:FJW852138 FTS852015:FTS852138 GDO852015:GDO852138 GNK852015:GNK852138 GXG852015:GXG852138 HHC852015:HHC852138 HQY852015:HQY852138 IAU852015:IAU852138 IKQ852015:IKQ852138 IUM852015:IUM852138 JEI852015:JEI852138 JOE852015:JOE852138 JYA852015:JYA852138 KHW852015:KHW852138 KRS852015:KRS852138 LBO852015:LBO852138 LLK852015:LLK852138 LVG852015:LVG852138 MFC852015:MFC852138 MOY852015:MOY852138 MYU852015:MYU852138 NIQ852015:NIQ852138 NSM852015:NSM852138 OCI852015:OCI852138 OME852015:OME852138 OWA852015:OWA852138 PFW852015:PFW852138 PPS852015:PPS852138 PZO852015:PZO852138 QJK852015:QJK852138 QTG852015:QTG852138 RDC852015:RDC852138 RMY852015:RMY852138 RWU852015:RWU852138 SGQ852015:SGQ852138 SQM852015:SQM852138 TAI852015:TAI852138 TKE852015:TKE852138 TUA852015:TUA852138 UDW852015:UDW852138 UNS852015:UNS852138 UXO852015:UXO852138 VHK852015:VHK852138 VRG852015:VRG852138 WBC852015:WBC852138 WKY852015:WKY852138 WUU852015:WUU852138 E917336:F917459 II917551:II917674 SE917551:SE917674 ACA917551:ACA917674 ALW917551:ALW917674 AVS917551:AVS917674 BFO917551:BFO917674 BPK917551:BPK917674 BZG917551:BZG917674 CJC917551:CJC917674 CSY917551:CSY917674 DCU917551:DCU917674 DMQ917551:DMQ917674 DWM917551:DWM917674 EGI917551:EGI917674 EQE917551:EQE917674 FAA917551:FAA917674 FJW917551:FJW917674 FTS917551:FTS917674 GDO917551:GDO917674 GNK917551:GNK917674 GXG917551:GXG917674 HHC917551:HHC917674 HQY917551:HQY917674 IAU917551:IAU917674 IKQ917551:IKQ917674 IUM917551:IUM917674 JEI917551:JEI917674 JOE917551:JOE917674 JYA917551:JYA917674 KHW917551:KHW917674 KRS917551:KRS917674 LBO917551:LBO917674 LLK917551:LLK917674 LVG917551:LVG917674 MFC917551:MFC917674 MOY917551:MOY917674 MYU917551:MYU917674 NIQ917551:NIQ917674 NSM917551:NSM917674 OCI917551:OCI917674 OME917551:OME917674 OWA917551:OWA917674 PFW917551:PFW917674 PPS917551:PPS917674 PZO917551:PZO917674 QJK917551:QJK917674 QTG917551:QTG917674 RDC917551:RDC917674 RMY917551:RMY917674 RWU917551:RWU917674 SGQ917551:SGQ917674 SQM917551:SQM917674 TAI917551:TAI917674 TKE917551:TKE917674 TUA917551:TUA917674 UDW917551:UDW917674 UNS917551:UNS917674 UXO917551:UXO917674 VHK917551:VHK917674 VRG917551:VRG917674 WBC917551:WBC917674 WKY917551:WKY917674 WUU917551:WUU917674 E982872:F982995 II983087:II983210 SE983087:SE983210 ACA983087:ACA983210 ALW983087:ALW983210 AVS983087:AVS983210 BFO983087:BFO983210 BPK983087:BPK983210 BZG983087:BZG983210 CJC983087:CJC983210 CSY983087:CSY983210 DCU983087:DCU983210 DMQ983087:DMQ983210 DWM983087:DWM983210 EGI983087:EGI983210 EQE983087:EQE983210 FAA983087:FAA983210 FJW983087:FJW983210 FTS983087:FTS983210 GDO983087:GDO983210 GNK983087:GNK983210 GXG983087:GXG983210 HHC983087:HHC983210 HQY983087:HQY983210 IAU983087:IAU983210 IKQ983087:IKQ983210 IUM983087:IUM983210 JEI983087:JEI983210 JOE983087:JOE983210 JYA983087:JYA983210 KHW983087:KHW983210 KRS983087:KRS983210 LBO983087:LBO983210 LLK983087:LLK983210 LVG983087:LVG983210 MFC983087:MFC983210 MOY983087:MOY983210 MYU983087:MYU983210 NIQ983087:NIQ983210 NSM983087:NSM983210 OCI983087:OCI983210 OME983087:OME983210 OWA983087:OWA983210 PFW983087:PFW983210 PPS983087:PPS983210 PZO983087:PZO983210 QJK983087:QJK983210 QTG983087:QTG983210 RDC983087:RDC983210 RMY983087:RMY983210 RWU983087:RWU983210 SGQ983087:SGQ983210 SQM983087:SQM983210 TAI983087:TAI983210 TKE983087:TKE983210 TUA983087:TUA983210 UDW983087:UDW983210 UNS983087:UNS983210 UXO983087:UXO983210 VHK983087:VHK983210 VRG983087:VRG983210 WBC983087:WBC983210 WKY983087:WKY983210 WUU7:WUU35 WKY7:WKY35 WBC7:WBC35 VRG7:VRG35 VHK7:VHK35 UXO7:UXO35 UNS7:UNS35 UDW7:UDW35 TUA7:TUA35 TKE7:TKE35 TAI7:TAI35 SQM7:SQM35 SGQ7:SGQ35 RWU7:RWU35 RMY7:RMY35 RDC7:RDC35 QTG7:QTG35 QJK7:QJK35 PZO7:PZO35 PPS7:PPS35 PFW7:PFW35 OWA7:OWA35 OME7:OME35 OCI7:OCI35 NSM7:NSM35 NIQ7:NIQ35 MYU7:MYU35 MOY7:MOY35 MFC7:MFC35 LVG7:LVG35 LLK7:LLK35 LBO7:LBO35 KRS7:KRS35 KHW7:KHW35 JYA7:JYA35 JOE7:JOE35 JEI7:JEI35 IUM7:IUM35 IKQ7:IKQ35 IAU7:IAU35 HQY7:HQY35 HHC7:HHC35 GXG7:GXG35 GNK7:GNK35 GDO7:GDO35 FTS7:FTS35 FJW7:FJW35 FAA7:FAA35 EQE7:EQE35 EGI7:EGI35 DWM7:DWM35 DMQ7:DMQ35 DCU7:DCU35 CSY7:CSY35 CJC7:CJC35 BZG7:BZG35 BPK7:BPK35 BFO7:BFO35 AVS7:AVS35 ALW7:ALW35 ACA7:ACA35 SE7:SE35 II7:II35 E276:E311 E137:E226 E9:E133 WUU56:WUU177 WKY56:WKY177 WBC56:WBC177 VRG56:VRG177 VHK56:VHK177 UXO56:UXO177 UNS56:UNS177 UDW56:UDW177 TUA56:TUA177 TKE56:TKE177 TAI56:TAI177 SQM56:SQM177 SGQ56:SGQ177 RWU56:RWU177 RMY56:RMY177 RDC56:RDC177 QTG56:QTG177 QJK56:QJK177 PZO56:PZO177 PPS56:PPS177 PFW56:PFW177 OWA56:OWA177 OME56:OME177 OCI56:OCI177 NSM56:NSM177 NIQ56:NIQ177 MYU56:MYU177 MOY56:MOY177 MFC56:MFC177 LVG56:LVG177 LLK56:LLK177 LBO56:LBO177 KRS56:KRS177 KHW56:KHW177 JYA56:JYA177 JOE56:JOE177 JEI56:JEI177 IUM56:IUM177 IKQ56:IKQ177 IAU56:IAU177 HQY56:HQY177 HHC56:HHC177 GXG56:GXG177 GNK56:GNK177 GDO56:GDO177 FTS56:FTS177 FJW56:FJW177 FAA56:FAA177 EQE56:EQE177 EGI56:EGI177 DWM56:DWM177 DMQ56:DMQ177 DCU56:DCU177 CSY56:CSY177 CJC56:CJC177 BZG56:BZG177 BPK56:BPK177 BFO56:BFO177 AVS56:AVS177 ALW56:ALW177 ACA56:ACA177 SE56:SE177 II56:II177 E238:E273 E474:F502 E329:E459" xr:uid="{0F8319F3-AD52-4B5A-827E-A38AC4661097}">
      <formula1>"INVERSIÓN,GESTIÓN"</formula1>
    </dataValidation>
    <dataValidation type="list" allowBlank="1" showInputMessage="1" showErrorMessage="1" sqref="C476:C488 C498 C501:C502 C9:C104" xr:uid="{BD2F4A1F-82CA-4F15-A575-99AC96496598}">
      <formula1>procesos</formula1>
    </dataValidation>
  </dataValidations>
  <printOptions gridLines="1"/>
  <pageMargins left="0.75" right="0.75" top="1" bottom="1" header="0.5" footer="0.5"/>
  <pageSetup paperSize="9"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B1F6F3-C4DC-41B3-9CAF-78ACB10EE722}">
          <x14:formula1>
            <xm:f>PROYECTOS</xm:f>
          </x14:formula1>
          <xm:sqref>IE65417:IE65471 SA65417:SA65471 ABW65417:ABW65471 ALS65417:ALS65471 AVO65417:AVO65471 BFK65417:BFK65471 BPG65417:BPG65471 BZC65417:BZC65471 CIY65417:CIY65471 CSU65417:CSU65471 DCQ65417:DCQ65471 DMM65417:DMM65471 DWI65417:DWI65471 EGE65417:EGE65471 EQA65417:EQA65471 EZW65417:EZW65471 FJS65417:FJS65471 FTO65417:FTO65471 GDK65417:GDK65471 GNG65417:GNG65471 GXC65417:GXC65471 HGY65417:HGY65471 HQU65417:HQU65471 IAQ65417:IAQ65471 IKM65417:IKM65471 IUI65417:IUI65471 JEE65417:JEE65471 JOA65417:JOA65471 JXW65417:JXW65471 KHS65417:KHS65471 KRO65417:KRO65471 LBK65417:LBK65471 LLG65417:LLG65471 LVC65417:LVC65471 MEY65417:MEY65471 MOU65417:MOU65471 MYQ65417:MYQ65471 NIM65417:NIM65471 NSI65417:NSI65471 OCE65417:OCE65471 OMA65417:OMA65471 OVW65417:OVW65471 PFS65417:PFS65471 PPO65417:PPO65471 PZK65417:PZK65471 QJG65417:QJG65471 QTC65417:QTC65471 RCY65417:RCY65471 RMU65417:RMU65471 RWQ65417:RWQ65471 SGM65417:SGM65471 SQI65417:SQI65471 TAE65417:TAE65471 TKA65417:TKA65471 TTW65417:TTW65471 UDS65417:UDS65471 UNO65417:UNO65471 UXK65417:UXK65471 VHG65417:VHG65471 VRC65417:VRC65471 WAY65417:WAY65471 WKU65417:WKU65471 WUQ65417:WUQ65471 IE130953:IE131007 SA130953:SA131007 ABW130953:ABW131007 ALS130953:ALS131007 AVO130953:AVO131007 BFK130953:BFK131007 BPG130953:BPG131007 BZC130953:BZC131007 CIY130953:CIY131007 CSU130953:CSU131007 DCQ130953:DCQ131007 DMM130953:DMM131007 DWI130953:DWI131007 EGE130953:EGE131007 EQA130953:EQA131007 EZW130953:EZW131007 FJS130953:FJS131007 FTO130953:FTO131007 GDK130953:GDK131007 GNG130953:GNG131007 GXC130953:GXC131007 HGY130953:HGY131007 HQU130953:HQU131007 IAQ130953:IAQ131007 IKM130953:IKM131007 IUI130953:IUI131007 JEE130953:JEE131007 JOA130953:JOA131007 JXW130953:JXW131007 KHS130953:KHS131007 KRO130953:KRO131007 LBK130953:LBK131007 LLG130953:LLG131007 LVC130953:LVC131007 MEY130953:MEY131007 MOU130953:MOU131007 MYQ130953:MYQ131007 NIM130953:NIM131007 NSI130953:NSI131007 OCE130953:OCE131007 OMA130953:OMA131007 OVW130953:OVW131007 PFS130953:PFS131007 PPO130953:PPO131007 PZK130953:PZK131007 QJG130953:QJG131007 QTC130953:QTC131007 RCY130953:RCY131007 RMU130953:RMU131007 RWQ130953:RWQ131007 SGM130953:SGM131007 SQI130953:SQI131007 TAE130953:TAE131007 TKA130953:TKA131007 TTW130953:TTW131007 UDS130953:UDS131007 UNO130953:UNO131007 UXK130953:UXK131007 VHG130953:VHG131007 VRC130953:VRC131007 WAY130953:WAY131007 WKU130953:WKU131007 WUQ130953:WUQ131007 IE196489:IE196543 SA196489:SA196543 ABW196489:ABW196543 ALS196489:ALS196543 AVO196489:AVO196543 BFK196489:BFK196543 BPG196489:BPG196543 BZC196489:BZC196543 CIY196489:CIY196543 CSU196489:CSU196543 DCQ196489:DCQ196543 DMM196489:DMM196543 DWI196489:DWI196543 EGE196489:EGE196543 EQA196489:EQA196543 EZW196489:EZW196543 FJS196489:FJS196543 FTO196489:FTO196543 GDK196489:GDK196543 GNG196489:GNG196543 GXC196489:GXC196543 HGY196489:HGY196543 HQU196489:HQU196543 IAQ196489:IAQ196543 IKM196489:IKM196543 IUI196489:IUI196543 JEE196489:JEE196543 JOA196489:JOA196543 JXW196489:JXW196543 KHS196489:KHS196543 KRO196489:KRO196543 LBK196489:LBK196543 LLG196489:LLG196543 LVC196489:LVC196543 MEY196489:MEY196543 MOU196489:MOU196543 MYQ196489:MYQ196543 NIM196489:NIM196543 NSI196489:NSI196543 OCE196489:OCE196543 OMA196489:OMA196543 OVW196489:OVW196543 PFS196489:PFS196543 PPO196489:PPO196543 PZK196489:PZK196543 QJG196489:QJG196543 QTC196489:QTC196543 RCY196489:RCY196543 RMU196489:RMU196543 RWQ196489:RWQ196543 SGM196489:SGM196543 SQI196489:SQI196543 TAE196489:TAE196543 TKA196489:TKA196543 TTW196489:TTW196543 UDS196489:UDS196543 UNO196489:UNO196543 UXK196489:UXK196543 VHG196489:VHG196543 VRC196489:VRC196543 WAY196489:WAY196543 WKU196489:WKU196543 WUQ196489:WUQ196543 IE262025:IE262079 SA262025:SA262079 ABW262025:ABW262079 ALS262025:ALS262079 AVO262025:AVO262079 BFK262025:BFK262079 BPG262025:BPG262079 BZC262025:BZC262079 CIY262025:CIY262079 CSU262025:CSU262079 DCQ262025:DCQ262079 DMM262025:DMM262079 DWI262025:DWI262079 EGE262025:EGE262079 EQA262025:EQA262079 EZW262025:EZW262079 FJS262025:FJS262079 FTO262025:FTO262079 GDK262025:GDK262079 GNG262025:GNG262079 GXC262025:GXC262079 HGY262025:HGY262079 HQU262025:HQU262079 IAQ262025:IAQ262079 IKM262025:IKM262079 IUI262025:IUI262079 JEE262025:JEE262079 JOA262025:JOA262079 JXW262025:JXW262079 KHS262025:KHS262079 KRO262025:KRO262079 LBK262025:LBK262079 LLG262025:LLG262079 LVC262025:LVC262079 MEY262025:MEY262079 MOU262025:MOU262079 MYQ262025:MYQ262079 NIM262025:NIM262079 NSI262025:NSI262079 OCE262025:OCE262079 OMA262025:OMA262079 OVW262025:OVW262079 PFS262025:PFS262079 PPO262025:PPO262079 PZK262025:PZK262079 QJG262025:QJG262079 QTC262025:QTC262079 RCY262025:RCY262079 RMU262025:RMU262079 RWQ262025:RWQ262079 SGM262025:SGM262079 SQI262025:SQI262079 TAE262025:TAE262079 TKA262025:TKA262079 TTW262025:TTW262079 UDS262025:UDS262079 UNO262025:UNO262079 UXK262025:UXK262079 VHG262025:VHG262079 VRC262025:VRC262079 WAY262025:WAY262079 WKU262025:WKU262079 WUQ262025:WUQ262079 IE327561:IE327615 SA327561:SA327615 ABW327561:ABW327615 ALS327561:ALS327615 AVO327561:AVO327615 BFK327561:BFK327615 BPG327561:BPG327615 BZC327561:BZC327615 CIY327561:CIY327615 CSU327561:CSU327615 DCQ327561:DCQ327615 DMM327561:DMM327615 DWI327561:DWI327615 EGE327561:EGE327615 EQA327561:EQA327615 EZW327561:EZW327615 FJS327561:FJS327615 FTO327561:FTO327615 GDK327561:GDK327615 GNG327561:GNG327615 GXC327561:GXC327615 HGY327561:HGY327615 HQU327561:HQU327615 IAQ327561:IAQ327615 IKM327561:IKM327615 IUI327561:IUI327615 JEE327561:JEE327615 JOA327561:JOA327615 JXW327561:JXW327615 KHS327561:KHS327615 KRO327561:KRO327615 LBK327561:LBK327615 LLG327561:LLG327615 LVC327561:LVC327615 MEY327561:MEY327615 MOU327561:MOU327615 MYQ327561:MYQ327615 NIM327561:NIM327615 NSI327561:NSI327615 OCE327561:OCE327615 OMA327561:OMA327615 OVW327561:OVW327615 PFS327561:PFS327615 PPO327561:PPO327615 PZK327561:PZK327615 QJG327561:QJG327615 QTC327561:QTC327615 RCY327561:RCY327615 RMU327561:RMU327615 RWQ327561:RWQ327615 SGM327561:SGM327615 SQI327561:SQI327615 TAE327561:TAE327615 TKA327561:TKA327615 TTW327561:TTW327615 UDS327561:UDS327615 UNO327561:UNO327615 UXK327561:UXK327615 VHG327561:VHG327615 VRC327561:VRC327615 WAY327561:WAY327615 WKU327561:WKU327615 WUQ327561:WUQ327615 IE393097:IE393151 SA393097:SA393151 ABW393097:ABW393151 ALS393097:ALS393151 AVO393097:AVO393151 BFK393097:BFK393151 BPG393097:BPG393151 BZC393097:BZC393151 CIY393097:CIY393151 CSU393097:CSU393151 DCQ393097:DCQ393151 DMM393097:DMM393151 DWI393097:DWI393151 EGE393097:EGE393151 EQA393097:EQA393151 EZW393097:EZW393151 FJS393097:FJS393151 FTO393097:FTO393151 GDK393097:GDK393151 GNG393097:GNG393151 GXC393097:GXC393151 HGY393097:HGY393151 HQU393097:HQU393151 IAQ393097:IAQ393151 IKM393097:IKM393151 IUI393097:IUI393151 JEE393097:JEE393151 JOA393097:JOA393151 JXW393097:JXW393151 KHS393097:KHS393151 KRO393097:KRO393151 LBK393097:LBK393151 LLG393097:LLG393151 LVC393097:LVC393151 MEY393097:MEY393151 MOU393097:MOU393151 MYQ393097:MYQ393151 NIM393097:NIM393151 NSI393097:NSI393151 OCE393097:OCE393151 OMA393097:OMA393151 OVW393097:OVW393151 PFS393097:PFS393151 PPO393097:PPO393151 PZK393097:PZK393151 QJG393097:QJG393151 QTC393097:QTC393151 RCY393097:RCY393151 RMU393097:RMU393151 RWQ393097:RWQ393151 SGM393097:SGM393151 SQI393097:SQI393151 TAE393097:TAE393151 TKA393097:TKA393151 TTW393097:TTW393151 UDS393097:UDS393151 UNO393097:UNO393151 UXK393097:UXK393151 VHG393097:VHG393151 VRC393097:VRC393151 WAY393097:WAY393151 WKU393097:WKU393151 WUQ393097:WUQ393151 IE458633:IE458687 SA458633:SA458687 ABW458633:ABW458687 ALS458633:ALS458687 AVO458633:AVO458687 BFK458633:BFK458687 BPG458633:BPG458687 BZC458633:BZC458687 CIY458633:CIY458687 CSU458633:CSU458687 DCQ458633:DCQ458687 DMM458633:DMM458687 DWI458633:DWI458687 EGE458633:EGE458687 EQA458633:EQA458687 EZW458633:EZW458687 FJS458633:FJS458687 FTO458633:FTO458687 GDK458633:GDK458687 GNG458633:GNG458687 GXC458633:GXC458687 HGY458633:HGY458687 HQU458633:HQU458687 IAQ458633:IAQ458687 IKM458633:IKM458687 IUI458633:IUI458687 JEE458633:JEE458687 JOA458633:JOA458687 JXW458633:JXW458687 KHS458633:KHS458687 KRO458633:KRO458687 LBK458633:LBK458687 LLG458633:LLG458687 LVC458633:LVC458687 MEY458633:MEY458687 MOU458633:MOU458687 MYQ458633:MYQ458687 NIM458633:NIM458687 NSI458633:NSI458687 OCE458633:OCE458687 OMA458633:OMA458687 OVW458633:OVW458687 PFS458633:PFS458687 PPO458633:PPO458687 PZK458633:PZK458687 QJG458633:QJG458687 QTC458633:QTC458687 RCY458633:RCY458687 RMU458633:RMU458687 RWQ458633:RWQ458687 SGM458633:SGM458687 SQI458633:SQI458687 TAE458633:TAE458687 TKA458633:TKA458687 TTW458633:TTW458687 UDS458633:UDS458687 UNO458633:UNO458687 UXK458633:UXK458687 VHG458633:VHG458687 VRC458633:VRC458687 WAY458633:WAY458687 WKU458633:WKU458687 WUQ458633:WUQ458687 IE524169:IE524223 SA524169:SA524223 ABW524169:ABW524223 ALS524169:ALS524223 AVO524169:AVO524223 BFK524169:BFK524223 BPG524169:BPG524223 BZC524169:BZC524223 CIY524169:CIY524223 CSU524169:CSU524223 DCQ524169:DCQ524223 DMM524169:DMM524223 DWI524169:DWI524223 EGE524169:EGE524223 EQA524169:EQA524223 EZW524169:EZW524223 FJS524169:FJS524223 FTO524169:FTO524223 GDK524169:GDK524223 GNG524169:GNG524223 GXC524169:GXC524223 HGY524169:HGY524223 HQU524169:HQU524223 IAQ524169:IAQ524223 IKM524169:IKM524223 IUI524169:IUI524223 JEE524169:JEE524223 JOA524169:JOA524223 JXW524169:JXW524223 KHS524169:KHS524223 KRO524169:KRO524223 LBK524169:LBK524223 LLG524169:LLG524223 LVC524169:LVC524223 MEY524169:MEY524223 MOU524169:MOU524223 MYQ524169:MYQ524223 NIM524169:NIM524223 NSI524169:NSI524223 OCE524169:OCE524223 OMA524169:OMA524223 OVW524169:OVW524223 PFS524169:PFS524223 PPO524169:PPO524223 PZK524169:PZK524223 QJG524169:QJG524223 QTC524169:QTC524223 RCY524169:RCY524223 RMU524169:RMU524223 RWQ524169:RWQ524223 SGM524169:SGM524223 SQI524169:SQI524223 TAE524169:TAE524223 TKA524169:TKA524223 TTW524169:TTW524223 UDS524169:UDS524223 UNO524169:UNO524223 UXK524169:UXK524223 VHG524169:VHG524223 VRC524169:VRC524223 WAY524169:WAY524223 WKU524169:WKU524223 WUQ524169:WUQ524223 IE589705:IE589759 SA589705:SA589759 ABW589705:ABW589759 ALS589705:ALS589759 AVO589705:AVO589759 BFK589705:BFK589759 BPG589705:BPG589759 BZC589705:BZC589759 CIY589705:CIY589759 CSU589705:CSU589759 DCQ589705:DCQ589759 DMM589705:DMM589759 DWI589705:DWI589759 EGE589705:EGE589759 EQA589705:EQA589759 EZW589705:EZW589759 FJS589705:FJS589759 FTO589705:FTO589759 GDK589705:GDK589759 GNG589705:GNG589759 GXC589705:GXC589759 HGY589705:HGY589759 HQU589705:HQU589759 IAQ589705:IAQ589759 IKM589705:IKM589759 IUI589705:IUI589759 JEE589705:JEE589759 JOA589705:JOA589759 JXW589705:JXW589759 KHS589705:KHS589759 KRO589705:KRO589759 LBK589705:LBK589759 LLG589705:LLG589759 LVC589705:LVC589759 MEY589705:MEY589759 MOU589705:MOU589759 MYQ589705:MYQ589759 NIM589705:NIM589759 NSI589705:NSI589759 OCE589705:OCE589759 OMA589705:OMA589759 OVW589705:OVW589759 PFS589705:PFS589759 PPO589705:PPO589759 PZK589705:PZK589759 QJG589705:QJG589759 QTC589705:QTC589759 RCY589705:RCY589759 RMU589705:RMU589759 RWQ589705:RWQ589759 SGM589705:SGM589759 SQI589705:SQI589759 TAE589705:TAE589759 TKA589705:TKA589759 TTW589705:TTW589759 UDS589705:UDS589759 UNO589705:UNO589759 UXK589705:UXK589759 VHG589705:VHG589759 VRC589705:VRC589759 WAY589705:WAY589759 WKU589705:WKU589759 WUQ589705:WUQ589759 IE655241:IE655295 SA655241:SA655295 ABW655241:ABW655295 ALS655241:ALS655295 AVO655241:AVO655295 BFK655241:BFK655295 BPG655241:BPG655295 BZC655241:BZC655295 CIY655241:CIY655295 CSU655241:CSU655295 DCQ655241:DCQ655295 DMM655241:DMM655295 DWI655241:DWI655295 EGE655241:EGE655295 EQA655241:EQA655295 EZW655241:EZW655295 FJS655241:FJS655295 FTO655241:FTO655295 GDK655241:GDK655295 GNG655241:GNG655295 GXC655241:GXC655295 HGY655241:HGY655295 HQU655241:HQU655295 IAQ655241:IAQ655295 IKM655241:IKM655295 IUI655241:IUI655295 JEE655241:JEE655295 JOA655241:JOA655295 JXW655241:JXW655295 KHS655241:KHS655295 KRO655241:KRO655295 LBK655241:LBK655295 LLG655241:LLG655295 LVC655241:LVC655295 MEY655241:MEY655295 MOU655241:MOU655295 MYQ655241:MYQ655295 NIM655241:NIM655295 NSI655241:NSI655295 OCE655241:OCE655295 OMA655241:OMA655295 OVW655241:OVW655295 PFS655241:PFS655295 PPO655241:PPO655295 PZK655241:PZK655295 QJG655241:QJG655295 QTC655241:QTC655295 RCY655241:RCY655295 RMU655241:RMU655295 RWQ655241:RWQ655295 SGM655241:SGM655295 SQI655241:SQI655295 TAE655241:TAE655295 TKA655241:TKA655295 TTW655241:TTW655295 UDS655241:UDS655295 UNO655241:UNO655295 UXK655241:UXK655295 VHG655241:VHG655295 VRC655241:VRC655295 WAY655241:WAY655295 WKU655241:WKU655295 WUQ655241:WUQ655295 IE720777:IE720831 SA720777:SA720831 ABW720777:ABW720831 ALS720777:ALS720831 AVO720777:AVO720831 BFK720777:BFK720831 BPG720777:BPG720831 BZC720777:BZC720831 CIY720777:CIY720831 CSU720777:CSU720831 DCQ720777:DCQ720831 DMM720777:DMM720831 DWI720777:DWI720831 EGE720777:EGE720831 EQA720777:EQA720831 EZW720777:EZW720831 FJS720777:FJS720831 FTO720777:FTO720831 GDK720777:GDK720831 GNG720777:GNG720831 GXC720777:GXC720831 HGY720777:HGY720831 HQU720777:HQU720831 IAQ720777:IAQ720831 IKM720777:IKM720831 IUI720777:IUI720831 JEE720777:JEE720831 JOA720777:JOA720831 JXW720777:JXW720831 KHS720777:KHS720831 KRO720777:KRO720831 LBK720777:LBK720831 LLG720777:LLG720831 LVC720777:LVC720831 MEY720777:MEY720831 MOU720777:MOU720831 MYQ720777:MYQ720831 NIM720777:NIM720831 NSI720777:NSI720831 OCE720777:OCE720831 OMA720777:OMA720831 OVW720777:OVW720831 PFS720777:PFS720831 PPO720777:PPO720831 PZK720777:PZK720831 QJG720777:QJG720831 QTC720777:QTC720831 RCY720777:RCY720831 RMU720777:RMU720831 RWQ720777:RWQ720831 SGM720777:SGM720831 SQI720777:SQI720831 TAE720777:TAE720831 TKA720777:TKA720831 TTW720777:TTW720831 UDS720777:UDS720831 UNO720777:UNO720831 UXK720777:UXK720831 VHG720777:VHG720831 VRC720777:VRC720831 WAY720777:WAY720831 WKU720777:WKU720831 WUQ720777:WUQ720831 IE786313:IE786367 SA786313:SA786367 ABW786313:ABW786367 ALS786313:ALS786367 AVO786313:AVO786367 BFK786313:BFK786367 BPG786313:BPG786367 BZC786313:BZC786367 CIY786313:CIY786367 CSU786313:CSU786367 DCQ786313:DCQ786367 DMM786313:DMM786367 DWI786313:DWI786367 EGE786313:EGE786367 EQA786313:EQA786367 EZW786313:EZW786367 FJS786313:FJS786367 FTO786313:FTO786367 GDK786313:GDK786367 GNG786313:GNG786367 GXC786313:GXC786367 HGY786313:HGY786367 HQU786313:HQU786367 IAQ786313:IAQ786367 IKM786313:IKM786367 IUI786313:IUI786367 JEE786313:JEE786367 JOA786313:JOA786367 JXW786313:JXW786367 KHS786313:KHS786367 KRO786313:KRO786367 LBK786313:LBK786367 LLG786313:LLG786367 LVC786313:LVC786367 MEY786313:MEY786367 MOU786313:MOU786367 MYQ786313:MYQ786367 NIM786313:NIM786367 NSI786313:NSI786367 OCE786313:OCE786367 OMA786313:OMA786367 OVW786313:OVW786367 PFS786313:PFS786367 PPO786313:PPO786367 PZK786313:PZK786367 QJG786313:QJG786367 QTC786313:QTC786367 RCY786313:RCY786367 RMU786313:RMU786367 RWQ786313:RWQ786367 SGM786313:SGM786367 SQI786313:SQI786367 TAE786313:TAE786367 TKA786313:TKA786367 TTW786313:TTW786367 UDS786313:UDS786367 UNO786313:UNO786367 UXK786313:UXK786367 VHG786313:VHG786367 VRC786313:VRC786367 WAY786313:WAY786367 WKU786313:WKU786367 WUQ786313:WUQ786367 IE851849:IE851903 SA851849:SA851903 ABW851849:ABW851903 ALS851849:ALS851903 AVO851849:AVO851903 BFK851849:BFK851903 BPG851849:BPG851903 BZC851849:BZC851903 CIY851849:CIY851903 CSU851849:CSU851903 DCQ851849:DCQ851903 DMM851849:DMM851903 DWI851849:DWI851903 EGE851849:EGE851903 EQA851849:EQA851903 EZW851849:EZW851903 FJS851849:FJS851903 FTO851849:FTO851903 GDK851849:GDK851903 GNG851849:GNG851903 GXC851849:GXC851903 HGY851849:HGY851903 HQU851849:HQU851903 IAQ851849:IAQ851903 IKM851849:IKM851903 IUI851849:IUI851903 JEE851849:JEE851903 JOA851849:JOA851903 JXW851849:JXW851903 KHS851849:KHS851903 KRO851849:KRO851903 LBK851849:LBK851903 LLG851849:LLG851903 LVC851849:LVC851903 MEY851849:MEY851903 MOU851849:MOU851903 MYQ851849:MYQ851903 NIM851849:NIM851903 NSI851849:NSI851903 OCE851849:OCE851903 OMA851849:OMA851903 OVW851849:OVW851903 PFS851849:PFS851903 PPO851849:PPO851903 PZK851849:PZK851903 QJG851849:QJG851903 QTC851849:QTC851903 RCY851849:RCY851903 RMU851849:RMU851903 RWQ851849:RWQ851903 SGM851849:SGM851903 SQI851849:SQI851903 TAE851849:TAE851903 TKA851849:TKA851903 TTW851849:TTW851903 UDS851849:UDS851903 UNO851849:UNO851903 UXK851849:UXK851903 VHG851849:VHG851903 VRC851849:VRC851903 WAY851849:WAY851903 WKU851849:WKU851903 WUQ851849:WUQ851903 IE917385:IE917439 SA917385:SA917439 ABW917385:ABW917439 ALS917385:ALS917439 AVO917385:AVO917439 BFK917385:BFK917439 BPG917385:BPG917439 BZC917385:BZC917439 CIY917385:CIY917439 CSU917385:CSU917439 DCQ917385:DCQ917439 DMM917385:DMM917439 DWI917385:DWI917439 EGE917385:EGE917439 EQA917385:EQA917439 EZW917385:EZW917439 FJS917385:FJS917439 FTO917385:FTO917439 GDK917385:GDK917439 GNG917385:GNG917439 GXC917385:GXC917439 HGY917385:HGY917439 HQU917385:HQU917439 IAQ917385:IAQ917439 IKM917385:IKM917439 IUI917385:IUI917439 JEE917385:JEE917439 JOA917385:JOA917439 JXW917385:JXW917439 KHS917385:KHS917439 KRO917385:KRO917439 LBK917385:LBK917439 LLG917385:LLG917439 LVC917385:LVC917439 MEY917385:MEY917439 MOU917385:MOU917439 MYQ917385:MYQ917439 NIM917385:NIM917439 NSI917385:NSI917439 OCE917385:OCE917439 OMA917385:OMA917439 OVW917385:OVW917439 PFS917385:PFS917439 PPO917385:PPO917439 PZK917385:PZK917439 QJG917385:QJG917439 QTC917385:QTC917439 RCY917385:RCY917439 RMU917385:RMU917439 RWQ917385:RWQ917439 SGM917385:SGM917439 SQI917385:SQI917439 TAE917385:TAE917439 TKA917385:TKA917439 TTW917385:TTW917439 UDS917385:UDS917439 UNO917385:UNO917439 UXK917385:UXK917439 VHG917385:VHG917439 VRC917385:VRC917439 WAY917385:WAY917439 WKU917385:WKU917439 WUQ917385:WUQ917439 IE982921:IE982975 SA982921:SA982975 ABW982921:ABW982975 ALS982921:ALS982975 AVO982921:AVO982975 BFK982921:BFK982975 BPG982921:BPG982975 BZC982921:BZC982975 CIY982921:CIY982975 CSU982921:CSU982975 DCQ982921:DCQ982975 DMM982921:DMM982975 DWI982921:DWI982975 EGE982921:EGE982975 EQA982921:EQA982975 EZW982921:EZW982975 FJS982921:FJS982975 FTO982921:FTO982975 GDK982921:GDK982975 GNG982921:GNG982975 GXC982921:GXC982975 HGY982921:HGY982975 HQU982921:HQU982975 IAQ982921:IAQ982975 IKM982921:IKM982975 IUI982921:IUI982975 JEE982921:JEE982975 JOA982921:JOA982975 JXW982921:JXW982975 KHS982921:KHS982975 KRO982921:KRO982975 LBK982921:LBK982975 LLG982921:LLG982975 LVC982921:LVC982975 MEY982921:MEY982975 MOU982921:MOU982975 MYQ982921:MYQ982975 NIM982921:NIM982975 NSI982921:NSI982975 OCE982921:OCE982975 OMA982921:OMA982975 OVW982921:OVW982975 PFS982921:PFS982975 PPO982921:PPO982975 PZK982921:PZK982975 QJG982921:QJG982975 QTC982921:QTC982975 RCY982921:RCY982975 RMU982921:RMU982975 RWQ982921:RWQ982975 SGM982921:SGM982975 SQI982921:SQI982975 TAE982921:TAE982975 TKA982921:TKA982975 TTW982921:TTW982975 UDS982921:UDS982975 UNO982921:UNO982975 UXK982921:UXK982975 VHG982921:VHG982975 VRC982921:VRC982975 WAY982921:WAY982975 WKU982921:WKU982975 WUQ982921:WUQ982975 IE65371:IE65399 SA65371:SA65399 ABW65371:ABW65399 ALS65371:ALS65399 AVO65371:AVO65399 BFK65371:BFK65399 BPG65371:BPG65399 BZC65371:BZC65399 CIY65371:CIY65399 CSU65371:CSU65399 DCQ65371:DCQ65399 DMM65371:DMM65399 DWI65371:DWI65399 EGE65371:EGE65399 EQA65371:EQA65399 EZW65371:EZW65399 FJS65371:FJS65399 FTO65371:FTO65399 GDK65371:GDK65399 GNG65371:GNG65399 GXC65371:GXC65399 HGY65371:HGY65399 HQU65371:HQU65399 IAQ65371:IAQ65399 IKM65371:IKM65399 IUI65371:IUI65399 JEE65371:JEE65399 JOA65371:JOA65399 JXW65371:JXW65399 KHS65371:KHS65399 KRO65371:KRO65399 LBK65371:LBK65399 LLG65371:LLG65399 LVC65371:LVC65399 MEY65371:MEY65399 MOU65371:MOU65399 MYQ65371:MYQ65399 NIM65371:NIM65399 NSI65371:NSI65399 OCE65371:OCE65399 OMA65371:OMA65399 OVW65371:OVW65399 PFS65371:PFS65399 PPO65371:PPO65399 PZK65371:PZK65399 QJG65371:QJG65399 QTC65371:QTC65399 RCY65371:RCY65399 RMU65371:RMU65399 RWQ65371:RWQ65399 SGM65371:SGM65399 SQI65371:SQI65399 TAE65371:TAE65399 TKA65371:TKA65399 TTW65371:TTW65399 UDS65371:UDS65399 UNO65371:UNO65399 UXK65371:UXK65399 VHG65371:VHG65399 VRC65371:VRC65399 WAY65371:WAY65399 WKU65371:WKU65399 WUQ65371:WUQ65399 IE130907:IE130935 SA130907:SA130935 ABW130907:ABW130935 ALS130907:ALS130935 AVO130907:AVO130935 BFK130907:BFK130935 BPG130907:BPG130935 BZC130907:BZC130935 CIY130907:CIY130935 CSU130907:CSU130935 DCQ130907:DCQ130935 DMM130907:DMM130935 DWI130907:DWI130935 EGE130907:EGE130935 EQA130907:EQA130935 EZW130907:EZW130935 FJS130907:FJS130935 FTO130907:FTO130935 GDK130907:GDK130935 GNG130907:GNG130935 GXC130907:GXC130935 HGY130907:HGY130935 HQU130907:HQU130935 IAQ130907:IAQ130935 IKM130907:IKM130935 IUI130907:IUI130935 JEE130907:JEE130935 JOA130907:JOA130935 JXW130907:JXW130935 KHS130907:KHS130935 KRO130907:KRO130935 LBK130907:LBK130935 LLG130907:LLG130935 LVC130907:LVC130935 MEY130907:MEY130935 MOU130907:MOU130935 MYQ130907:MYQ130935 NIM130907:NIM130935 NSI130907:NSI130935 OCE130907:OCE130935 OMA130907:OMA130935 OVW130907:OVW130935 PFS130907:PFS130935 PPO130907:PPO130935 PZK130907:PZK130935 QJG130907:QJG130935 QTC130907:QTC130935 RCY130907:RCY130935 RMU130907:RMU130935 RWQ130907:RWQ130935 SGM130907:SGM130935 SQI130907:SQI130935 TAE130907:TAE130935 TKA130907:TKA130935 TTW130907:TTW130935 UDS130907:UDS130935 UNO130907:UNO130935 UXK130907:UXK130935 VHG130907:VHG130935 VRC130907:VRC130935 WAY130907:WAY130935 WKU130907:WKU130935 WUQ130907:WUQ130935 IE196443:IE196471 SA196443:SA196471 ABW196443:ABW196471 ALS196443:ALS196471 AVO196443:AVO196471 BFK196443:BFK196471 BPG196443:BPG196471 BZC196443:BZC196471 CIY196443:CIY196471 CSU196443:CSU196471 DCQ196443:DCQ196471 DMM196443:DMM196471 DWI196443:DWI196471 EGE196443:EGE196471 EQA196443:EQA196471 EZW196443:EZW196471 FJS196443:FJS196471 FTO196443:FTO196471 GDK196443:GDK196471 GNG196443:GNG196471 GXC196443:GXC196471 HGY196443:HGY196471 HQU196443:HQU196471 IAQ196443:IAQ196471 IKM196443:IKM196471 IUI196443:IUI196471 JEE196443:JEE196471 JOA196443:JOA196471 JXW196443:JXW196471 KHS196443:KHS196471 KRO196443:KRO196471 LBK196443:LBK196471 LLG196443:LLG196471 LVC196443:LVC196471 MEY196443:MEY196471 MOU196443:MOU196471 MYQ196443:MYQ196471 NIM196443:NIM196471 NSI196443:NSI196471 OCE196443:OCE196471 OMA196443:OMA196471 OVW196443:OVW196471 PFS196443:PFS196471 PPO196443:PPO196471 PZK196443:PZK196471 QJG196443:QJG196471 QTC196443:QTC196471 RCY196443:RCY196471 RMU196443:RMU196471 RWQ196443:RWQ196471 SGM196443:SGM196471 SQI196443:SQI196471 TAE196443:TAE196471 TKA196443:TKA196471 TTW196443:TTW196471 UDS196443:UDS196471 UNO196443:UNO196471 UXK196443:UXK196471 VHG196443:VHG196471 VRC196443:VRC196471 WAY196443:WAY196471 WKU196443:WKU196471 WUQ196443:WUQ196471 IE261979:IE262007 SA261979:SA262007 ABW261979:ABW262007 ALS261979:ALS262007 AVO261979:AVO262007 BFK261979:BFK262007 BPG261979:BPG262007 BZC261979:BZC262007 CIY261979:CIY262007 CSU261979:CSU262007 DCQ261979:DCQ262007 DMM261979:DMM262007 DWI261979:DWI262007 EGE261979:EGE262007 EQA261979:EQA262007 EZW261979:EZW262007 FJS261979:FJS262007 FTO261979:FTO262007 GDK261979:GDK262007 GNG261979:GNG262007 GXC261979:GXC262007 HGY261979:HGY262007 HQU261979:HQU262007 IAQ261979:IAQ262007 IKM261979:IKM262007 IUI261979:IUI262007 JEE261979:JEE262007 JOA261979:JOA262007 JXW261979:JXW262007 KHS261979:KHS262007 KRO261979:KRO262007 LBK261979:LBK262007 LLG261979:LLG262007 LVC261979:LVC262007 MEY261979:MEY262007 MOU261979:MOU262007 MYQ261979:MYQ262007 NIM261979:NIM262007 NSI261979:NSI262007 OCE261979:OCE262007 OMA261979:OMA262007 OVW261979:OVW262007 PFS261979:PFS262007 PPO261979:PPO262007 PZK261979:PZK262007 QJG261979:QJG262007 QTC261979:QTC262007 RCY261979:RCY262007 RMU261979:RMU262007 RWQ261979:RWQ262007 SGM261979:SGM262007 SQI261979:SQI262007 TAE261979:TAE262007 TKA261979:TKA262007 TTW261979:TTW262007 UDS261979:UDS262007 UNO261979:UNO262007 UXK261979:UXK262007 VHG261979:VHG262007 VRC261979:VRC262007 WAY261979:WAY262007 WKU261979:WKU262007 WUQ261979:WUQ262007 IE327515:IE327543 SA327515:SA327543 ABW327515:ABW327543 ALS327515:ALS327543 AVO327515:AVO327543 BFK327515:BFK327543 BPG327515:BPG327543 BZC327515:BZC327543 CIY327515:CIY327543 CSU327515:CSU327543 DCQ327515:DCQ327543 DMM327515:DMM327543 DWI327515:DWI327543 EGE327515:EGE327543 EQA327515:EQA327543 EZW327515:EZW327543 FJS327515:FJS327543 FTO327515:FTO327543 GDK327515:GDK327543 GNG327515:GNG327543 GXC327515:GXC327543 HGY327515:HGY327543 HQU327515:HQU327543 IAQ327515:IAQ327543 IKM327515:IKM327543 IUI327515:IUI327543 JEE327515:JEE327543 JOA327515:JOA327543 JXW327515:JXW327543 KHS327515:KHS327543 KRO327515:KRO327543 LBK327515:LBK327543 LLG327515:LLG327543 LVC327515:LVC327543 MEY327515:MEY327543 MOU327515:MOU327543 MYQ327515:MYQ327543 NIM327515:NIM327543 NSI327515:NSI327543 OCE327515:OCE327543 OMA327515:OMA327543 OVW327515:OVW327543 PFS327515:PFS327543 PPO327515:PPO327543 PZK327515:PZK327543 QJG327515:QJG327543 QTC327515:QTC327543 RCY327515:RCY327543 RMU327515:RMU327543 RWQ327515:RWQ327543 SGM327515:SGM327543 SQI327515:SQI327543 TAE327515:TAE327543 TKA327515:TKA327543 TTW327515:TTW327543 UDS327515:UDS327543 UNO327515:UNO327543 UXK327515:UXK327543 VHG327515:VHG327543 VRC327515:VRC327543 WAY327515:WAY327543 WKU327515:WKU327543 WUQ327515:WUQ327543 IE393051:IE393079 SA393051:SA393079 ABW393051:ABW393079 ALS393051:ALS393079 AVO393051:AVO393079 BFK393051:BFK393079 BPG393051:BPG393079 BZC393051:BZC393079 CIY393051:CIY393079 CSU393051:CSU393079 DCQ393051:DCQ393079 DMM393051:DMM393079 DWI393051:DWI393079 EGE393051:EGE393079 EQA393051:EQA393079 EZW393051:EZW393079 FJS393051:FJS393079 FTO393051:FTO393079 GDK393051:GDK393079 GNG393051:GNG393079 GXC393051:GXC393079 HGY393051:HGY393079 HQU393051:HQU393079 IAQ393051:IAQ393079 IKM393051:IKM393079 IUI393051:IUI393079 JEE393051:JEE393079 JOA393051:JOA393079 JXW393051:JXW393079 KHS393051:KHS393079 KRO393051:KRO393079 LBK393051:LBK393079 LLG393051:LLG393079 LVC393051:LVC393079 MEY393051:MEY393079 MOU393051:MOU393079 MYQ393051:MYQ393079 NIM393051:NIM393079 NSI393051:NSI393079 OCE393051:OCE393079 OMA393051:OMA393079 OVW393051:OVW393079 PFS393051:PFS393079 PPO393051:PPO393079 PZK393051:PZK393079 QJG393051:QJG393079 QTC393051:QTC393079 RCY393051:RCY393079 RMU393051:RMU393079 RWQ393051:RWQ393079 SGM393051:SGM393079 SQI393051:SQI393079 TAE393051:TAE393079 TKA393051:TKA393079 TTW393051:TTW393079 UDS393051:UDS393079 UNO393051:UNO393079 UXK393051:UXK393079 VHG393051:VHG393079 VRC393051:VRC393079 WAY393051:WAY393079 WKU393051:WKU393079 WUQ393051:WUQ393079 IE458587:IE458615 SA458587:SA458615 ABW458587:ABW458615 ALS458587:ALS458615 AVO458587:AVO458615 BFK458587:BFK458615 BPG458587:BPG458615 BZC458587:BZC458615 CIY458587:CIY458615 CSU458587:CSU458615 DCQ458587:DCQ458615 DMM458587:DMM458615 DWI458587:DWI458615 EGE458587:EGE458615 EQA458587:EQA458615 EZW458587:EZW458615 FJS458587:FJS458615 FTO458587:FTO458615 GDK458587:GDK458615 GNG458587:GNG458615 GXC458587:GXC458615 HGY458587:HGY458615 HQU458587:HQU458615 IAQ458587:IAQ458615 IKM458587:IKM458615 IUI458587:IUI458615 JEE458587:JEE458615 JOA458587:JOA458615 JXW458587:JXW458615 KHS458587:KHS458615 KRO458587:KRO458615 LBK458587:LBK458615 LLG458587:LLG458615 LVC458587:LVC458615 MEY458587:MEY458615 MOU458587:MOU458615 MYQ458587:MYQ458615 NIM458587:NIM458615 NSI458587:NSI458615 OCE458587:OCE458615 OMA458587:OMA458615 OVW458587:OVW458615 PFS458587:PFS458615 PPO458587:PPO458615 PZK458587:PZK458615 QJG458587:QJG458615 QTC458587:QTC458615 RCY458587:RCY458615 RMU458587:RMU458615 RWQ458587:RWQ458615 SGM458587:SGM458615 SQI458587:SQI458615 TAE458587:TAE458615 TKA458587:TKA458615 TTW458587:TTW458615 UDS458587:UDS458615 UNO458587:UNO458615 UXK458587:UXK458615 VHG458587:VHG458615 VRC458587:VRC458615 WAY458587:WAY458615 WKU458587:WKU458615 WUQ458587:WUQ458615 IE524123:IE524151 SA524123:SA524151 ABW524123:ABW524151 ALS524123:ALS524151 AVO524123:AVO524151 BFK524123:BFK524151 BPG524123:BPG524151 BZC524123:BZC524151 CIY524123:CIY524151 CSU524123:CSU524151 DCQ524123:DCQ524151 DMM524123:DMM524151 DWI524123:DWI524151 EGE524123:EGE524151 EQA524123:EQA524151 EZW524123:EZW524151 FJS524123:FJS524151 FTO524123:FTO524151 GDK524123:GDK524151 GNG524123:GNG524151 GXC524123:GXC524151 HGY524123:HGY524151 HQU524123:HQU524151 IAQ524123:IAQ524151 IKM524123:IKM524151 IUI524123:IUI524151 JEE524123:JEE524151 JOA524123:JOA524151 JXW524123:JXW524151 KHS524123:KHS524151 KRO524123:KRO524151 LBK524123:LBK524151 LLG524123:LLG524151 LVC524123:LVC524151 MEY524123:MEY524151 MOU524123:MOU524151 MYQ524123:MYQ524151 NIM524123:NIM524151 NSI524123:NSI524151 OCE524123:OCE524151 OMA524123:OMA524151 OVW524123:OVW524151 PFS524123:PFS524151 PPO524123:PPO524151 PZK524123:PZK524151 QJG524123:QJG524151 QTC524123:QTC524151 RCY524123:RCY524151 RMU524123:RMU524151 RWQ524123:RWQ524151 SGM524123:SGM524151 SQI524123:SQI524151 TAE524123:TAE524151 TKA524123:TKA524151 TTW524123:TTW524151 UDS524123:UDS524151 UNO524123:UNO524151 UXK524123:UXK524151 VHG524123:VHG524151 VRC524123:VRC524151 WAY524123:WAY524151 WKU524123:WKU524151 WUQ524123:WUQ524151 IE589659:IE589687 SA589659:SA589687 ABW589659:ABW589687 ALS589659:ALS589687 AVO589659:AVO589687 BFK589659:BFK589687 BPG589659:BPG589687 BZC589659:BZC589687 CIY589659:CIY589687 CSU589659:CSU589687 DCQ589659:DCQ589687 DMM589659:DMM589687 DWI589659:DWI589687 EGE589659:EGE589687 EQA589659:EQA589687 EZW589659:EZW589687 FJS589659:FJS589687 FTO589659:FTO589687 GDK589659:GDK589687 GNG589659:GNG589687 GXC589659:GXC589687 HGY589659:HGY589687 HQU589659:HQU589687 IAQ589659:IAQ589687 IKM589659:IKM589687 IUI589659:IUI589687 JEE589659:JEE589687 JOA589659:JOA589687 JXW589659:JXW589687 KHS589659:KHS589687 KRO589659:KRO589687 LBK589659:LBK589687 LLG589659:LLG589687 LVC589659:LVC589687 MEY589659:MEY589687 MOU589659:MOU589687 MYQ589659:MYQ589687 NIM589659:NIM589687 NSI589659:NSI589687 OCE589659:OCE589687 OMA589659:OMA589687 OVW589659:OVW589687 PFS589659:PFS589687 PPO589659:PPO589687 PZK589659:PZK589687 QJG589659:QJG589687 QTC589659:QTC589687 RCY589659:RCY589687 RMU589659:RMU589687 RWQ589659:RWQ589687 SGM589659:SGM589687 SQI589659:SQI589687 TAE589659:TAE589687 TKA589659:TKA589687 TTW589659:TTW589687 UDS589659:UDS589687 UNO589659:UNO589687 UXK589659:UXK589687 VHG589659:VHG589687 VRC589659:VRC589687 WAY589659:WAY589687 WKU589659:WKU589687 WUQ589659:WUQ589687 IE655195:IE655223 SA655195:SA655223 ABW655195:ABW655223 ALS655195:ALS655223 AVO655195:AVO655223 BFK655195:BFK655223 BPG655195:BPG655223 BZC655195:BZC655223 CIY655195:CIY655223 CSU655195:CSU655223 DCQ655195:DCQ655223 DMM655195:DMM655223 DWI655195:DWI655223 EGE655195:EGE655223 EQA655195:EQA655223 EZW655195:EZW655223 FJS655195:FJS655223 FTO655195:FTO655223 GDK655195:GDK655223 GNG655195:GNG655223 GXC655195:GXC655223 HGY655195:HGY655223 HQU655195:HQU655223 IAQ655195:IAQ655223 IKM655195:IKM655223 IUI655195:IUI655223 JEE655195:JEE655223 JOA655195:JOA655223 JXW655195:JXW655223 KHS655195:KHS655223 KRO655195:KRO655223 LBK655195:LBK655223 LLG655195:LLG655223 LVC655195:LVC655223 MEY655195:MEY655223 MOU655195:MOU655223 MYQ655195:MYQ655223 NIM655195:NIM655223 NSI655195:NSI655223 OCE655195:OCE655223 OMA655195:OMA655223 OVW655195:OVW655223 PFS655195:PFS655223 PPO655195:PPO655223 PZK655195:PZK655223 QJG655195:QJG655223 QTC655195:QTC655223 RCY655195:RCY655223 RMU655195:RMU655223 RWQ655195:RWQ655223 SGM655195:SGM655223 SQI655195:SQI655223 TAE655195:TAE655223 TKA655195:TKA655223 TTW655195:TTW655223 UDS655195:UDS655223 UNO655195:UNO655223 UXK655195:UXK655223 VHG655195:VHG655223 VRC655195:VRC655223 WAY655195:WAY655223 WKU655195:WKU655223 WUQ655195:WUQ655223 IE720731:IE720759 SA720731:SA720759 ABW720731:ABW720759 ALS720731:ALS720759 AVO720731:AVO720759 BFK720731:BFK720759 BPG720731:BPG720759 BZC720731:BZC720759 CIY720731:CIY720759 CSU720731:CSU720759 DCQ720731:DCQ720759 DMM720731:DMM720759 DWI720731:DWI720759 EGE720731:EGE720759 EQA720731:EQA720759 EZW720731:EZW720759 FJS720731:FJS720759 FTO720731:FTO720759 GDK720731:GDK720759 GNG720731:GNG720759 GXC720731:GXC720759 HGY720731:HGY720759 HQU720731:HQU720759 IAQ720731:IAQ720759 IKM720731:IKM720759 IUI720731:IUI720759 JEE720731:JEE720759 JOA720731:JOA720759 JXW720731:JXW720759 KHS720731:KHS720759 KRO720731:KRO720759 LBK720731:LBK720759 LLG720731:LLG720759 LVC720731:LVC720759 MEY720731:MEY720759 MOU720731:MOU720759 MYQ720731:MYQ720759 NIM720731:NIM720759 NSI720731:NSI720759 OCE720731:OCE720759 OMA720731:OMA720759 OVW720731:OVW720759 PFS720731:PFS720759 PPO720731:PPO720759 PZK720731:PZK720759 QJG720731:QJG720759 QTC720731:QTC720759 RCY720731:RCY720759 RMU720731:RMU720759 RWQ720731:RWQ720759 SGM720731:SGM720759 SQI720731:SQI720759 TAE720731:TAE720759 TKA720731:TKA720759 TTW720731:TTW720759 UDS720731:UDS720759 UNO720731:UNO720759 UXK720731:UXK720759 VHG720731:VHG720759 VRC720731:VRC720759 WAY720731:WAY720759 WKU720731:WKU720759 WUQ720731:WUQ720759 IE786267:IE786295 SA786267:SA786295 ABW786267:ABW786295 ALS786267:ALS786295 AVO786267:AVO786295 BFK786267:BFK786295 BPG786267:BPG786295 BZC786267:BZC786295 CIY786267:CIY786295 CSU786267:CSU786295 DCQ786267:DCQ786295 DMM786267:DMM786295 DWI786267:DWI786295 EGE786267:EGE786295 EQA786267:EQA786295 EZW786267:EZW786295 FJS786267:FJS786295 FTO786267:FTO786295 GDK786267:GDK786295 GNG786267:GNG786295 GXC786267:GXC786295 HGY786267:HGY786295 HQU786267:HQU786295 IAQ786267:IAQ786295 IKM786267:IKM786295 IUI786267:IUI786295 JEE786267:JEE786295 JOA786267:JOA786295 JXW786267:JXW786295 KHS786267:KHS786295 KRO786267:KRO786295 LBK786267:LBK786295 LLG786267:LLG786295 LVC786267:LVC786295 MEY786267:MEY786295 MOU786267:MOU786295 MYQ786267:MYQ786295 NIM786267:NIM786295 NSI786267:NSI786295 OCE786267:OCE786295 OMA786267:OMA786295 OVW786267:OVW786295 PFS786267:PFS786295 PPO786267:PPO786295 PZK786267:PZK786295 QJG786267:QJG786295 QTC786267:QTC786295 RCY786267:RCY786295 RMU786267:RMU786295 RWQ786267:RWQ786295 SGM786267:SGM786295 SQI786267:SQI786295 TAE786267:TAE786295 TKA786267:TKA786295 TTW786267:TTW786295 UDS786267:UDS786295 UNO786267:UNO786295 UXK786267:UXK786295 VHG786267:VHG786295 VRC786267:VRC786295 WAY786267:WAY786295 WKU786267:WKU786295 WUQ786267:WUQ786295 IE851803:IE851831 SA851803:SA851831 ABW851803:ABW851831 ALS851803:ALS851831 AVO851803:AVO851831 BFK851803:BFK851831 BPG851803:BPG851831 BZC851803:BZC851831 CIY851803:CIY851831 CSU851803:CSU851831 DCQ851803:DCQ851831 DMM851803:DMM851831 DWI851803:DWI851831 EGE851803:EGE851831 EQA851803:EQA851831 EZW851803:EZW851831 FJS851803:FJS851831 FTO851803:FTO851831 GDK851803:GDK851831 GNG851803:GNG851831 GXC851803:GXC851831 HGY851803:HGY851831 HQU851803:HQU851831 IAQ851803:IAQ851831 IKM851803:IKM851831 IUI851803:IUI851831 JEE851803:JEE851831 JOA851803:JOA851831 JXW851803:JXW851831 KHS851803:KHS851831 KRO851803:KRO851831 LBK851803:LBK851831 LLG851803:LLG851831 LVC851803:LVC851831 MEY851803:MEY851831 MOU851803:MOU851831 MYQ851803:MYQ851831 NIM851803:NIM851831 NSI851803:NSI851831 OCE851803:OCE851831 OMA851803:OMA851831 OVW851803:OVW851831 PFS851803:PFS851831 PPO851803:PPO851831 PZK851803:PZK851831 QJG851803:QJG851831 QTC851803:QTC851831 RCY851803:RCY851831 RMU851803:RMU851831 RWQ851803:RWQ851831 SGM851803:SGM851831 SQI851803:SQI851831 TAE851803:TAE851831 TKA851803:TKA851831 TTW851803:TTW851831 UDS851803:UDS851831 UNO851803:UNO851831 UXK851803:UXK851831 VHG851803:VHG851831 VRC851803:VRC851831 WAY851803:WAY851831 WKU851803:WKU851831 WUQ851803:WUQ851831 IE917339:IE917367 SA917339:SA917367 ABW917339:ABW917367 ALS917339:ALS917367 AVO917339:AVO917367 BFK917339:BFK917367 BPG917339:BPG917367 BZC917339:BZC917367 CIY917339:CIY917367 CSU917339:CSU917367 DCQ917339:DCQ917367 DMM917339:DMM917367 DWI917339:DWI917367 EGE917339:EGE917367 EQA917339:EQA917367 EZW917339:EZW917367 FJS917339:FJS917367 FTO917339:FTO917367 GDK917339:GDK917367 GNG917339:GNG917367 GXC917339:GXC917367 HGY917339:HGY917367 HQU917339:HQU917367 IAQ917339:IAQ917367 IKM917339:IKM917367 IUI917339:IUI917367 JEE917339:JEE917367 JOA917339:JOA917367 JXW917339:JXW917367 KHS917339:KHS917367 KRO917339:KRO917367 LBK917339:LBK917367 LLG917339:LLG917367 LVC917339:LVC917367 MEY917339:MEY917367 MOU917339:MOU917367 MYQ917339:MYQ917367 NIM917339:NIM917367 NSI917339:NSI917367 OCE917339:OCE917367 OMA917339:OMA917367 OVW917339:OVW917367 PFS917339:PFS917367 PPO917339:PPO917367 PZK917339:PZK917367 QJG917339:QJG917367 QTC917339:QTC917367 RCY917339:RCY917367 RMU917339:RMU917367 RWQ917339:RWQ917367 SGM917339:SGM917367 SQI917339:SQI917367 TAE917339:TAE917367 TKA917339:TKA917367 TTW917339:TTW917367 UDS917339:UDS917367 UNO917339:UNO917367 UXK917339:UXK917367 VHG917339:VHG917367 VRC917339:VRC917367 WAY917339:WAY917367 WKU917339:WKU917367 WUQ917339:WUQ917367 IE982875:IE982903 SA982875:SA982903 ABW982875:ABW982903 ALS982875:ALS982903 AVO982875:AVO982903 BFK982875:BFK982903 BPG982875:BPG982903 BZC982875:BZC982903 CIY982875:CIY982903 CSU982875:CSU982903 DCQ982875:DCQ982903 DMM982875:DMM982903 DWI982875:DWI982903 EGE982875:EGE982903 EQA982875:EQA982903 EZW982875:EZW982903 FJS982875:FJS982903 FTO982875:FTO982903 GDK982875:GDK982903 GNG982875:GNG982903 GXC982875:GXC982903 HGY982875:HGY982903 HQU982875:HQU982903 IAQ982875:IAQ982903 IKM982875:IKM982903 IUI982875:IUI982903 JEE982875:JEE982903 JOA982875:JOA982903 JXW982875:JXW982903 KHS982875:KHS982903 KRO982875:KRO982903 LBK982875:LBK982903 LLG982875:LLG982903 LVC982875:LVC982903 MEY982875:MEY982903 MOU982875:MOU982903 MYQ982875:MYQ982903 NIM982875:NIM982903 NSI982875:NSI982903 OCE982875:OCE982903 OMA982875:OMA982903 OVW982875:OVW982903 PFS982875:PFS982903 PPO982875:PPO982903 PZK982875:PZK982903 QJG982875:QJG982903 QTC982875:QTC982903 RCY982875:RCY982903 RMU982875:RMU982903 RWQ982875:RWQ982903 SGM982875:SGM982903 SQI982875:SQI982903 TAE982875:TAE982903 TKA982875:TKA982903 TTW982875:TTW982903 UDS982875:UDS982903 UNO982875:UNO982903 UXK982875:UXK982903 VHG982875:VHG982903 VRC982875:VRC982903 WAY982875:WAY982903 WKU982875:WKU982903 WUQ982875:WUQ982903 WUQ983087:WUQ983210 IE65351:IE65365 SA65351:SA65365 ABW65351:ABW65365 ALS65351:ALS65365 AVO65351:AVO65365 BFK65351:BFK65365 BPG65351:BPG65365 BZC65351:BZC65365 CIY65351:CIY65365 CSU65351:CSU65365 DCQ65351:DCQ65365 DMM65351:DMM65365 DWI65351:DWI65365 EGE65351:EGE65365 EQA65351:EQA65365 EZW65351:EZW65365 FJS65351:FJS65365 FTO65351:FTO65365 GDK65351:GDK65365 GNG65351:GNG65365 GXC65351:GXC65365 HGY65351:HGY65365 HQU65351:HQU65365 IAQ65351:IAQ65365 IKM65351:IKM65365 IUI65351:IUI65365 JEE65351:JEE65365 JOA65351:JOA65365 JXW65351:JXW65365 KHS65351:KHS65365 KRO65351:KRO65365 LBK65351:LBK65365 LLG65351:LLG65365 LVC65351:LVC65365 MEY65351:MEY65365 MOU65351:MOU65365 MYQ65351:MYQ65365 NIM65351:NIM65365 NSI65351:NSI65365 OCE65351:OCE65365 OMA65351:OMA65365 OVW65351:OVW65365 PFS65351:PFS65365 PPO65351:PPO65365 PZK65351:PZK65365 QJG65351:QJG65365 QTC65351:QTC65365 RCY65351:RCY65365 RMU65351:RMU65365 RWQ65351:RWQ65365 SGM65351:SGM65365 SQI65351:SQI65365 TAE65351:TAE65365 TKA65351:TKA65365 TTW65351:TTW65365 UDS65351:UDS65365 UNO65351:UNO65365 UXK65351:UXK65365 VHG65351:VHG65365 VRC65351:VRC65365 WAY65351:WAY65365 WKU65351:WKU65365 WUQ65351:WUQ65365 IE130887:IE130901 SA130887:SA130901 ABW130887:ABW130901 ALS130887:ALS130901 AVO130887:AVO130901 BFK130887:BFK130901 BPG130887:BPG130901 BZC130887:BZC130901 CIY130887:CIY130901 CSU130887:CSU130901 DCQ130887:DCQ130901 DMM130887:DMM130901 DWI130887:DWI130901 EGE130887:EGE130901 EQA130887:EQA130901 EZW130887:EZW130901 FJS130887:FJS130901 FTO130887:FTO130901 GDK130887:GDK130901 GNG130887:GNG130901 GXC130887:GXC130901 HGY130887:HGY130901 HQU130887:HQU130901 IAQ130887:IAQ130901 IKM130887:IKM130901 IUI130887:IUI130901 JEE130887:JEE130901 JOA130887:JOA130901 JXW130887:JXW130901 KHS130887:KHS130901 KRO130887:KRO130901 LBK130887:LBK130901 LLG130887:LLG130901 LVC130887:LVC130901 MEY130887:MEY130901 MOU130887:MOU130901 MYQ130887:MYQ130901 NIM130887:NIM130901 NSI130887:NSI130901 OCE130887:OCE130901 OMA130887:OMA130901 OVW130887:OVW130901 PFS130887:PFS130901 PPO130887:PPO130901 PZK130887:PZK130901 QJG130887:QJG130901 QTC130887:QTC130901 RCY130887:RCY130901 RMU130887:RMU130901 RWQ130887:RWQ130901 SGM130887:SGM130901 SQI130887:SQI130901 TAE130887:TAE130901 TKA130887:TKA130901 TTW130887:TTW130901 UDS130887:UDS130901 UNO130887:UNO130901 UXK130887:UXK130901 VHG130887:VHG130901 VRC130887:VRC130901 WAY130887:WAY130901 WKU130887:WKU130901 WUQ130887:WUQ130901 IE196423:IE196437 SA196423:SA196437 ABW196423:ABW196437 ALS196423:ALS196437 AVO196423:AVO196437 BFK196423:BFK196437 BPG196423:BPG196437 BZC196423:BZC196437 CIY196423:CIY196437 CSU196423:CSU196437 DCQ196423:DCQ196437 DMM196423:DMM196437 DWI196423:DWI196437 EGE196423:EGE196437 EQA196423:EQA196437 EZW196423:EZW196437 FJS196423:FJS196437 FTO196423:FTO196437 GDK196423:GDK196437 GNG196423:GNG196437 GXC196423:GXC196437 HGY196423:HGY196437 HQU196423:HQU196437 IAQ196423:IAQ196437 IKM196423:IKM196437 IUI196423:IUI196437 JEE196423:JEE196437 JOA196423:JOA196437 JXW196423:JXW196437 KHS196423:KHS196437 KRO196423:KRO196437 LBK196423:LBK196437 LLG196423:LLG196437 LVC196423:LVC196437 MEY196423:MEY196437 MOU196423:MOU196437 MYQ196423:MYQ196437 NIM196423:NIM196437 NSI196423:NSI196437 OCE196423:OCE196437 OMA196423:OMA196437 OVW196423:OVW196437 PFS196423:PFS196437 PPO196423:PPO196437 PZK196423:PZK196437 QJG196423:QJG196437 QTC196423:QTC196437 RCY196423:RCY196437 RMU196423:RMU196437 RWQ196423:RWQ196437 SGM196423:SGM196437 SQI196423:SQI196437 TAE196423:TAE196437 TKA196423:TKA196437 TTW196423:TTW196437 UDS196423:UDS196437 UNO196423:UNO196437 UXK196423:UXK196437 VHG196423:VHG196437 VRC196423:VRC196437 WAY196423:WAY196437 WKU196423:WKU196437 WUQ196423:WUQ196437 IE261959:IE261973 SA261959:SA261973 ABW261959:ABW261973 ALS261959:ALS261973 AVO261959:AVO261973 BFK261959:BFK261973 BPG261959:BPG261973 BZC261959:BZC261973 CIY261959:CIY261973 CSU261959:CSU261973 DCQ261959:DCQ261973 DMM261959:DMM261973 DWI261959:DWI261973 EGE261959:EGE261973 EQA261959:EQA261973 EZW261959:EZW261973 FJS261959:FJS261973 FTO261959:FTO261973 GDK261959:GDK261973 GNG261959:GNG261973 GXC261959:GXC261973 HGY261959:HGY261973 HQU261959:HQU261973 IAQ261959:IAQ261973 IKM261959:IKM261973 IUI261959:IUI261973 JEE261959:JEE261973 JOA261959:JOA261973 JXW261959:JXW261973 KHS261959:KHS261973 KRO261959:KRO261973 LBK261959:LBK261973 LLG261959:LLG261973 LVC261959:LVC261973 MEY261959:MEY261973 MOU261959:MOU261973 MYQ261959:MYQ261973 NIM261959:NIM261973 NSI261959:NSI261973 OCE261959:OCE261973 OMA261959:OMA261973 OVW261959:OVW261973 PFS261959:PFS261973 PPO261959:PPO261973 PZK261959:PZK261973 QJG261959:QJG261973 QTC261959:QTC261973 RCY261959:RCY261973 RMU261959:RMU261973 RWQ261959:RWQ261973 SGM261959:SGM261973 SQI261959:SQI261973 TAE261959:TAE261973 TKA261959:TKA261973 TTW261959:TTW261973 UDS261959:UDS261973 UNO261959:UNO261973 UXK261959:UXK261973 VHG261959:VHG261973 VRC261959:VRC261973 WAY261959:WAY261973 WKU261959:WKU261973 WUQ261959:WUQ261973 IE327495:IE327509 SA327495:SA327509 ABW327495:ABW327509 ALS327495:ALS327509 AVO327495:AVO327509 BFK327495:BFK327509 BPG327495:BPG327509 BZC327495:BZC327509 CIY327495:CIY327509 CSU327495:CSU327509 DCQ327495:DCQ327509 DMM327495:DMM327509 DWI327495:DWI327509 EGE327495:EGE327509 EQA327495:EQA327509 EZW327495:EZW327509 FJS327495:FJS327509 FTO327495:FTO327509 GDK327495:GDK327509 GNG327495:GNG327509 GXC327495:GXC327509 HGY327495:HGY327509 HQU327495:HQU327509 IAQ327495:IAQ327509 IKM327495:IKM327509 IUI327495:IUI327509 JEE327495:JEE327509 JOA327495:JOA327509 JXW327495:JXW327509 KHS327495:KHS327509 KRO327495:KRO327509 LBK327495:LBK327509 LLG327495:LLG327509 LVC327495:LVC327509 MEY327495:MEY327509 MOU327495:MOU327509 MYQ327495:MYQ327509 NIM327495:NIM327509 NSI327495:NSI327509 OCE327495:OCE327509 OMA327495:OMA327509 OVW327495:OVW327509 PFS327495:PFS327509 PPO327495:PPO327509 PZK327495:PZK327509 QJG327495:QJG327509 QTC327495:QTC327509 RCY327495:RCY327509 RMU327495:RMU327509 RWQ327495:RWQ327509 SGM327495:SGM327509 SQI327495:SQI327509 TAE327495:TAE327509 TKA327495:TKA327509 TTW327495:TTW327509 UDS327495:UDS327509 UNO327495:UNO327509 UXK327495:UXK327509 VHG327495:VHG327509 VRC327495:VRC327509 WAY327495:WAY327509 WKU327495:WKU327509 WUQ327495:WUQ327509 IE393031:IE393045 SA393031:SA393045 ABW393031:ABW393045 ALS393031:ALS393045 AVO393031:AVO393045 BFK393031:BFK393045 BPG393031:BPG393045 BZC393031:BZC393045 CIY393031:CIY393045 CSU393031:CSU393045 DCQ393031:DCQ393045 DMM393031:DMM393045 DWI393031:DWI393045 EGE393031:EGE393045 EQA393031:EQA393045 EZW393031:EZW393045 FJS393031:FJS393045 FTO393031:FTO393045 GDK393031:GDK393045 GNG393031:GNG393045 GXC393031:GXC393045 HGY393031:HGY393045 HQU393031:HQU393045 IAQ393031:IAQ393045 IKM393031:IKM393045 IUI393031:IUI393045 JEE393031:JEE393045 JOA393031:JOA393045 JXW393031:JXW393045 KHS393031:KHS393045 KRO393031:KRO393045 LBK393031:LBK393045 LLG393031:LLG393045 LVC393031:LVC393045 MEY393031:MEY393045 MOU393031:MOU393045 MYQ393031:MYQ393045 NIM393031:NIM393045 NSI393031:NSI393045 OCE393031:OCE393045 OMA393031:OMA393045 OVW393031:OVW393045 PFS393031:PFS393045 PPO393031:PPO393045 PZK393031:PZK393045 QJG393031:QJG393045 QTC393031:QTC393045 RCY393031:RCY393045 RMU393031:RMU393045 RWQ393031:RWQ393045 SGM393031:SGM393045 SQI393031:SQI393045 TAE393031:TAE393045 TKA393031:TKA393045 TTW393031:TTW393045 UDS393031:UDS393045 UNO393031:UNO393045 UXK393031:UXK393045 VHG393031:VHG393045 VRC393031:VRC393045 WAY393031:WAY393045 WKU393031:WKU393045 WUQ393031:WUQ393045 IE458567:IE458581 SA458567:SA458581 ABW458567:ABW458581 ALS458567:ALS458581 AVO458567:AVO458581 BFK458567:BFK458581 BPG458567:BPG458581 BZC458567:BZC458581 CIY458567:CIY458581 CSU458567:CSU458581 DCQ458567:DCQ458581 DMM458567:DMM458581 DWI458567:DWI458581 EGE458567:EGE458581 EQA458567:EQA458581 EZW458567:EZW458581 FJS458567:FJS458581 FTO458567:FTO458581 GDK458567:GDK458581 GNG458567:GNG458581 GXC458567:GXC458581 HGY458567:HGY458581 HQU458567:HQU458581 IAQ458567:IAQ458581 IKM458567:IKM458581 IUI458567:IUI458581 JEE458567:JEE458581 JOA458567:JOA458581 JXW458567:JXW458581 KHS458567:KHS458581 KRO458567:KRO458581 LBK458567:LBK458581 LLG458567:LLG458581 LVC458567:LVC458581 MEY458567:MEY458581 MOU458567:MOU458581 MYQ458567:MYQ458581 NIM458567:NIM458581 NSI458567:NSI458581 OCE458567:OCE458581 OMA458567:OMA458581 OVW458567:OVW458581 PFS458567:PFS458581 PPO458567:PPO458581 PZK458567:PZK458581 QJG458567:QJG458581 QTC458567:QTC458581 RCY458567:RCY458581 RMU458567:RMU458581 RWQ458567:RWQ458581 SGM458567:SGM458581 SQI458567:SQI458581 TAE458567:TAE458581 TKA458567:TKA458581 TTW458567:TTW458581 UDS458567:UDS458581 UNO458567:UNO458581 UXK458567:UXK458581 VHG458567:VHG458581 VRC458567:VRC458581 WAY458567:WAY458581 WKU458567:WKU458581 WUQ458567:WUQ458581 IE524103:IE524117 SA524103:SA524117 ABW524103:ABW524117 ALS524103:ALS524117 AVO524103:AVO524117 BFK524103:BFK524117 BPG524103:BPG524117 BZC524103:BZC524117 CIY524103:CIY524117 CSU524103:CSU524117 DCQ524103:DCQ524117 DMM524103:DMM524117 DWI524103:DWI524117 EGE524103:EGE524117 EQA524103:EQA524117 EZW524103:EZW524117 FJS524103:FJS524117 FTO524103:FTO524117 GDK524103:GDK524117 GNG524103:GNG524117 GXC524103:GXC524117 HGY524103:HGY524117 HQU524103:HQU524117 IAQ524103:IAQ524117 IKM524103:IKM524117 IUI524103:IUI524117 JEE524103:JEE524117 JOA524103:JOA524117 JXW524103:JXW524117 KHS524103:KHS524117 KRO524103:KRO524117 LBK524103:LBK524117 LLG524103:LLG524117 LVC524103:LVC524117 MEY524103:MEY524117 MOU524103:MOU524117 MYQ524103:MYQ524117 NIM524103:NIM524117 NSI524103:NSI524117 OCE524103:OCE524117 OMA524103:OMA524117 OVW524103:OVW524117 PFS524103:PFS524117 PPO524103:PPO524117 PZK524103:PZK524117 QJG524103:QJG524117 QTC524103:QTC524117 RCY524103:RCY524117 RMU524103:RMU524117 RWQ524103:RWQ524117 SGM524103:SGM524117 SQI524103:SQI524117 TAE524103:TAE524117 TKA524103:TKA524117 TTW524103:TTW524117 UDS524103:UDS524117 UNO524103:UNO524117 UXK524103:UXK524117 VHG524103:VHG524117 VRC524103:VRC524117 WAY524103:WAY524117 WKU524103:WKU524117 WUQ524103:WUQ524117 IE589639:IE589653 SA589639:SA589653 ABW589639:ABW589653 ALS589639:ALS589653 AVO589639:AVO589653 BFK589639:BFK589653 BPG589639:BPG589653 BZC589639:BZC589653 CIY589639:CIY589653 CSU589639:CSU589653 DCQ589639:DCQ589653 DMM589639:DMM589653 DWI589639:DWI589653 EGE589639:EGE589653 EQA589639:EQA589653 EZW589639:EZW589653 FJS589639:FJS589653 FTO589639:FTO589653 GDK589639:GDK589653 GNG589639:GNG589653 GXC589639:GXC589653 HGY589639:HGY589653 HQU589639:HQU589653 IAQ589639:IAQ589653 IKM589639:IKM589653 IUI589639:IUI589653 JEE589639:JEE589653 JOA589639:JOA589653 JXW589639:JXW589653 KHS589639:KHS589653 KRO589639:KRO589653 LBK589639:LBK589653 LLG589639:LLG589653 LVC589639:LVC589653 MEY589639:MEY589653 MOU589639:MOU589653 MYQ589639:MYQ589653 NIM589639:NIM589653 NSI589639:NSI589653 OCE589639:OCE589653 OMA589639:OMA589653 OVW589639:OVW589653 PFS589639:PFS589653 PPO589639:PPO589653 PZK589639:PZK589653 QJG589639:QJG589653 QTC589639:QTC589653 RCY589639:RCY589653 RMU589639:RMU589653 RWQ589639:RWQ589653 SGM589639:SGM589653 SQI589639:SQI589653 TAE589639:TAE589653 TKA589639:TKA589653 TTW589639:TTW589653 UDS589639:UDS589653 UNO589639:UNO589653 UXK589639:UXK589653 VHG589639:VHG589653 VRC589639:VRC589653 WAY589639:WAY589653 WKU589639:WKU589653 WUQ589639:WUQ589653 IE655175:IE655189 SA655175:SA655189 ABW655175:ABW655189 ALS655175:ALS655189 AVO655175:AVO655189 BFK655175:BFK655189 BPG655175:BPG655189 BZC655175:BZC655189 CIY655175:CIY655189 CSU655175:CSU655189 DCQ655175:DCQ655189 DMM655175:DMM655189 DWI655175:DWI655189 EGE655175:EGE655189 EQA655175:EQA655189 EZW655175:EZW655189 FJS655175:FJS655189 FTO655175:FTO655189 GDK655175:GDK655189 GNG655175:GNG655189 GXC655175:GXC655189 HGY655175:HGY655189 HQU655175:HQU655189 IAQ655175:IAQ655189 IKM655175:IKM655189 IUI655175:IUI655189 JEE655175:JEE655189 JOA655175:JOA655189 JXW655175:JXW655189 KHS655175:KHS655189 KRO655175:KRO655189 LBK655175:LBK655189 LLG655175:LLG655189 LVC655175:LVC655189 MEY655175:MEY655189 MOU655175:MOU655189 MYQ655175:MYQ655189 NIM655175:NIM655189 NSI655175:NSI655189 OCE655175:OCE655189 OMA655175:OMA655189 OVW655175:OVW655189 PFS655175:PFS655189 PPO655175:PPO655189 PZK655175:PZK655189 QJG655175:QJG655189 QTC655175:QTC655189 RCY655175:RCY655189 RMU655175:RMU655189 RWQ655175:RWQ655189 SGM655175:SGM655189 SQI655175:SQI655189 TAE655175:TAE655189 TKA655175:TKA655189 TTW655175:TTW655189 UDS655175:UDS655189 UNO655175:UNO655189 UXK655175:UXK655189 VHG655175:VHG655189 VRC655175:VRC655189 WAY655175:WAY655189 WKU655175:WKU655189 WUQ655175:WUQ655189 IE720711:IE720725 SA720711:SA720725 ABW720711:ABW720725 ALS720711:ALS720725 AVO720711:AVO720725 BFK720711:BFK720725 BPG720711:BPG720725 BZC720711:BZC720725 CIY720711:CIY720725 CSU720711:CSU720725 DCQ720711:DCQ720725 DMM720711:DMM720725 DWI720711:DWI720725 EGE720711:EGE720725 EQA720711:EQA720725 EZW720711:EZW720725 FJS720711:FJS720725 FTO720711:FTO720725 GDK720711:GDK720725 GNG720711:GNG720725 GXC720711:GXC720725 HGY720711:HGY720725 HQU720711:HQU720725 IAQ720711:IAQ720725 IKM720711:IKM720725 IUI720711:IUI720725 JEE720711:JEE720725 JOA720711:JOA720725 JXW720711:JXW720725 KHS720711:KHS720725 KRO720711:KRO720725 LBK720711:LBK720725 LLG720711:LLG720725 LVC720711:LVC720725 MEY720711:MEY720725 MOU720711:MOU720725 MYQ720711:MYQ720725 NIM720711:NIM720725 NSI720711:NSI720725 OCE720711:OCE720725 OMA720711:OMA720725 OVW720711:OVW720725 PFS720711:PFS720725 PPO720711:PPO720725 PZK720711:PZK720725 QJG720711:QJG720725 QTC720711:QTC720725 RCY720711:RCY720725 RMU720711:RMU720725 RWQ720711:RWQ720725 SGM720711:SGM720725 SQI720711:SQI720725 TAE720711:TAE720725 TKA720711:TKA720725 TTW720711:TTW720725 UDS720711:UDS720725 UNO720711:UNO720725 UXK720711:UXK720725 VHG720711:VHG720725 VRC720711:VRC720725 WAY720711:WAY720725 WKU720711:WKU720725 WUQ720711:WUQ720725 IE786247:IE786261 SA786247:SA786261 ABW786247:ABW786261 ALS786247:ALS786261 AVO786247:AVO786261 BFK786247:BFK786261 BPG786247:BPG786261 BZC786247:BZC786261 CIY786247:CIY786261 CSU786247:CSU786261 DCQ786247:DCQ786261 DMM786247:DMM786261 DWI786247:DWI786261 EGE786247:EGE786261 EQA786247:EQA786261 EZW786247:EZW786261 FJS786247:FJS786261 FTO786247:FTO786261 GDK786247:GDK786261 GNG786247:GNG786261 GXC786247:GXC786261 HGY786247:HGY786261 HQU786247:HQU786261 IAQ786247:IAQ786261 IKM786247:IKM786261 IUI786247:IUI786261 JEE786247:JEE786261 JOA786247:JOA786261 JXW786247:JXW786261 KHS786247:KHS786261 KRO786247:KRO786261 LBK786247:LBK786261 LLG786247:LLG786261 LVC786247:LVC786261 MEY786247:MEY786261 MOU786247:MOU786261 MYQ786247:MYQ786261 NIM786247:NIM786261 NSI786247:NSI786261 OCE786247:OCE786261 OMA786247:OMA786261 OVW786247:OVW786261 PFS786247:PFS786261 PPO786247:PPO786261 PZK786247:PZK786261 QJG786247:QJG786261 QTC786247:QTC786261 RCY786247:RCY786261 RMU786247:RMU786261 RWQ786247:RWQ786261 SGM786247:SGM786261 SQI786247:SQI786261 TAE786247:TAE786261 TKA786247:TKA786261 TTW786247:TTW786261 UDS786247:UDS786261 UNO786247:UNO786261 UXK786247:UXK786261 VHG786247:VHG786261 VRC786247:VRC786261 WAY786247:WAY786261 WKU786247:WKU786261 WUQ786247:WUQ786261 IE851783:IE851797 SA851783:SA851797 ABW851783:ABW851797 ALS851783:ALS851797 AVO851783:AVO851797 BFK851783:BFK851797 BPG851783:BPG851797 BZC851783:BZC851797 CIY851783:CIY851797 CSU851783:CSU851797 DCQ851783:DCQ851797 DMM851783:DMM851797 DWI851783:DWI851797 EGE851783:EGE851797 EQA851783:EQA851797 EZW851783:EZW851797 FJS851783:FJS851797 FTO851783:FTO851797 GDK851783:GDK851797 GNG851783:GNG851797 GXC851783:GXC851797 HGY851783:HGY851797 HQU851783:HQU851797 IAQ851783:IAQ851797 IKM851783:IKM851797 IUI851783:IUI851797 JEE851783:JEE851797 JOA851783:JOA851797 JXW851783:JXW851797 KHS851783:KHS851797 KRO851783:KRO851797 LBK851783:LBK851797 LLG851783:LLG851797 LVC851783:LVC851797 MEY851783:MEY851797 MOU851783:MOU851797 MYQ851783:MYQ851797 NIM851783:NIM851797 NSI851783:NSI851797 OCE851783:OCE851797 OMA851783:OMA851797 OVW851783:OVW851797 PFS851783:PFS851797 PPO851783:PPO851797 PZK851783:PZK851797 QJG851783:QJG851797 QTC851783:QTC851797 RCY851783:RCY851797 RMU851783:RMU851797 RWQ851783:RWQ851797 SGM851783:SGM851797 SQI851783:SQI851797 TAE851783:TAE851797 TKA851783:TKA851797 TTW851783:TTW851797 UDS851783:UDS851797 UNO851783:UNO851797 UXK851783:UXK851797 VHG851783:VHG851797 VRC851783:VRC851797 WAY851783:WAY851797 WKU851783:WKU851797 WUQ851783:WUQ851797 IE917319:IE917333 SA917319:SA917333 ABW917319:ABW917333 ALS917319:ALS917333 AVO917319:AVO917333 BFK917319:BFK917333 BPG917319:BPG917333 BZC917319:BZC917333 CIY917319:CIY917333 CSU917319:CSU917333 DCQ917319:DCQ917333 DMM917319:DMM917333 DWI917319:DWI917333 EGE917319:EGE917333 EQA917319:EQA917333 EZW917319:EZW917333 FJS917319:FJS917333 FTO917319:FTO917333 GDK917319:GDK917333 GNG917319:GNG917333 GXC917319:GXC917333 HGY917319:HGY917333 HQU917319:HQU917333 IAQ917319:IAQ917333 IKM917319:IKM917333 IUI917319:IUI917333 JEE917319:JEE917333 JOA917319:JOA917333 JXW917319:JXW917333 KHS917319:KHS917333 KRO917319:KRO917333 LBK917319:LBK917333 LLG917319:LLG917333 LVC917319:LVC917333 MEY917319:MEY917333 MOU917319:MOU917333 MYQ917319:MYQ917333 NIM917319:NIM917333 NSI917319:NSI917333 OCE917319:OCE917333 OMA917319:OMA917333 OVW917319:OVW917333 PFS917319:PFS917333 PPO917319:PPO917333 PZK917319:PZK917333 QJG917319:QJG917333 QTC917319:QTC917333 RCY917319:RCY917333 RMU917319:RMU917333 RWQ917319:RWQ917333 SGM917319:SGM917333 SQI917319:SQI917333 TAE917319:TAE917333 TKA917319:TKA917333 TTW917319:TTW917333 UDS917319:UDS917333 UNO917319:UNO917333 UXK917319:UXK917333 VHG917319:VHG917333 VRC917319:VRC917333 WAY917319:WAY917333 WKU917319:WKU917333 WUQ917319:WUQ917333 IE982855:IE982869 SA982855:SA982869 ABW982855:ABW982869 ALS982855:ALS982869 AVO982855:AVO982869 BFK982855:BFK982869 BPG982855:BPG982869 BZC982855:BZC982869 CIY982855:CIY982869 CSU982855:CSU982869 DCQ982855:DCQ982869 DMM982855:DMM982869 DWI982855:DWI982869 EGE982855:EGE982869 EQA982855:EQA982869 EZW982855:EZW982869 FJS982855:FJS982869 FTO982855:FTO982869 GDK982855:GDK982869 GNG982855:GNG982869 GXC982855:GXC982869 HGY982855:HGY982869 HQU982855:HQU982869 IAQ982855:IAQ982869 IKM982855:IKM982869 IUI982855:IUI982869 JEE982855:JEE982869 JOA982855:JOA982869 JXW982855:JXW982869 KHS982855:KHS982869 KRO982855:KRO982869 LBK982855:LBK982869 LLG982855:LLG982869 LVC982855:LVC982869 MEY982855:MEY982869 MOU982855:MOU982869 MYQ982855:MYQ982869 NIM982855:NIM982869 NSI982855:NSI982869 OCE982855:OCE982869 OMA982855:OMA982869 OVW982855:OVW982869 PFS982855:PFS982869 PPO982855:PPO982869 PZK982855:PZK982869 QJG982855:QJG982869 QTC982855:QTC982869 RCY982855:RCY982869 RMU982855:RMU982869 RWQ982855:RWQ982869 SGM982855:SGM982869 SQI982855:SQI982869 TAE982855:TAE982869 TKA982855:TKA982869 TTW982855:TTW982869 UDS982855:UDS982869 UNO982855:UNO982869 UXK982855:UXK982869 VHG982855:VHG982869 VRC982855:VRC982869 WAY982855:WAY982869 WKU982855:WKU982869 WUQ982855:WUQ982869 IE65320:IE65333 SA65320:SA65333 ABW65320:ABW65333 ALS65320:ALS65333 AVO65320:AVO65333 BFK65320:BFK65333 BPG65320:BPG65333 BZC65320:BZC65333 CIY65320:CIY65333 CSU65320:CSU65333 DCQ65320:DCQ65333 DMM65320:DMM65333 DWI65320:DWI65333 EGE65320:EGE65333 EQA65320:EQA65333 EZW65320:EZW65333 FJS65320:FJS65333 FTO65320:FTO65333 GDK65320:GDK65333 GNG65320:GNG65333 GXC65320:GXC65333 HGY65320:HGY65333 HQU65320:HQU65333 IAQ65320:IAQ65333 IKM65320:IKM65333 IUI65320:IUI65333 JEE65320:JEE65333 JOA65320:JOA65333 JXW65320:JXW65333 KHS65320:KHS65333 KRO65320:KRO65333 LBK65320:LBK65333 LLG65320:LLG65333 LVC65320:LVC65333 MEY65320:MEY65333 MOU65320:MOU65333 MYQ65320:MYQ65333 NIM65320:NIM65333 NSI65320:NSI65333 OCE65320:OCE65333 OMA65320:OMA65333 OVW65320:OVW65333 PFS65320:PFS65333 PPO65320:PPO65333 PZK65320:PZK65333 QJG65320:QJG65333 QTC65320:QTC65333 RCY65320:RCY65333 RMU65320:RMU65333 RWQ65320:RWQ65333 SGM65320:SGM65333 SQI65320:SQI65333 TAE65320:TAE65333 TKA65320:TKA65333 TTW65320:TTW65333 UDS65320:UDS65333 UNO65320:UNO65333 UXK65320:UXK65333 VHG65320:VHG65333 VRC65320:VRC65333 WAY65320:WAY65333 WKU65320:WKU65333 WUQ65320:WUQ65333 IE130856:IE130869 SA130856:SA130869 ABW130856:ABW130869 ALS130856:ALS130869 AVO130856:AVO130869 BFK130856:BFK130869 BPG130856:BPG130869 BZC130856:BZC130869 CIY130856:CIY130869 CSU130856:CSU130869 DCQ130856:DCQ130869 DMM130856:DMM130869 DWI130856:DWI130869 EGE130856:EGE130869 EQA130856:EQA130869 EZW130856:EZW130869 FJS130856:FJS130869 FTO130856:FTO130869 GDK130856:GDK130869 GNG130856:GNG130869 GXC130856:GXC130869 HGY130856:HGY130869 HQU130856:HQU130869 IAQ130856:IAQ130869 IKM130856:IKM130869 IUI130856:IUI130869 JEE130856:JEE130869 JOA130856:JOA130869 JXW130856:JXW130869 KHS130856:KHS130869 KRO130856:KRO130869 LBK130856:LBK130869 LLG130856:LLG130869 LVC130856:LVC130869 MEY130856:MEY130869 MOU130856:MOU130869 MYQ130856:MYQ130869 NIM130856:NIM130869 NSI130856:NSI130869 OCE130856:OCE130869 OMA130856:OMA130869 OVW130856:OVW130869 PFS130856:PFS130869 PPO130856:PPO130869 PZK130856:PZK130869 QJG130856:QJG130869 QTC130856:QTC130869 RCY130856:RCY130869 RMU130856:RMU130869 RWQ130856:RWQ130869 SGM130856:SGM130869 SQI130856:SQI130869 TAE130856:TAE130869 TKA130856:TKA130869 TTW130856:TTW130869 UDS130856:UDS130869 UNO130856:UNO130869 UXK130856:UXK130869 VHG130856:VHG130869 VRC130856:VRC130869 WAY130856:WAY130869 WKU130856:WKU130869 WUQ130856:WUQ130869 IE196392:IE196405 SA196392:SA196405 ABW196392:ABW196405 ALS196392:ALS196405 AVO196392:AVO196405 BFK196392:BFK196405 BPG196392:BPG196405 BZC196392:BZC196405 CIY196392:CIY196405 CSU196392:CSU196405 DCQ196392:DCQ196405 DMM196392:DMM196405 DWI196392:DWI196405 EGE196392:EGE196405 EQA196392:EQA196405 EZW196392:EZW196405 FJS196392:FJS196405 FTO196392:FTO196405 GDK196392:GDK196405 GNG196392:GNG196405 GXC196392:GXC196405 HGY196392:HGY196405 HQU196392:HQU196405 IAQ196392:IAQ196405 IKM196392:IKM196405 IUI196392:IUI196405 JEE196392:JEE196405 JOA196392:JOA196405 JXW196392:JXW196405 KHS196392:KHS196405 KRO196392:KRO196405 LBK196392:LBK196405 LLG196392:LLG196405 LVC196392:LVC196405 MEY196392:MEY196405 MOU196392:MOU196405 MYQ196392:MYQ196405 NIM196392:NIM196405 NSI196392:NSI196405 OCE196392:OCE196405 OMA196392:OMA196405 OVW196392:OVW196405 PFS196392:PFS196405 PPO196392:PPO196405 PZK196392:PZK196405 QJG196392:QJG196405 QTC196392:QTC196405 RCY196392:RCY196405 RMU196392:RMU196405 RWQ196392:RWQ196405 SGM196392:SGM196405 SQI196392:SQI196405 TAE196392:TAE196405 TKA196392:TKA196405 TTW196392:TTW196405 UDS196392:UDS196405 UNO196392:UNO196405 UXK196392:UXK196405 VHG196392:VHG196405 VRC196392:VRC196405 WAY196392:WAY196405 WKU196392:WKU196405 WUQ196392:WUQ196405 IE261928:IE261941 SA261928:SA261941 ABW261928:ABW261941 ALS261928:ALS261941 AVO261928:AVO261941 BFK261928:BFK261941 BPG261928:BPG261941 BZC261928:BZC261941 CIY261928:CIY261941 CSU261928:CSU261941 DCQ261928:DCQ261941 DMM261928:DMM261941 DWI261928:DWI261941 EGE261928:EGE261941 EQA261928:EQA261941 EZW261928:EZW261941 FJS261928:FJS261941 FTO261928:FTO261941 GDK261928:GDK261941 GNG261928:GNG261941 GXC261928:GXC261941 HGY261928:HGY261941 HQU261928:HQU261941 IAQ261928:IAQ261941 IKM261928:IKM261941 IUI261928:IUI261941 JEE261928:JEE261941 JOA261928:JOA261941 JXW261928:JXW261941 KHS261928:KHS261941 KRO261928:KRO261941 LBK261928:LBK261941 LLG261928:LLG261941 LVC261928:LVC261941 MEY261928:MEY261941 MOU261928:MOU261941 MYQ261928:MYQ261941 NIM261928:NIM261941 NSI261928:NSI261941 OCE261928:OCE261941 OMA261928:OMA261941 OVW261928:OVW261941 PFS261928:PFS261941 PPO261928:PPO261941 PZK261928:PZK261941 QJG261928:QJG261941 QTC261928:QTC261941 RCY261928:RCY261941 RMU261928:RMU261941 RWQ261928:RWQ261941 SGM261928:SGM261941 SQI261928:SQI261941 TAE261928:TAE261941 TKA261928:TKA261941 TTW261928:TTW261941 UDS261928:UDS261941 UNO261928:UNO261941 UXK261928:UXK261941 VHG261928:VHG261941 VRC261928:VRC261941 WAY261928:WAY261941 WKU261928:WKU261941 WUQ261928:WUQ261941 IE327464:IE327477 SA327464:SA327477 ABW327464:ABW327477 ALS327464:ALS327477 AVO327464:AVO327477 BFK327464:BFK327477 BPG327464:BPG327477 BZC327464:BZC327477 CIY327464:CIY327477 CSU327464:CSU327477 DCQ327464:DCQ327477 DMM327464:DMM327477 DWI327464:DWI327477 EGE327464:EGE327477 EQA327464:EQA327477 EZW327464:EZW327477 FJS327464:FJS327477 FTO327464:FTO327477 GDK327464:GDK327477 GNG327464:GNG327477 GXC327464:GXC327477 HGY327464:HGY327477 HQU327464:HQU327477 IAQ327464:IAQ327477 IKM327464:IKM327477 IUI327464:IUI327477 JEE327464:JEE327477 JOA327464:JOA327477 JXW327464:JXW327477 KHS327464:KHS327477 KRO327464:KRO327477 LBK327464:LBK327477 LLG327464:LLG327477 LVC327464:LVC327477 MEY327464:MEY327477 MOU327464:MOU327477 MYQ327464:MYQ327477 NIM327464:NIM327477 NSI327464:NSI327477 OCE327464:OCE327477 OMA327464:OMA327477 OVW327464:OVW327477 PFS327464:PFS327477 PPO327464:PPO327477 PZK327464:PZK327477 QJG327464:QJG327477 QTC327464:QTC327477 RCY327464:RCY327477 RMU327464:RMU327477 RWQ327464:RWQ327477 SGM327464:SGM327477 SQI327464:SQI327477 TAE327464:TAE327477 TKA327464:TKA327477 TTW327464:TTW327477 UDS327464:UDS327477 UNO327464:UNO327477 UXK327464:UXK327477 VHG327464:VHG327477 VRC327464:VRC327477 WAY327464:WAY327477 WKU327464:WKU327477 WUQ327464:WUQ327477 IE393000:IE393013 SA393000:SA393013 ABW393000:ABW393013 ALS393000:ALS393013 AVO393000:AVO393013 BFK393000:BFK393013 BPG393000:BPG393013 BZC393000:BZC393013 CIY393000:CIY393013 CSU393000:CSU393013 DCQ393000:DCQ393013 DMM393000:DMM393013 DWI393000:DWI393013 EGE393000:EGE393013 EQA393000:EQA393013 EZW393000:EZW393013 FJS393000:FJS393013 FTO393000:FTO393013 GDK393000:GDK393013 GNG393000:GNG393013 GXC393000:GXC393013 HGY393000:HGY393013 HQU393000:HQU393013 IAQ393000:IAQ393013 IKM393000:IKM393013 IUI393000:IUI393013 JEE393000:JEE393013 JOA393000:JOA393013 JXW393000:JXW393013 KHS393000:KHS393013 KRO393000:KRO393013 LBK393000:LBK393013 LLG393000:LLG393013 LVC393000:LVC393013 MEY393000:MEY393013 MOU393000:MOU393013 MYQ393000:MYQ393013 NIM393000:NIM393013 NSI393000:NSI393013 OCE393000:OCE393013 OMA393000:OMA393013 OVW393000:OVW393013 PFS393000:PFS393013 PPO393000:PPO393013 PZK393000:PZK393013 QJG393000:QJG393013 QTC393000:QTC393013 RCY393000:RCY393013 RMU393000:RMU393013 RWQ393000:RWQ393013 SGM393000:SGM393013 SQI393000:SQI393013 TAE393000:TAE393013 TKA393000:TKA393013 TTW393000:TTW393013 UDS393000:UDS393013 UNO393000:UNO393013 UXK393000:UXK393013 VHG393000:VHG393013 VRC393000:VRC393013 WAY393000:WAY393013 WKU393000:WKU393013 WUQ393000:WUQ393013 IE458536:IE458549 SA458536:SA458549 ABW458536:ABW458549 ALS458536:ALS458549 AVO458536:AVO458549 BFK458536:BFK458549 BPG458536:BPG458549 BZC458536:BZC458549 CIY458536:CIY458549 CSU458536:CSU458549 DCQ458536:DCQ458549 DMM458536:DMM458549 DWI458536:DWI458549 EGE458536:EGE458549 EQA458536:EQA458549 EZW458536:EZW458549 FJS458536:FJS458549 FTO458536:FTO458549 GDK458536:GDK458549 GNG458536:GNG458549 GXC458536:GXC458549 HGY458536:HGY458549 HQU458536:HQU458549 IAQ458536:IAQ458549 IKM458536:IKM458549 IUI458536:IUI458549 JEE458536:JEE458549 JOA458536:JOA458549 JXW458536:JXW458549 KHS458536:KHS458549 KRO458536:KRO458549 LBK458536:LBK458549 LLG458536:LLG458549 LVC458536:LVC458549 MEY458536:MEY458549 MOU458536:MOU458549 MYQ458536:MYQ458549 NIM458536:NIM458549 NSI458536:NSI458549 OCE458536:OCE458549 OMA458536:OMA458549 OVW458536:OVW458549 PFS458536:PFS458549 PPO458536:PPO458549 PZK458536:PZK458549 QJG458536:QJG458549 QTC458536:QTC458549 RCY458536:RCY458549 RMU458536:RMU458549 RWQ458536:RWQ458549 SGM458536:SGM458549 SQI458536:SQI458549 TAE458536:TAE458549 TKA458536:TKA458549 TTW458536:TTW458549 UDS458536:UDS458549 UNO458536:UNO458549 UXK458536:UXK458549 VHG458536:VHG458549 VRC458536:VRC458549 WAY458536:WAY458549 WKU458536:WKU458549 WUQ458536:WUQ458549 IE524072:IE524085 SA524072:SA524085 ABW524072:ABW524085 ALS524072:ALS524085 AVO524072:AVO524085 BFK524072:BFK524085 BPG524072:BPG524085 BZC524072:BZC524085 CIY524072:CIY524085 CSU524072:CSU524085 DCQ524072:DCQ524085 DMM524072:DMM524085 DWI524072:DWI524085 EGE524072:EGE524085 EQA524072:EQA524085 EZW524072:EZW524085 FJS524072:FJS524085 FTO524072:FTO524085 GDK524072:GDK524085 GNG524072:GNG524085 GXC524072:GXC524085 HGY524072:HGY524085 HQU524072:HQU524085 IAQ524072:IAQ524085 IKM524072:IKM524085 IUI524072:IUI524085 JEE524072:JEE524085 JOA524072:JOA524085 JXW524072:JXW524085 KHS524072:KHS524085 KRO524072:KRO524085 LBK524072:LBK524085 LLG524072:LLG524085 LVC524072:LVC524085 MEY524072:MEY524085 MOU524072:MOU524085 MYQ524072:MYQ524085 NIM524072:NIM524085 NSI524072:NSI524085 OCE524072:OCE524085 OMA524072:OMA524085 OVW524072:OVW524085 PFS524072:PFS524085 PPO524072:PPO524085 PZK524072:PZK524085 QJG524072:QJG524085 QTC524072:QTC524085 RCY524072:RCY524085 RMU524072:RMU524085 RWQ524072:RWQ524085 SGM524072:SGM524085 SQI524072:SQI524085 TAE524072:TAE524085 TKA524072:TKA524085 TTW524072:TTW524085 UDS524072:UDS524085 UNO524072:UNO524085 UXK524072:UXK524085 VHG524072:VHG524085 VRC524072:VRC524085 WAY524072:WAY524085 WKU524072:WKU524085 WUQ524072:WUQ524085 IE589608:IE589621 SA589608:SA589621 ABW589608:ABW589621 ALS589608:ALS589621 AVO589608:AVO589621 BFK589608:BFK589621 BPG589608:BPG589621 BZC589608:BZC589621 CIY589608:CIY589621 CSU589608:CSU589621 DCQ589608:DCQ589621 DMM589608:DMM589621 DWI589608:DWI589621 EGE589608:EGE589621 EQA589608:EQA589621 EZW589608:EZW589621 FJS589608:FJS589621 FTO589608:FTO589621 GDK589608:GDK589621 GNG589608:GNG589621 GXC589608:GXC589621 HGY589608:HGY589621 HQU589608:HQU589621 IAQ589608:IAQ589621 IKM589608:IKM589621 IUI589608:IUI589621 JEE589608:JEE589621 JOA589608:JOA589621 JXW589608:JXW589621 KHS589608:KHS589621 KRO589608:KRO589621 LBK589608:LBK589621 LLG589608:LLG589621 LVC589608:LVC589621 MEY589608:MEY589621 MOU589608:MOU589621 MYQ589608:MYQ589621 NIM589608:NIM589621 NSI589608:NSI589621 OCE589608:OCE589621 OMA589608:OMA589621 OVW589608:OVW589621 PFS589608:PFS589621 PPO589608:PPO589621 PZK589608:PZK589621 QJG589608:QJG589621 QTC589608:QTC589621 RCY589608:RCY589621 RMU589608:RMU589621 RWQ589608:RWQ589621 SGM589608:SGM589621 SQI589608:SQI589621 TAE589608:TAE589621 TKA589608:TKA589621 TTW589608:TTW589621 UDS589608:UDS589621 UNO589608:UNO589621 UXK589608:UXK589621 VHG589608:VHG589621 VRC589608:VRC589621 WAY589608:WAY589621 WKU589608:WKU589621 WUQ589608:WUQ589621 IE655144:IE655157 SA655144:SA655157 ABW655144:ABW655157 ALS655144:ALS655157 AVO655144:AVO655157 BFK655144:BFK655157 BPG655144:BPG655157 BZC655144:BZC655157 CIY655144:CIY655157 CSU655144:CSU655157 DCQ655144:DCQ655157 DMM655144:DMM655157 DWI655144:DWI655157 EGE655144:EGE655157 EQA655144:EQA655157 EZW655144:EZW655157 FJS655144:FJS655157 FTO655144:FTO655157 GDK655144:GDK655157 GNG655144:GNG655157 GXC655144:GXC655157 HGY655144:HGY655157 HQU655144:HQU655157 IAQ655144:IAQ655157 IKM655144:IKM655157 IUI655144:IUI655157 JEE655144:JEE655157 JOA655144:JOA655157 JXW655144:JXW655157 KHS655144:KHS655157 KRO655144:KRO655157 LBK655144:LBK655157 LLG655144:LLG655157 LVC655144:LVC655157 MEY655144:MEY655157 MOU655144:MOU655157 MYQ655144:MYQ655157 NIM655144:NIM655157 NSI655144:NSI655157 OCE655144:OCE655157 OMA655144:OMA655157 OVW655144:OVW655157 PFS655144:PFS655157 PPO655144:PPO655157 PZK655144:PZK655157 QJG655144:QJG655157 QTC655144:QTC655157 RCY655144:RCY655157 RMU655144:RMU655157 RWQ655144:RWQ655157 SGM655144:SGM655157 SQI655144:SQI655157 TAE655144:TAE655157 TKA655144:TKA655157 TTW655144:TTW655157 UDS655144:UDS655157 UNO655144:UNO655157 UXK655144:UXK655157 VHG655144:VHG655157 VRC655144:VRC655157 WAY655144:WAY655157 WKU655144:WKU655157 WUQ655144:WUQ655157 IE720680:IE720693 SA720680:SA720693 ABW720680:ABW720693 ALS720680:ALS720693 AVO720680:AVO720693 BFK720680:BFK720693 BPG720680:BPG720693 BZC720680:BZC720693 CIY720680:CIY720693 CSU720680:CSU720693 DCQ720680:DCQ720693 DMM720680:DMM720693 DWI720680:DWI720693 EGE720680:EGE720693 EQA720680:EQA720693 EZW720680:EZW720693 FJS720680:FJS720693 FTO720680:FTO720693 GDK720680:GDK720693 GNG720680:GNG720693 GXC720680:GXC720693 HGY720680:HGY720693 HQU720680:HQU720693 IAQ720680:IAQ720693 IKM720680:IKM720693 IUI720680:IUI720693 JEE720680:JEE720693 JOA720680:JOA720693 JXW720680:JXW720693 KHS720680:KHS720693 KRO720680:KRO720693 LBK720680:LBK720693 LLG720680:LLG720693 LVC720680:LVC720693 MEY720680:MEY720693 MOU720680:MOU720693 MYQ720680:MYQ720693 NIM720680:NIM720693 NSI720680:NSI720693 OCE720680:OCE720693 OMA720680:OMA720693 OVW720680:OVW720693 PFS720680:PFS720693 PPO720680:PPO720693 PZK720680:PZK720693 QJG720680:QJG720693 QTC720680:QTC720693 RCY720680:RCY720693 RMU720680:RMU720693 RWQ720680:RWQ720693 SGM720680:SGM720693 SQI720680:SQI720693 TAE720680:TAE720693 TKA720680:TKA720693 TTW720680:TTW720693 UDS720680:UDS720693 UNO720680:UNO720693 UXK720680:UXK720693 VHG720680:VHG720693 VRC720680:VRC720693 WAY720680:WAY720693 WKU720680:WKU720693 WUQ720680:WUQ720693 IE786216:IE786229 SA786216:SA786229 ABW786216:ABW786229 ALS786216:ALS786229 AVO786216:AVO786229 BFK786216:BFK786229 BPG786216:BPG786229 BZC786216:BZC786229 CIY786216:CIY786229 CSU786216:CSU786229 DCQ786216:DCQ786229 DMM786216:DMM786229 DWI786216:DWI786229 EGE786216:EGE786229 EQA786216:EQA786229 EZW786216:EZW786229 FJS786216:FJS786229 FTO786216:FTO786229 GDK786216:GDK786229 GNG786216:GNG786229 GXC786216:GXC786229 HGY786216:HGY786229 HQU786216:HQU786229 IAQ786216:IAQ786229 IKM786216:IKM786229 IUI786216:IUI786229 JEE786216:JEE786229 JOA786216:JOA786229 JXW786216:JXW786229 KHS786216:KHS786229 KRO786216:KRO786229 LBK786216:LBK786229 LLG786216:LLG786229 LVC786216:LVC786229 MEY786216:MEY786229 MOU786216:MOU786229 MYQ786216:MYQ786229 NIM786216:NIM786229 NSI786216:NSI786229 OCE786216:OCE786229 OMA786216:OMA786229 OVW786216:OVW786229 PFS786216:PFS786229 PPO786216:PPO786229 PZK786216:PZK786229 QJG786216:QJG786229 QTC786216:QTC786229 RCY786216:RCY786229 RMU786216:RMU786229 RWQ786216:RWQ786229 SGM786216:SGM786229 SQI786216:SQI786229 TAE786216:TAE786229 TKA786216:TKA786229 TTW786216:TTW786229 UDS786216:UDS786229 UNO786216:UNO786229 UXK786216:UXK786229 VHG786216:VHG786229 VRC786216:VRC786229 WAY786216:WAY786229 WKU786216:WKU786229 WUQ786216:WUQ786229 IE851752:IE851765 SA851752:SA851765 ABW851752:ABW851765 ALS851752:ALS851765 AVO851752:AVO851765 BFK851752:BFK851765 BPG851752:BPG851765 BZC851752:BZC851765 CIY851752:CIY851765 CSU851752:CSU851765 DCQ851752:DCQ851765 DMM851752:DMM851765 DWI851752:DWI851765 EGE851752:EGE851765 EQA851752:EQA851765 EZW851752:EZW851765 FJS851752:FJS851765 FTO851752:FTO851765 GDK851752:GDK851765 GNG851752:GNG851765 GXC851752:GXC851765 HGY851752:HGY851765 HQU851752:HQU851765 IAQ851752:IAQ851765 IKM851752:IKM851765 IUI851752:IUI851765 JEE851752:JEE851765 JOA851752:JOA851765 JXW851752:JXW851765 KHS851752:KHS851765 KRO851752:KRO851765 LBK851752:LBK851765 LLG851752:LLG851765 LVC851752:LVC851765 MEY851752:MEY851765 MOU851752:MOU851765 MYQ851752:MYQ851765 NIM851752:NIM851765 NSI851752:NSI851765 OCE851752:OCE851765 OMA851752:OMA851765 OVW851752:OVW851765 PFS851752:PFS851765 PPO851752:PPO851765 PZK851752:PZK851765 QJG851752:QJG851765 QTC851752:QTC851765 RCY851752:RCY851765 RMU851752:RMU851765 RWQ851752:RWQ851765 SGM851752:SGM851765 SQI851752:SQI851765 TAE851752:TAE851765 TKA851752:TKA851765 TTW851752:TTW851765 UDS851752:UDS851765 UNO851752:UNO851765 UXK851752:UXK851765 VHG851752:VHG851765 VRC851752:VRC851765 WAY851752:WAY851765 WKU851752:WKU851765 WUQ851752:WUQ851765 IE917288:IE917301 SA917288:SA917301 ABW917288:ABW917301 ALS917288:ALS917301 AVO917288:AVO917301 BFK917288:BFK917301 BPG917288:BPG917301 BZC917288:BZC917301 CIY917288:CIY917301 CSU917288:CSU917301 DCQ917288:DCQ917301 DMM917288:DMM917301 DWI917288:DWI917301 EGE917288:EGE917301 EQA917288:EQA917301 EZW917288:EZW917301 FJS917288:FJS917301 FTO917288:FTO917301 GDK917288:GDK917301 GNG917288:GNG917301 GXC917288:GXC917301 HGY917288:HGY917301 HQU917288:HQU917301 IAQ917288:IAQ917301 IKM917288:IKM917301 IUI917288:IUI917301 JEE917288:JEE917301 JOA917288:JOA917301 JXW917288:JXW917301 KHS917288:KHS917301 KRO917288:KRO917301 LBK917288:LBK917301 LLG917288:LLG917301 LVC917288:LVC917301 MEY917288:MEY917301 MOU917288:MOU917301 MYQ917288:MYQ917301 NIM917288:NIM917301 NSI917288:NSI917301 OCE917288:OCE917301 OMA917288:OMA917301 OVW917288:OVW917301 PFS917288:PFS917301 PPO917288:PPO917301 PZK917288:PZK917301 QJG917288:QJG917301 QTC917288:QTC917301 RCY917288:RCY917301 RMU917288:RMU917301 RWQ917288:RWQ917301 SGM917288:SGM917301 SQI917288:SQI917301 TAE917288:TAE917301 TKA917288:TKA917301 TTW917288:TTW917301 UDS917288:UDS917301 UNO917288:UNO917301 UXK917288:UXK917301 VHG917288:VHG917301 VRC917288:VRC917301 WAY917288:WAY917301 WKU917288:WKU917301 WUQ917288:WUQ917301 IE982824:IE982837 SA982824:SA982837 ABW982824:ABW982837 ALS982824:ALS982837 AVO982824:AVO982837 BFK982824:BFK982837 BPG982824:BPG982837 BZC982824:BZC982837 CIY982824:CIY982837 CSU982824:CSU982837 DCQ982824:DCQ982837 DMM982824:DMM982837 DWI982824:DWI982837 EGE982824:EGE982837 EQA982824:EQA982837 EZW982824:EZW982837 FJS982824:FJS982837 FTO982824:FTO982837 GDK982824:GDK982837 GNG982824:GNG982837 GXC982824:GXC982837 HGY982824:HGY982837 HQU982824:HQU982837 IAQ982824:IAQ982837 IKM982824:IKM982837 IUI982824:IUI982837 JEE982824:JEE982837 JOA982824:JOA982837 JXW982824:JXW982837 KHS982824:KHS982837 KRO982824:KRO982837 LBK982824:LBK982837 LLG982824:LLG982837 LVC982824:LVC982837 MEY982824:MEY982837 MOU982824:MOU982837 MYQ982824:MYQ982837 NIM982824:NIM982837 NSI982824:NSI982837 OCE982824:OCE982837 OMA982824:OMA982837 OVW982824:OVW982837 PFS982824:PFS982837 PPO982824:PPO982837 PZK982824:PZK982837 QJG982824:QJG982837 QTC982824:QTC982837 RCY982824:RCY982837 RMU982824:RMU982837 RWQ982824:RWQ982837 SGM982824:SGM982837 SQI982824:SQI982837 TAE982824:TAE982837 TKA982824:TKA982837 TTW982824:TTW982837 UDS982824:UDS982837 UNO982824:UNO982837 UXK982824:UXK982837 VHG982824:VHG982837 VRC982824:VRC982837 WAY982824:WAY982837 WKU982824:WKU982837 WUQ982824:WUQ982837 IE23:IE35 SA23:SA35 ABW23:ABW35 ALS23:ALS35 AVO23:AVO35 BFK23:BFK35 BPG23:BPG35 BZC23:BZC35 CIY23:CIY35 CSU23:CSU35 DCQ23:DCQ35 DMM23:DMM35 DWI23:DWI35 EGE23:EGE35 EQA23:EQA35 EZW23:EZW35 FJS23:FJS35 FTO23:FTO35 GDK23:GDK35 GNG23:GNG35 GXC23:GXC35 HGY23:HGY35 HQU23:HQU35 IAQ23:IAQ35 IKM23:IKM35 IUI23:IUI35 JEE23:JEE35 JOA23:JOA35 JXW23:JXW35 KHS23:KHS35 KRO23:KRO35 LBK23:LBK35 LLG23:LLG35 LVC23:LVC35 MEY23:MEY35 MOU23:MOU35 MYQ23:MYQ35 NIM23:NIM35 NSI23:NSI35 OCE23:OCE35 OMA23:OMA35 OVW23:OVW35 PFS23:PFS35 PPO23:PPO35 PZK23:PZK35 QJG23:QJG35 QTC23:QTC35 RCY23:RCY35 RMU23:RMU35 RWQ23:RWQ35 SGM23:SGM35 SQI23:SQI35 TAE23:TAE35 TKA23:TKA35 TTW23:TTW35 UDS23:UDS35 UNO23:UNO35 UXK23:UXK35 VHG23:VHG35 VRC23:VRC35 WAY23:WAY35 WKU23:WKU35 WUQ23:WUQ35 IE65550:IE65562 SA65550:SA65562 ABW65550:ABW65562 ALS65550:ALS65562 AVO65550:AVO65562 BFK65550:BFK65562 BPG65550:BPG65562 BZC65550:BZC65562 CIY65550:CIY65562 CSU65550:CSU65562 DCQ65550:DCQ65562 DMM65550:DMM65562 DWI65550:DWI65562 EGE65550:EGE65562 EQA65550:EQA65562 EZW65550:EZW65562 FJS65550:FJS65562 FTO65550:FTO65562 GDK65550:GDK65562 GNG65550:GNG65562 GXC65550:GXC65562 HGY65550:HGY65562 HQU65550:HQU65562 IAQ65550:IAQ65562 IKM65550:IKM65562 IUI65550:IUI65562 JEE65550:JEE65562 JOA65550:JOA65562 JXW65550:JXW65562 KHS65550:KHS65562 KRO65550:KRO65562 LBK65550:LBK65562 LLG65550:LLG65562 LVC65550:LVC65562 MEY65550:MEY65562 MOU65550:MOU65562 MYQ65550:MYQ65562 NIM65550:NIM65562 NSI65550:NSI65562 OCE65550:OCE65562 OMA65550:OMA65562 OVW65550:OVW65562 PFS65550:PFS65562 PPO65550:PPO65562 PZK65550:PZK65562 QJG65550:QJG65562 QTC65550:QTC65562 RCY65550:RCY65562 RMU65550:RMU65562 RWQ65550:RWQ65562 SGM65550:SGM65562 SQI65550:SQI65562 TAE65550:TAE65562 TKA65550:TKA65562 TTW65550:TTW65562 UDS65550:UDS65562 UNO65550:UNO65562 UXK65550:UXK65562 VHG65550:VHG65562 VRC65550:VRC65562 WAY65550:WAY65562 WKU65550:WKU65562 WUQ65550:WUQ65562 IE131086:IE131098 SA131086:SA131098 ABW131086:ABW131098 ALS131086:ALS131098 AVO131086:AVO131098 BFK131086:BFK131098 BPG131086:BPG131098 BZC131086:BZC131098 CIY131086:CIY131098 CSU131086:CSU131098 DCQ131086:DCQ131098 DMM131086:DMM131098 DWI131086:DWI131098 EGE131086:EGE131098 EQA131086:EQA131098 EZW131086:EZW131098 FJS131086:FJS131098 FTO131086:FTO131098 GDK131086:GDK131098 GNG131086:GNG131098 GXC131086:GXC131098 HGY131086:HGY131098 HQU131086:HQU131098 IAQ131086:IAQ131098 IKM131086:IKM131098 IUI131086:IUI131098 JEE131086:JEE131098 JOA131086:JOA131098 JXW131086:JXW131098 KHS131086:KHS131098 KRO131086:KRO131098 LBK131086:LBK131098 LLG131086:LLG131098 LVC131086:LVC131098 MEY131086:MEY131098 MOU131086:MOU131098 MYQ131086:MYQ131098 NIM131086:NIM131098 NSI131086:NSI131098 OCE131086:OCE131098 OMA131086:OMA131098 OVW131086:OVW131098 PFS131086:PFS131098 PPO131086:PPO131098 PZK131086:PZK131098 QJG131086:QJG131098 QTC131086:QTC131098 RCY131086:RCY131098 RMU131086:RMU131098 RWQ131086:RWQ131098 SGM131086:SGM131098 SQI131086:SQI131098 TAE131086:TAE131098 TKA131086:TKA131098 TTW131086:TTW131098 UDS131086:UDS131098 UNO131086:UNO131098 UXK131086:UXK131098 VHG131086:VHG131098 VRC131086:VRC131098 WAY131086:WAY131098 WKU131086:WKU131098 WUQ131086:WUQ131098 IE196622:IE196634 SA196622:SA196634 ABW196622:ABW196634 ALS196622:ALS196634 AVO196622:AVO196634 BFK196622:BFK196634 BPG196622:BPG196634 BZC196622:BZC196634 CIY196622:CIY196634 CSU196622:CSU196634 DCQ196622:DCQ196634 DMM196622:DMM196634 DWI196622:DWI196634 EGE196622:EGE196634 EQA196622:EQA196634 EZW196622:EZW196634 FJS196622:FJS196634 FTO196622:FTO196634 GDK196622:GDK196634 GNG196622:GNG196634 GXC196622:GXC196634 HGY196622:HGY196634 HQU196622:HQU196634 IAQ196622:IAQ196634 IKM196622:IKM196634 IUI196622:IUI196634 JEE196622:JEE196634 JOA196622:JOA196634 JXW196622:JXW196634 KHS196622:KHS196634 KRO196622:KRO196634 LBK196622:LBK196634 LLG196622:LLG196634 LVC196622:LVC196634 MEY196622:MEY196634 MOU196622:MOU196634 MYQ196622:MYQ196634 NIM196622:NIM196634 NSI196622:NSI196634 OCE196622:OCE196634 OMA196622:OMA196634 OVW196622:OVW196634 PFS196622:PFS196634 PPO196622:PPO196634 PZK196622:PZK196634 QJG196622:QJG196634 QTC196622:QTC196634 RCY196622:RCY196634 RMU196622:RMU196634 RWQ196622:RWQ196634 SGM196622:SGM196634 SQI196622:SQI196634 TAE196622:TAE196634 TKA196622:TKA196634 TTW196622:TTW196634 UDS196622:UDS196634 UNO196622:UNO196634 UXK196622:UXK196634 VHG196622:VHG196634 VRC196622:VRC196634 WAY196622:WAY196634 WKU196622:WKU196634 WUQ196622:WUQ196634 IE262158:IE262170 SA262158:SA262170 ABW262158:ABW262170 ALS262158:ALS262170 AVO262158:AVO262170 BFK262158:BFK262170 BPG262158:BPG262170 BZC262158:BZC262170 CIY262158:CIY262170 CSU262158:CSU262170 DCQ262158:DCQ262170 DMM262158:DMM262170 DWI262158:DWI262170 EGE262158:EGE262170 EQA262158:EQA262170 EZW262158:EZW262170 FJS262158:FJS262170 FTO262158:FTO262170 GDK262158:GDK262170 GNG262158:GNG262170 GXC262158:GXC262170 HGY262158:HGY262170 HQU262158:HQU262170 IAQ262158:IAQ262170 IKM262158:IKM262170 IUI262158:IUI262170 JEE262158:JEE262170 JOA262158:JOA262170 JXW262158:JXW262170 KHS262158:KHS262170 KRO262158:KRO262170 LBK262158:LBK262170 LLG262158:LLG262170 LVC262158:LVC262170 MEY262158:MEY262170 MOU262158:MOU262170 MYQ262158:MYQ262170 NIM262158:NIM262170 NSI262158:NSI262170 OCE262158:OCE262170 OMA262158:OMA262170 OVW262158:OVW262170 PFS262158:PFS262170 PPO262158:PPO262170 PZK262158:PZK262170 QJG262158:QJG262170 QTC262158:QTC262170 RCY262158:RCY262170 RMU262158:RMU262170 RWQ262158:RWQ262170 SGM262158:SGM262170 SQI262158:SQI262170 TAE262158:TAE262170 TKA262158:TKA262170 TTW262158:TTW262170 UDS262158:UDS262170 UNO262158:UNO262170 UXK262158:UXK262170 VHG262158:VHG262170 VRC262158:VRC262170 WAY262158:WAY262170 WKU262158:WKU262170 WUQ262158:WUQ262170 IE327694:IE327706 SA327694:SA327706 ABW327694:ABW327706 ALS327694:ALS327706 AVO327694:AVO327706 BFK327694:BFK327706 BPG327694:BPG327706 BZC327694:BZC327706 CIY327694:CIY327706 CSU327694:CSU327706 DCQ327694:DCQ327706 DMM327694:DMM327706 DWI327694:DWI327706 EGE327694:EGE327706 EQA327694:EQA327706 EZW327694:EZW327706 FJS327694:FJS327706 FTO327694:FTO327706 GDK327694:GDK327706 GNG327694:GNG327706 GXC327694:GXC327706 HGY327694:HGY327706 HQU327694:HQU327706 IAQ327694:IAQ327706 IKM327694:IKM327706 IUI327694:IUI327706 JEE327694:JEE327706 JOA327694:JOA327706 JXW327694:JXW327706 KHS327694:KHS327706 KRO327694:KRO327706 LBK327694:LBK327706 LLG327694:LLG327706 LVC327694:LVC327706 MEY327694:MEY327706 MOU327694:MOU327706 MYQ327694:MYQ327706 NIM327694:NIM327706 NSI327694:NSI327706 OCE327694:OCE327706 OMA327694:OMA327706 OVW327694:OVW327706 PFS327694:PFS327706 PPO327694:PPO327706 PZK327694:PZK327706 QJG327694:QJG327706 QTC327694:QTC327706 RCY327694:RCY327706 RMU327694:RMU327706 RWQ327694:RWQ327706 SGM327694:SGM327706 SQI327694:SQI327706 TAE327694:TAE327706 TKA327694:TKA327706 TTW327694:TTW327706 UDS327694:UDS327706 UNO327694:UNO327706 UXK327694:UXK327706 VHG327694:VHG327706 VRC327694:VRC327706 WAY327694:WAY327706 WKU327694:WKU327706 WUQ327694:WUQ327706 IE393230:IE393242 SA393230:SA393242 ABW393230:ABW393242 ALS393230:ALS393242 AVO393230:AVO393242 BFK393230:BFK393242 BPG393230:BPG393242 BZC393230:BZC393242 CIY393230:CIY393242 CSU393230:CSU393242 DCQ393230:DCQ393242 DMM393230:DMM393242 DWI393230:DWI393242 EGE393230:EGE393242 EQA393230:EQA393242 EZW393230:EZW393242 FJS393230:FJS393242 FTO393230:FTO393242 GDK393230:GDK393242 GNG393230:GNG393242 GXC393230:GXC393242 HGY393230:HGY393242 HQU393230:HQU393242 IAQ393230:IAQ393242 IKM393230:IKM393242 IUI393230:IUI393242 JEE393230:JEE393242 JOA393230:JOA393242 JXW393230:JXW393242 KHS393230:KHS393242 KRO393230:KRO393242 LBK393230:LBK393242 LLG393230:LLG393242 LVC393230:LVC393242 MEY393230:MEY393242 MOU393230:MOU393242 MYQ393230:MYQ393242 NIM393230:NIM393242 NSI393230:NSI393242 OCE393230:OCE393242 OMA393230:OMA393242 OVW393230:OVW393242 PFS393230:PFS393242 PPO393230:PPO393242 PZK393230:PZK393242 QJG393230:QJG393242 QTC393230:QTC393242 RCY393230:RCY393242 RMU393230:RMU393242 RWQ393230:RWQ393242 SGM393230:SGM393242 SQI393230:SQI393242 TAE393230:TAE393242 TKA393230:TKA393242 TTW393230:TTW393242 UDS393230:UDS393242 UNO393230:UNO393242 UXK393230:UXK393242 VHG393230:VHG393242 VRC393230:VRC393242 WAY393230:WAY393242 WKU393230:WKU393242 WUQ393230:WUQ393242 IE458766:IE458778 SA458766:SA458778 ABW458766:ABW458778 ALS458766:ALS458778 AVO458766:AVO458778 BFK458766:BFK458778 BPG458766:BPG458778 BZC458766:BZC458778 CIY458766:CIY458778 CSU458766:CSU458778 DCQ458766:DCQ458778 DMM458766:DMM458778 DWI458766:DWI458778 EGE458766:EGE458778 EQA458766:EQA458778 EZW458766:EZW458778 FJS458766:FJS458778 FTO458766:FTO458778 GDK458766:GDK458778 GNG458766:GNG458778 GXC458766:GXC458778 HGY458766:HGY458778 HQU458766:HQU458778 IAQ458766:IAQ458778 IKM458766:IKM458778 IUI458766:IUI458778 JEE458766:JEE458778 JOA458766:JOA458778 JXW458766:JXW458778 KHS458766:KHS458778 KRO458766:KRO458778 LBK458766:LBK458778 LLG458766:LLG458778 LVC458766:LVC458778 MEY458766:MEY458778 MOU458766:MOU458778 MYQ458766:MYQ458778 NIM458766:NIM458778 NSI458766:NSI458778 OCE458766:OCE458778 OMA458766:OMA458778 OVW458766:OVW458778 PFS458766:PFS458778 PPO458766:PPO458778 PZK458766:PZK458778 QJG458766:QJG458778 QTC458766:QTC458778 RCY458766:RCY458778 RMU458766:RMU458778 RWQ458766:RWQ458778 SGM458766:SGM458778 SQI458766:SQI458778 TAE458766:TAE458778 TKA458766:TKA458778 TTW458766:TTW458778 UDS458766:UDS458778 UNO458766:UNO458778 UXK458766:UXK458778 VHG458766:VHG458778 VRC458766:VRC458778 WAY458766:WAY458778 WKU458766:WKU458778 WUQ458766:WUQ458778 IE524302:IE524314 SA524302:SA524314 ABW524302:ABW524314 ALS524302:ALS524314 AVO524302:AVO524314 BFK524302:BFK524314 BPG524302:BPG524314 BZC524302:BZC524314 CIY524302:CIY524314 CSU524302:CSU524314 DCQ524302:DCQ524314 DMM524302:DMM524314 DWI524302:DWI524314 EGE524302:EGE524314 EQA524302:EQA524314 EZW524302:EZW524314 FJS524302:FJS524314 FTO524302:FTO524314 GDK524302:GDK524314 GNG524302:GNG524314 GXC524302:GXC524314 HGY524302:HGY524314 HQU524302:HQU524314 IAQ524302:IAQ524314 IKM524302:IKM524314 IUI524302:IUI524314 JEE524302:JEE524314 JOA524302:JOA524314 JXW524302:JXW524314 KHS524302:KHS524314 KRO524302:KRO524314 LBK524302:LBK524314 LLG524302:LLG524314 LVC524302:LVC524314 MEY524302:MEY524314 MOU524302:MOU524314 MYQ524302:MYQ524314 NIM524302:NIM524314 NSI524302:NSI524314 OCE524302:OCE524314 OMA524302:OMA524314 OVW524302:OVW524314 PFS524302:PFS524314 PPO524302:PPO524314 PZK524302:PZK524314 QJG524302:QJG524314 QTC524302:QTC524314 RCY524302:RCY524314 RMU524302:RMU524314 RWQ524302:RWQ524314 SGM524302:SGM524314 SQI524302:SQI524314 TAE524302:TAE524314 TKA524302:TKA524314 TTW524302:TTW524314 UDS524302:UDS524314 UNO524302:UNO524314 UXK524302:UXK524314 VHG524302:VHG524314 VRC524302:VRC524314 WAY524302:WAY524314 WKU524302:WKU524314 WUQ524302:WUQ524314 IE589838:IE589850 SA589838:SA589850 ABW589838:ABW589850 ALS589838:ALS589850 AVO589838:AVO589850 BFK589838:BFK589850 BPG589838:BPG589850 BZC589838:BZC589850 CIY589838:CIY589850 CSU589838:CSU589850 DCQ589838:DCQ589850 DMM589838:DMM589850 DWI589838:DWI589850 EGE589838:EGE589850 EQA589838:EQA589850 EZW589838:EZW589850 FJS589838:FJS589850 FTO589838:FTO589850 GDK589838:GDK589850 GNG589838:GNG589850 GXC589838:GXC589850 HGY589838:HGY589850 HQU589838:HQU589850 IAQ589838:IAQ589850 IKM589838:IKM589850 IUI589838:IUI589850 JEE589838:JEE589850 JOA589838:JOA589850 JXW589838:JXW589850 KHS589838:KHS589850 KRO589838:KRO589850 LBK589838:LBK589850 LLG589838:LLG589850 LVC589838:LVC589850 MEY589838:MEY589850 MOU589838:MOU589850 MYQ589838:MYQ589850 NIM589838:NIM589850 NSI589838:NSI589850 OCE589838:OCE589850 OMA589838:OMA589850 OVW589838:OVW589850 PFS589838:PFS589850 PPO589838:PPO589850 PZK589838:PZK589850 QJG589838:QJG589850 QTC589838:QTC589850 RCY589838:RCY589850 RMU589838:RMU589850 RWQ589838:RWQ589850 SGM589838:SGM589850 SQI589838:SQI589850 TAE589838:TAE589850 TKA589838:TKA589850 TTW589838:TTW589850 UDS589838:UDS589850 UNO589838:UNO589850 UXK589838:UXK589850 VHG589838:VHG589850 VRC589838:VRC589850 WAY589838:WAY589850 WKU589838:WKU589850 WUQ589838:WUQ589850 IE655374:IE655386 SA655374:SA655386 ABW655374:ABW655386 ALS655374:ALS655386 AVO655374:AVO655386 BFK655374:BFK655386 BPG655374:BPG655386 BZC655374:BZC655386 CIY655374:CIY655386 CSU655374:CSU655386 DCQ655374:DCQ655386 DMM655374:DMM655386 DWI655374:DWI655386 EGE655374:EGE655386 EQA655374:EQA655386 EZW655374:EZW655386 FJS655374:FJS655386 FTO655374:FTO655386 GDK655374:GDK655386 GNG655374:GNG655386 GXC655374:GXC655386 HGY655374:HGY655386 HQU655374:HQU655386 IAQ655374:IAQ655386 IKM655374:IKM655386 IUI655374:IUI655386 JEE655374:JEE655386 JOA655374:JOA655386 JXW655374:JXW655386 KHS655374:KHS655386 KRO655374:KRO655386 LBK655374:LBK655386 LLG655374:LLG655386 LVC655374:LVC655386 MEY655374:MEY655386 MOU655374:MOU655386 MYQ655374:MYQ655386 NIM655374:NIM655386 NSI655374:NSI655386 OCE655374:OCE655386 OMA655374:OMA655386 OVW655374:OVW655386 PFS655374:PFS655386 PPO655374:PPO655386 PZK655374:PZK655386 QJG655374:QJG655386 QTC655374:QTC655386 RCY655374:RCY655386 RMU655374:RMU655386 RWQ655374:RWQ655386 SGM655374:SGM655386 SQI655374:SQI655386 TAE655374:TAE655386 TKA655374:TKA655386 TTW655374:TTW655386 UDS655374:UDS655386 UNO655374:UNO655386 UXK655374:UXK655386 VHG655374:VHG655386 VRC655374:VRC655386 WAY655374:WAY655386 WKU655374:WKU655386 WUQ655374:WUQ655386 IE720910:IE720922 SA720910:SA720922 ABW720910:ABW720922 ALS720910:ALS720922 AVO720910:AVO720922 BFK720910:BFK720922 BPG720910:BPG720922 BZC720910:BZC720922 CIY720910:CIY720922 CSU720910:CSU720922 DCQ720910:DCQ720922 DMM720910:DMM720922 DWI720910:DWI720922 EGE720910:EGE720922 EQA720910:EQA720922 EZW720910:EZW720922 FJS720910:FJS720922 FTO720910:FTO720922 GDK720910:GDK720922 GNG720910:GNG720922 GXC720910:GXC720922 HGY720910:HGY720922 HQU720910:HQU720922 IAQ720910:IAQ720922 IKM720910:IKM720922 IUI720910:IUI720922 JEE720910:JEE720922 JOA720910:JOA720922 JXW720910:JXW720922 KHS720910:KHS720922 KRO720910:KRO720922 LBK720910:LBK720922 LLG720910:LLG720922 LVC720910:LVC720922 MEY720910:MEY720922 MOU720910:MOU720922 MYQ720910:MYQ720922 NIM720910:NIM720922 NSI720910:NSI720922 OCE720910:OCE720922 OMA720910:OMA720922 OVW720910:OVW720922 PFS720910:PFS720922 PPO720910:PPO720922 PZK720910:PZK720922 QJG720910:QJG720922 QTC720910:QTC720922 RCY720910:RCY720922 RMU720910:RMU720922 RWQ720910:RWQ720922 SGM720910:SGM720922 SQI720910:SQI720922 TAE720910:TAE720922 TKA720910:TKA720922 TTW720910:TTW720922 UDS720910:UDS720922 UNO720910:UNO720922 UXK720910:UXK720922 VHG720910:VHG720922 VRC720910:VRC720922 WAY720910:WAY720922 WKU720910:WKU720922 WUQ720910:WUQ720922 IE786446:IE786458 SA786446:SA786458 ABW786446:ABW786458 ALS786446:ALS786458 AVO786446:AVO786458 BFK786446:BFK786458 BPG786446:BPG786458 BZC786446:BZC786458 CIY786446:CIY786458 CSU786446:CSU786458 DCQ786446:DCQ786458 DMM786446:DMM786458 DWI786446:DWI786458 EGE786446:EGE786458 EQA786446:EQA786458 EZW786446:EZW786458 FJS786446:FJS786458 FTO786446:FTO786458 GDK786446:GDK786458 GNG786446:GNG786458 GXC786446:GXC786458 HGY786446:HGY786458 HQU786446:HQU786458 IAQ786446:IAQ786458 IKM786446:IKM786458 IUI786446:IUI786458 JEE786446:JEE786458 JOA786446:JOA786458 JXW786446:JXW786458 KHS786446:KHS786458 KRO786446:KRO786458 LBK786446:LBK786458 LLG786446:LLG786458 LVC786446:LVC786458 MEY786446:MEY786458 MOU786446:MOU786458 MYQ786446:MYQ786458 NIM786446:NIM786458 NSI786446:NSI786458 OCE786446:OCE786458 OMA786446:OMA786458 OVW786446:OVW786458 PFS786446:PFS786458 PPO786446:PPO786458 PZK786446:PZK786458 QJG786446:QJG786458 QTC786446:QTC786458 RCY786446:RCY786458 RMU786446:RMU786458 RWQ786446:RWQ786458 SGM786446:SGM786458 SQI786446:SQI786458 TAE786446:TAE786458 TKA786446:TKA786458 TTW786446:TTW786458 UDS786446:UDS786458 UNO786446:UNO786458 UXK786446:UXK786458 VHG786446:VHG786458 VRC786446:VRC786458 WAY786446:WAY786458 WKU786446:WKU786458 WUQ786446:WUQ786458 IE851982:IE851994 SA851982:SA851994 ABW851982:ABW851994 ALS851982:ALS851994 AVO851982:AVO851994 BFK851982:BFK851994 BPG851982:BPG851994 BZC851982:BZC851994 CIY851982:CIY851994 CSU851982:CSU851994 DCQ851982:DCQ851994 DMM851982:DMM851994 DWI851982:DWI851994 EGE851982:EGE851994 EQA851982:EQA851994 EZW851982:EZW851994 FJS851982:FJS851994 FTO851982:FTO851994 GDK851982:GDK851994 GNG851982:GNG851994 GXC851982:GXC851994 HGY851982:HGY851994 HQU851982:HQU851994 IAQ851982:IAQ851994 IKM851982:IKM851994 IUI851982:IUI851994 JEE851982:JEE851994 JOA851982:JOA851994 JXW851982:JXW851994 KHS851982:KHS851994 KRO851982:KRO851994 LBK851982:LBK851994 LLG851982:LLG851994 LVC851982:LVC851994 MEY851982:MEY851994 MOU851982:MOU851994 MYQ851982:MYQ851994 NIM851982:NIM851994 NSI851982:NSI851994 OCE851982:OCE851994 OMA851982:OMA851994 OVW851982:OVW851994 PFS851982:PFS851994 PPO851982:PPO851994 PZK851982:PZK851994 QJG851982:QJG851994 QTC851982:QTC851994 RCY851982:RCY851994 RMU851982:RMU851994 RWQ851982:RWQ851994 SGM851982:SGM851994 SQI851982:SQI851994 TAE851982:TAE851994 TKA851982:TKA851994 TTW851982:TTW851994 UDS851982:UDS851994 UNO851982:UNO851994 UXK851982:UXK851994 VHG851982:VHG851994 VRC851982:VRC851994 WAY851982:WAY851994 WKU851982:WKU851994 WUQ851982:WUQ851994 IE917518:IE917530 SA917518:SA917530 ABW917518:ABW917530 ALS917518:ALS917530 AVO917518:AVO917530 BFK917518:BFK917530 BPG917518:BPG917530 BZC917518:BZC917530 CIY917518:CIY917530 CSU917518:CSU917530 DCQ917518:DCQ917530 DMM917518:DMM917530 DWI917518:DWI917530 EGE917518:EGE917530 EQA917518:EQA917530 EZW917518:EZW917530 FJS917518:FJS917530 FTO917518:FTO917530 GDK917518:GDK917530 GNG917518:GNG917530 GXC917518:GXC917530 HGY917518:HGY917530 HQU917518:HQU917530 IAQ917518:IAQ917530 IKM917518:IKM917530 IUI917518:IUI917530 JEE917518:JEE917530 JOA917518:JOA917530 JXW917518:JXW917530 KHS917518:KHS917530 KRO917518:KRO917530 LBK917518:LBK917530 LLG917518:LLG917530 LVC917518:LVC917530 MEY917518:MEY917530 MOU917518:MOU917530 MYQ917518:MYQ917530 NIM917518:NIM917530 NSI917518:NSI917530 OCE917518:OCE917530 OMA917518:OMA917530 OVW917518:OVW917530 PFS917518:PFS917530 PPO917518:PPO917530 PZK917518:PZK917530 QJG917518:QJG917530 QTC917518:QTC917530 RCY917518:RCY917530 RMU917518:RMU917530 RWQ917518:RWQ917530 SGM917518:SGM917530 SQI917518:SQI917530 TAE917518:TAE917530 TKA917518:TKA917530 TTW917518:TTW917530 UDS917518:UDS917530 UNO917518:UNO917530 UXK917518:UXK917530 VHG917518:VHG917530 VRC917518:VRC917530 WAY917518:WAY917530 WKU917518:WKU917530 WUQ917518:WUQ917530 IE983054:IE983066 SA983054:SA983066 ABW983054:ABW983066 ALS983054:ALS983066 AVO983054:AVO983066 BFK983054:BFK983066 BPG983054:BPG983066 BZC983054:BZC983066 CIY983054:CIY983066 CSU983054:CSU983066 DCQ983054:DCQ983066 DMM983054:DMM983066 DWI983054:DWI983066 EGE983054:EGE983066 EQA983054:EQA983066 EZW983054:EZW983066 FJS983054:FJS983066 FTO983054:FTO983066 GDK983054:GDK983066 GNG983054:GNG983066 GXC983054:GXC983066 HGY983054:HGY983066 HQU983054:HQU983066 IAQ983054:IAQ983066 IKM983054:IKM983066 IUI983054:IUI983066 JEE983054:JEE983066 JOA983054:JOA983066 JXW983054:JXW983066 KHS983054:KHS983066 KRO983054:KRO983066 LBK983054:LBK983066 LLG983054:LLG983066 LVC983054:LVC983066 MEY983054:MEY983066 MOU983054:MOU983066 MYQ983054:MYQ983066 NIM983054:NIM983066 NSI983054:NSI983066 OCE983054:OCE983066 OMA983054:OMA983066 OVW983054:OVW983066 PFS983054:PFS983066 PPO983054:PPO983066 PZK983054:PZK983066 QJG983054:QJG983066 QTC983054:QTC983066 RCY983054:RCY983066 RMU983054:RMU983066 RWQ983054:RWQ983066 SGM983054:SGM983066 SQI983054:SQI983066 TAE983054:TAE983066 TKA983054:TKA983066 TTW983054:TTW983066 UDS983054:UDS983066 UNO983054:UNO983066 UXK983054:UXK983066 VHG983054:VHG983066 VRC983054:VRC983066 WAY983054:WAY983066 WKU983054:WKU983066 WUQ983054:WUQ983066 IE65261:IE65306 SA65261:SA65306 ABW65261:ABW65306 ALS65261:ALS65306 AVO65261:AVO65306 BFK65261:BFK65306 BPG65261:BPG65306 BZC65261:BZC65306 CIY65261:CIY65306 CSU65261:CSU65306 DCQ65261:DCQ65306 DMM65261:DMM65306 DWI65261:DWI65306 EGE65261:EGE65306 EQA65261:EQA65306 EZW65261:EZW65306 FJS65261:FJS65306 FTO65261:FTO65306 GDK65261:GDK65306 GNG65261:GNG65306 GXC65261:GXC65306 HGY65261:HGY65306 HQU65261:HQU65306 IAQ65261:IAQ65306 IKM65261:IKM65306 IUI65261:IUI65306 JEE65261:JEE65306 JOA65261:JOA65306 JXW65261:JXW65306 KHS65261:KHS65306 KRO65261:KRO65306 LBK65261:LBK65306 LLG65261:LLG65306 LVC65261:LVC65306 MEY65261:MEY65306 MOU65261:MOU65306 MYQ65261:MYQ65306 NIM65261:NIM65306 NSI65261:NSI65306 OCE65261:OCE65306 OMA65261:OMA65306 OVW65261:OVW65306 PFS65261:PFS65306 PPO65261:PPO65306 PZK65261:PZK65306 QJG65261:QJG65306 QTC65261:QTC65306 RCY65261:RCY65306 RMU65261:RMU65306 RWQ65261:RWQ65306 SGM65261:SGM65306 SQI65261:SQI65306 TAE65261:TAE65306 TKA65261:TKA65306 TTW65261:TTW65306 UDS65261:UDS65306 UNO65261:UNO65306 UXK65261:UXK65306 VHG65261:VHG65306 VRC65261:VRC65306 WAY65261:WAY65306 WKU65261:WKU65306 WUQ65261:WUQ65306 IE130797:IE130842 SA130797:SA130842 ABW130797:ABW130842 ALS130797:ALS130842 AVO130797:AVO130842 BFK130797:BFK130842 BPG130797:BPG130842 BZC130797:BZC130842 CIY130797:CIY130842 CSU130797:CSU130842 DCQ130797:DCQ130842 DMM130797:DMM130842 DWI130797:DWI130842 EGE130797:EGE130842 EQA130797:EQA130842 EZW130797:EZW130842 FJS130797:FJS130842 FTO130797:FTO130842 GDK130797:GDK130842 GNG130797:GNG130842 GXC130797:GXC130842 HGY130797:HGY130842 HQU130797:HQU130842 IAQ130797:IAQ130842 IKM130797:IKM130842 IUI130797:IUI130842 JEE130797:JEE130842 JOA130797:JOA130842 JXW130797:JXW130842 KHS130797:KHS130842 KRO130797:KRO130842 LBK130797:LBK130842 LLG130797:LLG130842 LVC130797:LVC130842 MEY130797:MEY130842 MOU130797:MOU130842 MYQ130797:MYQ130842 NIM130797:NIM130842 NSI130797:NSI130842 OCE130797:OCE130842 OMA130797:OMA130842 OVW130797:OVW130842 PFS130797:PFS130842 PPO130797:PPO130842 PZK130797:PZK130842 QJG130797:QJG130842 QTC130797:QTC130842 RCY130797:RCY130842 RMU130797:RMU130842 RWQ130797:RWQ130842 SGM130797:SGM130842 SQI130797:SQI130842 TAE130797:TAE130842 TKA130797:TKA130842 TTW130797:TTW130842 UDS130797:UDS130842 UNO130797:UNO130842 UXK130797:UXK130842 VHG130797:VHG130842 VRC130797:VRC130842 WAY130797:WAY130842 WKU130797:WKU130842 WUQ130797:WUQ130842 IE196333:IE196378 SA196333:SA196378 ABW196333:ABW196378 ALS196333:ALS196378 AVO196333:AVO196378 BFK196333:BFK196378 BPG196333:BPG196378 BZC196333:BZC196378 CIY196333:CIY196378 CSU196333:CSU196378 DCQ196333:DCQ196378 DMM196333:DMM196378 DWI196333:DWI196378 EGE196333:EGE196378 EQA196333:EQA196378 EZW196333:EZW196378 FJS196333:FJS196378 FTO196333:FTO196378 GDK196333:GDK196378 GNG196333:GNG196378 GXC196333:GXC196378 HGY196333:HGY196378 HQU196333:HQU196378 IAQ196333:IAQ196378 IKM196333:IKM196378 IUI196333:IUI196378 JEE196333:JEE196378 JOA196333:JOA196378 JXW196333:JXW196378 KHS196333:KHS196378 KRO196333:KRO196378 LBK196333:LBK196378 LLG196333:LLG196378 LVC196333:LVC196378 MEY196333:MEY196378 MOU196333:MOU196378 MYQ196333:MYQ196378 NIM196333:NIM196378 NSI196333:NSI196378 OCE196333:OCE196378 OMA196333:OMA196378 OVW196333:OVW196378 PFS196333:PFS196378 PPO196333:PPO196378 PZK196333:PZK196378 QJG196333:QJG196378 QTC196333:QTC196378 RCY196333:RCY196378 RMU196333:RMU196378 RWQ196333:RWQ196378 SGM196333:SGM196378 SQI196333:SQI196378 TAE196333:TAE196378 TKA196333:TKA196378 TTW196333:TTW196378 UDS196333:UDS196378 UNO196333:UNO196378 UXK196333:UXK196378 VHG196333:VHG196378 VRC196333:VRC196378 WAY196333:WAY196378 WKU196333:WKU196378 WUQ196333:WUQ196378 IE261869:IE261914 SA261869:SA261914 ABW261869:ABW261914 ALS261869:ALS261914 AVO261869:AVO261914 BFK261869:BFK261914 BPG261869:BPG261914 BZC261869:BZC261914 CIY261869:CIY261914 CSU261869:CSU261914 DCQ261869:DCQ261914 DMM261869:DMM261914 DWI261869:DWI261914 EGE261869:EGE261914 EQA261869:EQA261914 EZW261869:EZW261914 FJS261869:FJS261914 FTO261869:FTO261914 GDK261869:GDK261914 GNG261869:GNG261914 GXC261869:GXC261914 HGY261869:HGY261914 HQU261869:HQU261914 IAQ261869:IAQ261914 IKM261869:IKM261914 IUI261869:IUI261914 JEE261869:JEE261914 JOA261869:JOA261914 JXW261869:JXW261914 KHS261869:KHS261914 KRO261869:KRO261914 LBK261869:LBK261914 LLG261869:LLG261914 LVC261869:LVC261914 MEY261869:MEY261914 MOU261869:MOU261914 MYQ261869:MYQ261914 NIM261869:NIM261914 NSI261869:NSI261914 OCE261869:OCE261914 OMA261869:OMA261914 OVW261869:OVW261914 PFS261869:PFS261914 PPO261869:PPO261914 PZK261869:PZK261914 QJG261869:QJG261914 QTC261869:QTC261914 RCY261869:RCY261914 RMU261869:RMU261914 RWQ261869:RWQ261914 SGM261869:SGM261914 SQI261869:SQI261914 TAE261869:TAE261914 TKA261869:TKA261914 TTW261869:TTW261914 UDS261869:UDS261914 UNO261869:UNO261914 UXK261869:UXK261914 VHG261869:VHG261914 VRC261869:VRC261914 WAY261869:WAY261914 WKU261869:WKU261914 WUQ261869:WUQ261914 IE327405:IE327450 SA327405:SA327450 ABW327405:ABW327450 ALS327405:ALS327450 AVO327405:AVO327450 BFK327405:BFK327450 BPG327405:BPG327450 BZC327405:BZC327450 CIY327405:CIY327450 CSU327405:CSU327450 DCQ327405:DCQ327450 DMM327405:DMM327450 DWI327405:DWI327450 EGE327405:EGE327450 EQA327405:EQA327450 EZW327405:EZW327450 FJS327405:FJS327450 FTO327405:FTO327450 GDK327405:GDK327450 GNG327405:GNG327450 GXC327405:GXC327450 HGY327405:HGY327450 HQU327405:HQU327450 IAQ327405:IAQ327450 IKM327405:IKM327450 IUI327405:IUI327450 JEE327405:JEE327450 JOA327405:JOA327450 JXW327405:JXW327450 KHS327405:KHS327450 KRO327405:KRO327450 LBK327405:LBK327450 LLG327405:LLG327450 LVC327405:LVC327450 MEY327405:MEY327450 MOU327405:MOU327450 MYQ327405:MYQ327450 NIM327405:NIM327450 NSI327405:NSI327450 OCE327405:OCE327450 OMA327405:OMA327450 OVW327405:OVW327450 PFS327405:PFS327450 PPO327405:PPO327450 PZK327405:PZK327450 QJG327405:QJG327450 QTC327405:QTC327450 RCY327405:RCY327450 RMU327405:RMU327450 RWQ327405:RWQ327450 SGM327405:SGM327450 SQI327405:SQI327450 TAE327405:TAE327450 TKA327405:TKA327450 TTW327405:TTW327450 UDS327405:UDS327450 UNO327405:UNO327450 UXK327405:UXK327450 VHG327405:VHG327450 VRC327405:VRC327450 WAY327405:WAY327450 WKU327405:WKU327450 WUQ327405:WUQ327450 IE392941:IE392986 SA392941:SA392986 ABW392941:ABW392986 ALS392941:ALS392986 AVO392941:AVO392986 BFK392941:BFK392986 BPG392941:BPG392986 BZC392941:BZC392986 CIY392941:CIY392986 CSU392941:CSU392986 DCQ392941:DCQ392986 DMM392941:DMM392986 DWI392941:DWI392986 EGE392941:EGE392986 EQA392941:EQA392986 EZW392941:EZW392986 FJS392941:FJS392986 FTO392941:FTO392986 GDK392941:GDK392986 GNG392941:GNG392986 GXC392941:GXC392986 HGY392941:HGY392986 HQU392941:HQU392986 IAQ392941:IAQ392986 IKM392941:IKM392986 IUI392941:IUI392986 JEE392941:JEE392986 JOA392941:JOA392986 JXW392941:JXW392986 KHS392941:KHS392986 KRO392941:KRO392986 LBK392941:LBK392986 LLG392941:LLG392986 LVC392941:LVC392986 MEY392941:MEY392986 MOU392941:MOU392986 MYQ392941:MYQ392986 NIM392941:NIM392986 NSI392941:NSI392986 OCE392941:OCE392986 OMA392941:OMA392986 OVW392941:OVW392986 PFS392941:PFS392986 PPO392941:PPO392986 PZK392941:PZK392986 QJG392941:QJG392986 QTC392941:QTC392986 RCY392941:RCY392986 RMU392941:RMU392986 RWQ392941:RWQ392986 SGM392941:SGM392986 SQI392941:SQI392986 TAE392941:TAE392986 TKA392941:TKA392986 TTW392941:TTW392986 UDS392941:UDS392986 UNO392941:UNO392986 UXK392941:UXK392986 VHG392941:VHG392986 VRC392941:VRC392986 WAY392941:WAY392986 WKU392941:WKU392986 WUQ392941:WUQ392986 IE458477:IE458522 SA458477:SA458522 ABW458477:ABW458522 ALS458477:ALS458522 AVO458477:AVO458522 BFK458477:BFK458522 BPG458477:BPG458522 BZC458477:BZC458522 CIY458477:CIY458522 CSU458477:CSU458522 DCQ458477:DCQ458522 DMM458477:DMM458522 DWI458477:DWI458522 EGE458477:EGE458522 EQA458477:EQA458522 EZW458477:EZW458522 FJS458477:FJS458522 FTO458477:FTO458522 GDK458477:GDK458522 GNG458477:GNG458522 GXC458477:GXC458522 HGY458477:HGY458522 HQU458477:HQU458522 IAQ458477:IAQ458522 IKM458477:IKM458522 IUI458477:IUI458522 JEE458477:JEE458522 JOA458477:JOA458522 JXW458477:JXW458522 KHS458477:KHS458522 KRO458477:KRO458522 LBK458477:LBK458522 LLG458477:LLG458522 LVC458477:LVC458522 MEY458477:MEY458522 MOU458477:MOU458522 MYQ458477:MYQ458522 NIM458477:NIM458522 NSI458477:NSI458522 OCE458477:OCE458522 OMA458477:OMA458522 OVW458477:OVW458522 PFS458477:PFS458522 PPO458477:PPO458522 PZK458477:PZK458522 QJG458477:QJG458522 QTC458477:QTC458522 RCY458477:RCY458522 RMU458477:RMU458522 RWQ458477:RWQ458522 SGM458477:SGM458522 SQI458477:SQI458522 TAE458477:TAE458522 TKA458477:TKA458522 TTW458477:TTW458522 UDS458477:UDS458522 UNO458477:UNO458522 UXK458477:UXK458522 VHG458477:VHG458522 VRC458477:VRC458522 WAY458477:WAY458522 WKU458477:WKU458522 WUQ458477:WUQ458522 IE524013:IE524058 SA524013:SA524058 ABW524013:ABW524058 ALS524013:ALS524058 AVO524013:AVO524058 BFK524013:BFK524058 BPG524013:BPG524058 BZC524013:BZC524058 CIY524013:CIY524058 CSU524013:CSU524058 DCQ524013:DCQ524058 DMM524013:DMM524058 DWI524013:DWI524058 EGE524013:EGE524058 EQA524013:EQA524058 EZW524013:EZW524058 FJS524013:FJS524058 FTO524013:FTO524058 GDK524013:GDK524058 GNG524013:GNG524058 GXC524013:GXC524058 HGY524013:HGY524058 HQU524013:HQU524058 IAQ524013:IAQ524058 IKM524013:IKM524058 IUI524013:IUI524058 JEE524013:JEE524058 JOA524013:JOA524058 JXW524013:JXW524058 KHS524013:KHS524058 KRO524013:KRO524058 LBK524013:LBK524058 LLG524013:LLG524058 LVC524013:LVC524058 MEY524013:MEY524058 MOU524013:MOU524058 MYQ524013:MYQ524058 NIM524013:NIM524058 NSI524013:NSI524058 OCE524013:OCE524058 OMA524013:OMA524058 OVW524013:OVW524058 PFS524013:PFS524058 PPO524013:PPO524058 PZK524013:PZK524058 QJG524013:QJG524058 QTC524013:QTC524058 RCY524013:RCY524058 RMU524013:RMU524058 RWQ524013:RWQ524058 SGM524013:SGM524058 SQI524013:SQI524058 TAE524013:TAE524058 TKA524013:TKA524058 TTW524013:TTW524058 UDS524013:UDS524058 UNO524013:UNO524058 UXK524013:UXK524058 VHG524013:VHG524058 VRC524013:VRC524058 WAY524013:WAY524058 WKU524013:WKU524058 WUQ524013:WUQ524058 IE589549:IE589594 SA589549:SA589594 ABW589549:ABW589594 ALS589549:ALS589594 AVO589549:AVO589594 BFK589549:BFK589594 BPG589549:BPG589594 BZC589549:BZC589594 CIY589549:CIY589594 CSU589549:CSU589594 DCQ589549:DCQ589594 DMM589549:DMM589594 DWI589549:DWI589594 EGE589549:EGE589594 EQA589549:EQA589594 EZW589549:EZW589594 FJS589549:FJS589594 FTO589549:FTO589594 GDK589549:GDK589594 GNG589549:GNG589594 GXC589549:GXC589594 HGY589549:HGY589594 HQU589549:HQU589594 IAQ589549:IAQ589594 IKM589549:IKM589594 IUI589549:IUI589594 JEE589549:JEE589594 JOA589549:JOA589594 JXW589549:JXW589594 KHS589549:KHS589594 KRO589549:KRO589594 LBK589549:LBK589594 LLG589549:LLG589594 LVC589549:LVC589594 MEY589549:MEY589594 MOU589549:MOU589594 MYQ589549:MYQ589594 NIM589549:NIM589594 NSI589549:NSI589594 OCE589549:OCE589594 OMA589549:OMA589594 OVW589549:OVW589594 PFS589549:PFS589594 PPO589549:PPO589594 PZK589549:PZK589594 QJG589549:QJG589594 QTC589549:QTC589594 RCY589549:RCY589594 RMU589549:RMU589594 RWQ589549:RWQ589594 SGM589549:SGM589594 SQI589549:SQI589594 TAE589549:TAE589594 TKA589549:TKA589594 TTW589549:TTW589594 UDS589549:UDS589594 UNO589549:UNO589594 UXK589549:UXK589594 VHG589549:VHG589594 VRC589549:VRC589594 WAY589549:WAY589594 WKU589549:WKU589594 WUQ589549:WUQ589594 IE655085:IE655130 SA655085:SA655130 ABW655085:ABW655130 ALS655085:ALS655130 AVO655085:AVO655130 BFK655085:BFK655130 BPG655085:BPG655130 BZC655085:BZC655130 CIY655085:CIY655130 CSU655085:CSU655130 DCQ655085:DCQ655130 DMM655085:DMM655130 DWI655085:DWI655130 EGE655085:EGE655130 EQA655085:EQA655130 EZW655085:EZW655130 FJS655085:FJS655130 FTO655085:FTO655130 GDK655085:GDK655130 GNG655085:GNG655130 GXC655085:GXC655130 HGY655085:HGY655130 HQU655085:HQU655130 IAQ655085:IAQ655130 IKM655085:IKM655130 IUI655085:IUI655130 JEE655085:JEE655130 JOA655085:JOA655130 JXW655085:JXW655130 KHS655085:KHS655130 KRO655085:KRO655130 LBK655085:LBK655130 LLG655085:LLG655130 LVC655085:LVC655130 MEY655085:MEY655130 MOU655085:MOU655130 MYQ655085:MYQ655130 NIM655085:NIM655130 NSI655085:NSI655130 OCE655085:OCE655130 OMA655085:OMA655130 OVW655085:OVW655130 PFS655085:PFS655130 PPO655085:PPO655130 PZK655085:PZK655130 QJG655085:QJG655130 QTC655085:QTC655130 RCY655085:RCY655130 RMU655085:RMU655130 RWQ655085:RWQ655130 SGM655085:SGM655130 SQI655085:SQI655130 TAE655085:TAE655130 TKA655085:TKA655130 TTW655085:TTW655130 UDS655085:UDS655130 UNO655085:UNO655130 UXK655085:UXK655130 VHG655085:VHG655130 VRC655085:VRC655130 WAY655085:WAY655130 WKU655085:WKU655130 WUQ655085:WUQ655130 IE720621:IE720666 SA720621:SA720666 ABW720621:ABW720666 ALS720621:ALS720666 AVO720621:AVO720666 BFK720621:BFK720666 BPG720621:BPG720666 BZC720621:BZC720666 CIY720621:CIY720666 CSU720621:CSU720666 DCQ720621:DCQ720666 DMM720621:DMM720666 DWI720621:DWI720666 EGE720621:EGE720666 EQA720621:EQA720666 EZW720621:EZW720666 FJS720621:FJS720666 FTO720621:FTO720666 GDK720621:GDK720666 GNG720621:GNG720666 GXC720621:GXC720666 HGY720621:HGY720666 HQU720621:HQU720666 IAQ720621:IAQ720666 IKM720621:IKM720666 IUI720621:IUI720666 JEE720621:JEE720666 JOA720621:JOA720666 JXW720621:JXW720666 KHS720621:KHS720666 KRO720621:KRO720666 LBK720621:LBK720666 LLG720621:LLG720666 LVC720621:LVC720666 MEY720621:MEY720666 MOU720621:MOU720666 MYQ720621:MYQ720666 NIM720621:NIM720666 NSI720621:NSI720666 OCE720621:OCE720666 OMA720621:OMA720666 OVW720621:OVW720666 PFS720621:PFS720666 PPO720621:PPO720666 PZK720621:PZK720666 QJG720621:QJG720666 QTC720621:QTC720666 RCY720621:RCY720666 RMU720621:RMU720666 RWQ720621:RWQ720666 SGM720621:SGM720666 SQI720621:SQI720666 TAE720621:TAE720666 TKA720621:TKA720666 TTW720621:TTW720666 UDS720621:UDS720666 UNO720621:UNO720666 UXK720621:UXK720666 VHG720621:VHG720666 VRC720621:VRC720666 WAY720621:WAY720666 WKU720621:WKU720666 WUQ720621:WUQ720666 IE786157:IE786202 SA786157:SA786202 ABW786157:ABW786202 ALS786157:ALS786202 AVO786157:AVO786202 BFK786157:BFK786202 BPG786157:BPG786202 BZC786157:BZC786202 CIY786157:CIY786202 CSU786157:CSU786202 DCQ786157:DCQ786202 DMM786157:DMM786202 DWI786157:DWI786202 EGE786157:EGE786202 EQA786157:EQA786202 EZW786157:EZW786202 FJS786157:FJS786202 FTO786157:FTO786202 GDK786157:GDK786202 GNG786157:GNG786202 GXC786157:GXC786202 HGY786157:HGY786202 HQU786157:HQU786202 IAQ786157:IAQ786202 IKM786157:IKM786202 IUI786157:IUI786202 JEE786157:JEE786202 JOA786157:JOA786202 JXW786157:JXW786202 KHS786157:KHS786202 KRO786157:KRO786202 LBK786157:LBK786202 LLG786157:LLG786202 LVC786157:LVC786202 MEY786157:MEY786202 MOU786157:MOU786202 MYQ786157:MYQ786202 NIM786157:NIM786202 NSI786157:NSI786202 OCE786157:OCE786202 OMA786157:OMA786202 OVW786157:OVW786202 PFS786157:PFS786202 PPO786157:PPO786202 PZK786157:PZK786202 QJG786157:QJG786202 QTC786157:QTC786202 RCY786157:RCY786202 RMU786157:RMU786202 RWQ786157:RWQ786202 SGM786157:SGM786202 SQI786157:SQI786202 TAE786157:TAE786202 TKA786157:TKA786202 TTW786157:TTW786202 UDS786157:UDS786202 UNO786157:UNO786202 UXK786157:UXK786202 VHG786157:VHG786202 VRC786157:VRC786202 WAY786157:WAY786202 WKU786157:WKU786202 WUQ786157:WUQ786202 IE851693:IE851738 SA851693:SA851738 ABW851693:ABW851738 ALS851693:ALS851738 AVO851693:AVO851738 BFK851693:BFK851738 BPG851693:BPG851738 BZC851693:BZC851738 CIY851693:CIY851738 CSU851693:CSU851738 DCQ851693:DCQ851738 DMM851693:DMM851738 DWI851693:DWI851738 EGE851693:EGE851738 EQA851693:EQA851738 EZW851693:EZW851738 FJS851693:FJS851738 FTO851693:FTO851738 GDK851693:GDK851738 GNG851693:GNG851738 GXC851693:GXC851738 HGY851693:HGY851738 HQU851693:HQU851738 IAQ851693:IAQ851738 IKM851693:IKM851738 IUI851693:IUI851738 JEE851693:JEE851738 JOA851693:JOA851738 JXW851693:JXW851738 KHS851693:KHS851738 KRO851693:KRO851738 LBK851693:LBK851738 LLG851693:LLG851738 LVC851693:LVC851738 MEY851693:MEY851738 MOU851693:MOU851738 MYQ851693:MYQ851738 NIM851693:NIM851738 NSI851693:NSI851738 OCE851693:OCE851738 OMA851693:OMA851738 OVW851693:OVW851738 PFS851693:PFS851738 PPO851693:PPO851738 PZK851693:PZK851738 QJG851693:QJG851738 QTC851693:QTC851738 RCY851693:RCY851738 RMU851693:RMU851738 RWQ851693:RWQ851738 SGM851693:SGM851738 SQI851693:SQI851738 TAE851693:TAE851738 TKA851693:TKA851738 TTW851693:TTW851738 UDS851693:UDS851738 UNO851693:UNO851738 UXK851693:UXK851738 VHG851693:VHG851738 VRC851693:VRC851738 WAY851693:WAY851738 WKU851693:WKU851738 WUQ851693:WUQ851738 IE917229:IE917274 SA917229:SA917274 ABW917229:ABW917274 ALS917229:ALS917274 AVO917229:AVO917274 BFK917229:BFK917274 BPG917229:BPG917274 BZC917229:BZC917274 CIY917229:CIY917274 CSU917229:CSU917274 DCQ917229:DCQ917274 DMM917229:DMM917274 DWI917229:DWI917274 EGE917229:EGE917274 EQA917229:EQA917274 EZW917229:EZW917274 FJS917229:FJS917274 FTO917229:FTO917274 GDK917229:GDK917274 GNG917229:GNG917274 GXC917229:GXC917274 HGY917229:HGY917274 HQU917229:HQU917274 IAQ917229:IAQ917274 IKM917229:IKM917274 IUI917229:IUI917274 JEE917229:JEE917274 JOA917229:JOA917274 JXW917229:JXW917274 KHS917229:KHS917274 KRO917229:KRO917274 LBK917229:LBK917274 LLG917229:LLG917274 LVC917229:LVC917274 MEY917229:MEY917274 MOU917229:MOU917274 MYQ917229:MYQ917274 NIM917229:NIM917274 NSI917229:NSI917274 OCE917229:OCE917274 OMA917229:OMA917274 OVW917229:OVW917274 PFS917229:PFS917274 PPO917229:PPO917274 PZK917229:PZK917274 QJG917229:QJG917274 QTC917229:QTC917274 RCY917229:RCY917274 RMU917229:RMU917274 RWQ917229:RWQ917274 SGM917229:SGM917274 SQI917229:SQI917274 TAE917229:TAE917274 TKA917229:TKA917274 TTW917229:TTW917274 UDS917229:UDS917274 UNO917229:UNO917274 UXK917229:UXK917274 VHG917229:VHG917274 VRC917229:VRC917274 WAY917229:WAY917274 WKU917229:WKU917274 WUQ917229:WUQ917274 IE982765:IE982810 SA982765:SA982810 ABW982765:ABW982810 ALS982765:ALS982810 AVO982765:AVO982810 BFK982765:BFK982810 BPG982765:BPG982810 BZC982765:BZC982810 CIY982765:CIY982810 CSU982765:CSU982810 DCQ982765:DCQ982810 DMM982765:DMM982810 DWI982765:DWI982810 EGE982765:EGE982810 EQA982765:EQA982810 EZW982765:EZW982810 FJS982765:FJS982810 FTO982765:FTO982810 GDK982765:GDK982810 GNG982765:GNG982810 GXC982765:GXC982810 HGY982765:HGY982810 HQU982765:HQU982810 IAQ982765:IAQ982810 IKM982765:IKM982810 IUI982765:IUI982810 JEE982765:JEE982810 JOA982765:JOA982810 JXW982765:JXW982810 KHS982765:KHS982810 KRO982765:KRO982810 LBK982765:LBK982810 LLG982765:LLG982810 LVC982765:LVC982810 MEY982765:MEY982810 MOU982765:MOU982810 MYQ982765:MYQ982810 NIM982765:NIM982810 NSI982765:NSI982810 OCE982765:OCE982810 OMA982765:OMA982810 OVW982765:OVW982810 PFS982765:PFS982810 PPO982765:PPO982810 PZK982765:PZK982810 QJG982765:QJG982810 QTC982765:QTC982810 RCY982765:RCY982810 RMU982765:RMU982810 RWQ982765:RWQ982810 SGM982765:SGM982810 SQI982765:SQI982810 TAE982765:TAE982810 TKA982765:TKA982810 TTW982765:TTW982810 UDS982765:UDS982810 UNO982765:UNO982810 UXK982765:UXK982810 VHG982765:VHG982810 VRC982765:VRC982810 WAY982765:WAY982810 WKU982765:WKU982810 WUQ982765:WUQ982810 IE65527:IE65534 SA65527:SA65534 ABW65527:ABW65534 ALS65527:ALS65534 AVO65527:AVO65534 BFK65527:BFK65534 BPG65527:BPG65534 BZC65527:BZC65534 CIY65527:CIY65534 CSU65527:CSU65534 DCQ65527:DCQ65534 DMM65527:DMM65534 DWI65527:DWI65534 EGE65527:EGE65534 EQA65527:EQA65534 EZW65527:EZW65534 FJS65527:FJS65534 FTO65527:FTO65534 GDK65527:GDK65534 GNG65527:GNG65534 GXC65527:GXC65534 HGY65527:HGY65534 HQU65527:HQU65534 IAQ65527:IAQ65534 IKM65527:IKM65534 IUI65527:IUI65534 JEE65527:JEE65534 JOA65527:JOA65534 JXW65527:JXW65534 KHS65527:KHS65534 KRO65527:KRO65534 LBK65527:LBK65534 LLG65527:LLG65534 LVC65527:LVC65534 MEY65527:MEY65534 MOU65527:MOU65534 MYQ65527:MYQ65534 NIM65527:NIM65534 NSI65527:NSI65534 OCE65527:OCE65534 OMA65527:OMA65534 OVW65527:OVW65534 PFS65527:PFS65534 PPO65527:PPO65534 PZK65527:PZK65534 QJG65527:QJG65534 QTC65527:QTC65534 RCY65527:RCY65534 RMU65527:RMU65534 RWQ65527:RWQ65534 SGM65527:SGM65534 SQI65527:SQI65534 TAE65527:TAE65534 TKA65527:TKA65534 TTW65527:TTW65534 UDS65527:UDS65534 UNO65527:UNO65534 UXK65527:UXK65534 VHG65527:VHG65534 VRC65527:VRC65534 WAY65527:WAY65534 WKU65527:WKU65534 WUQ65527:WUQ65534 IE131063:IE131070 SA131063:SA131070 ABW131063:ABW131070 ALS131063:ALS131070 AVO131063:AVO131070 BFK131063:BFK131070 BPG131063:BPG131070 BZC131063:BZC131070 CIY131063:CIY131070 CSU131063:CSU131070 DCQ131063:DCQ131070 DMM131063:DMM131070 DWI131063:DWI131070 EGE131063:EGE131070 EQA131063:EQA131070 EZW131063:EZW131070 FJS131063:FJS131070 FTO131063:FTO131070 GDK131063:GDK131070 GNG131063:GNG131070 GXC131063:GXC131070 HGY131063:HGY131070 HQU131063:HQU131070 IAQ131063:IAQ131070 IKM131063:IKM131070 IUI131063:IUI131070 JEE131063:JEE131070 JOA131063:JOA131070 JXW131063:JXW131070 KHS131063:KHS131070 KRO131063:KRO131070 LBK131063:LBK131070 LLG131063:LLG131070 LVC131063:LVC131070 MEY131063:MEY131070 MOU131063:MOU131070 MYQ131063:MYQ131070 NIM131063:NIM131070 NSI131063:NSI131070 OCE131063:OCE131070 OMA131063:OMA131070 OVW131063:OVW131070 PFS131063:PFS131070 PPO131063:PPO131070 PZK131063:PZK131070 QJG131063:QJG131070 QTC131063:QTC131070 RCY131063:RCY131070 RMU131063:RMU131070 RWQ131063:RWQ131070 SGM131063:SGM131070 SQI131063:SQI131070 TAE131063:TAE131070 TKA131063:TKA131070 TTW131063:TTW131070 UDS131063:UDS131070 UNO131063:UNO131070 UXK131063:UXK131070 VHG131063:VHG131070 VRC131063:VRC131070 WAY131063:WAY131070 WKU131063:WKU131070 WUQ131063:WUQ131070 IE196599:IE196606 SA196599:SA196606 ABW196599:ABW196606 ALS196599:ALS196606 AVO196599:AVO196606 BFK196599:BFK196606 BPG196599:BPG196606 BZC196599:BZC196606 CIY196599:CIY196606 CSU196599:CSU196606 DCQ196599:DCQ196606 DMM196599:DMM196606 DWI196599:DWI196606 EGE196599:EGE196606 EQA196599:EQA196606 EZW196599:EZW196606 FJS196599:FJS196606 FTO196599:FTO196606 GDK196599:GDK196606 GNG196599:GNG196606 GXC196599:GXC196606 HGY196599:HGY196606 HQU196599:HQU196606 IAQ196599:IAQ196606 IKM196599:IKM196606 IUI196599:IUI196606 JEE196599:JEE196606 JOA196599:JOA196606 JXW196599:JXW196606 KHS196599:KHS196606 KRO196599:KRO196606 LBK196599:LBK196606 LLG196599:LLG196606 LVC196599:LVC196606 MEY196599:MEY196606 MOU196599:MOU196606 MYQ196599:MYQ196606 NIM196599:NIM196606 NSI196599:NSI196606 OCE196599:OCE196606 OMA196599:OMA196606 OVW196599:OVW196606 PFS196599:PFS196606 PPO196599:PPO196606 PZK196599:PZK196606 QJG196599:QJG196606 QTC196599:QTC196606 RCY196599:RCY196606 RMU196599:RMU196606 RWQ196599:RWQ196606 SGM196599:SGM196606 SQI196599:SQI196606 TAE196599:TAE196606 TKA196599:TKA196606 TTW196599:TTW196606 UDS196599:UDS196606 UNO196599:UNO196606 UXK196599:UXK196606 VHG196599:VHG196606 VRC196599:VRC196606 WAY196599:WAY196606 WKU196599:WKU196606 WUQ196599:WUQ196606 IE262135:IE262142 SA262135:SA262142 ABW262135:ABW262142 ALS262135:ALS262142 AVO262135:AVO262142 BFK262135:BFK262142 BPG262135:BPG262142 BZC262135:BZC262142 CIY262135:CIY262142 CSU262135:CSU262142 DCQ262135:DCQ262142 DMM262135:DMM262142 DWI262135:DWI262142 EGE262135:EGE262142 EQA262135:EQA262142 EZW262135:EZW262142 FJS262135:FJS262142 FTO262135:FTO262142 GDK262135:GDK262142 GNG262135:GNG262142 GXC262135:GXC262142 HGY262135:HGY262142 HQU262135:HQU262142 IAQ262135:IAQ262142 IKM262135:IKM262142 IUI262135:IUI262142 JEE262135:JEE262142 JOA262135:JOA262142 JXW262135:JXW262142 KHS262135:KHS262142 KRO262135:KRO262142 LBK262135:LBK262142 LLG262135:LLG262142 LVC262135:LVC262142 MEY262135:MEY262142 MOU262135:MOU262142 MYQ262135:MYQ262142 NIM262135:NIM262142 NSI262135:NSI262142 OCE262135:OCE262142 OMA262135:OMA262142 OVW262135:OVW262142 PFS262135:PFS262142 PPO262135:PPO262142 PZK262135:PZK262142 QJG262135:QJG262142 QTC262135:QTC262142 RCY262135:RCY262142 RMU262135:RMU262142 RWQ262135:RWQ262142 SGM262135:SGM262142 SQI262135:SQI262142 TAE262135:TAE262142 TKA262135:TKA262142 TTW262135:TTW262142 UDS262135:UDS262142 UNO262135:UNO262142 UXK262135:UXK262142 VHG262135:VHG262142 VRC262135:VRC262142 WAY262135:WAY262142 WKU262135:WKU262142 WUQ262135:WUQ262142 IE327671:IE327678 SA327671:SA327678 ABW327671:ABW327678 ALS327671:ALS327678 AVO327671:AVO327678 BFK327671:BFK327678 BPG327671:BPG327678 BZC327671:BZC327678 CIY327671:CIY327678 CSU327671:CSU327678 DCQ327671:DCQ327678 DMM327671:DMM327678 DWI327671:DWI327678 EGE327671:EGE327678 EQA327671:EQA327678 EZW327671:EZW327678 FJS327671:FJS327678 FTO327671:FTO327678 GDK327671:GDK327678 GNG327671:GNG327678 GXC327671:GXC327678 HGY327671:HGY327678 HQU327671:HQU327678 IAQ327671:IAQ327678 IKM327671:IKM327678 IUI327671:IUI327678 JEE327671:JEE327678 JOA327671:JOA327678 JXW327671:JXW327678 KHS327671:KHS327678 KRO327671:KRO327678 LBK327671:LBK327678 LLG327671:LLG327678 LVC327671:LVC327678 MEY327671:MEY327678 MOU327671:MOU327678 MYQ327671:MYQ327678 NIM327671:NIM327678 NSI327671:NSI327678 OCE327671:OCE327678 OMA327671:OMA327678 OVW327671:OVW327678 PFS327671:PFS327678 PPO327671:PPO327678 PZK327671:PZK327678 QJG327671:QJG327678 QTC327671:QTC327678 RCY327671:RCY327678 RMU327671:RMU327678 RWQ327671:RWQ327678 SGM327671:SGM327678 SQI327671:SQI327678 TAE327671:TAE327678 TKA327671:TKA327678 TTW327671:TTW327678 UDS327671:UDS327678 UNO327671:UNO327678 UXK327671:UXK327678 VHG327671:VHG327678 VRC327671:VRC327678 WAY327671:WAY327678 WKU327671:WKU327678 WUQ327671:WUQ327678 IE393207:IE393214 SA393207:SA393214 ABW393207:ABW393214 ALS393207:ALS393214 AVO393207:AVO393214 BFK393207:BFK393214 BPG393207:BPG393214 BZC393207:BZC393214 CIY393207:CIY393214 CSU393207:CSU393214 DCQ393207:DCQ393214 DMM393207:DMM393214 DWI393207:DWI393214 EGE393207:EGE393214 EQA393207:EQA393214 EZW393207:EZW393214 FJS393207:FJS393214 FTO393207:FTO393214 GDK393207:GDK393214 GNG393207:GNG393214 GXC393207:GXC393214 HGY393207:HGY393214 HQU393207:HQU393214 IAQ393207:IAQ393214 IKM393207:IKM393214 IUI393207:IUI393214 JEE393207:JEE393214 JOA393207:JOA393214 JXW393207:JXW393214 KHS393207:KHS393214 KRO393207:KRO393214 LBK393207:LBK393214 LLG393207:LLG393214 LVC393207:LVC393214 MEY393207:MEY393214 MOU393207:MOU393214 MYQ393207:MYQ393214 NIM393207:NIM393214 NSI393207:NSI393214 OCE393207:OCE393214 OMA393207:OMA393214 OVW393207:OVW393214 PFS393207:PFS393214 PPO393207:PPO393214 PZK393207:PZK393214 QJG393207:QJG393214 QTC393207:QTC393214 RCY393207:RCY393214 RMU393207:RMU393214 RWQ393207:RWQ393214 SGM393207:SGM393214 SQI393207:SQI393214 TAE393207:TAE393214 TKA393207:TKA393214 TTW393207:TTW393214 UDS393207:UDS393214 UNO393207:UNO393214 UXK393207:UXK393214 VHG393207:VHG393214 VRC393207:VRC393214 WAY393207:WAY393214 WKU393207:WKU393214 WUQ393207:WUQ393214 IE458743:IE458750 SA458743:SA458750 ABW458743:ABW458750 ALS458743:ALS458750 AVO458743:AVO458750 BFK458743:BFK458750 BPG458743:BPG458750 BZC458743:BZC458750 CIY458743:CIY458750 CSU458743:CSU458750 DCQ458743:DCQ458750 DMM458743:DMM458750 DWI458743:DWI458750 EGE458743:EGE458750 EQA458743:EQA458750 EZW458743:EZW458750 FJS458743:FJS458750 FTO458743:FTO458750 GDK458743:GDK458750 GNG458743:GNG458750 GXC458743:GXC458750 HGY458743:HGY458750 HQU458743:HQU458750 IAQ458743:IAQ458750 IKM458743:IKM458750 IUI458743:IUI458750 JEE458743:JEE458750 JOA458743:JOA458750 JXW458743:JXW458750 KHS458743:KHS458750 KRO458743:KRO458750 LBK458743:LBK458750 LLG458743:LLG458750 LVC458743:LVC458750 MEY458743:MEY458750 MOU458743:MOU458750 MYQ458743:MYQ458750 NIM458743:NIM458750 NSI458743:NSI458750 OCE458743:OCE458750 OMA458743:OMA458750 OVW458743:OVW458750 PFS458743:PFS458750 PPO458743:PPO458750 PZK458743:PZK458750 QJG458743:QJG458750 QTC458743:QTC458750 RCY458743:RCY458750 RMU458743:RMU458750 RWQ458743:RWQ458750 SGM458743:SGM458750 SQI458743:SQI458750 TAE458743:TAE458750 TKA458743:TKA458750 TTW458743:TTW458750 UDS458743:UDS458750 UNO458743:UNO458750 UXK458743:UXK458750 VHG458743:VHG458750 VRC458743:VRC458750 WAY458743:WAY458750 WKU458743:WKU458750 WUQ458743:WUQ458750 IE524279:IE524286 SA524279:SA524286 ABW524279:ABW524286 ALS524279:ALS524286 AVO524279:AVO524286 BFK524279:BFK524286 BPG524279:BPG524286 BZC524279:BZC524286 CIY524279:CIY524286 CSU524279:CSU524286 DCQ524279:DCQ524286 DMM524279:DMM524286 DWI524279:DWI524286 EGE524279:EGE524286 EQA524279:EQA524286 EZW524279:EZW524286 FJS524279:FJS524286 FTO524279:FTO524286 GDK524279:GDK524286 GNG524279:GNG524286 GXC524279:GXC524286 HGY524279:HGY524286 HQU524279:HQU524286 IAQ524279:IAQ524286 IKM524279:IKM524286 IUI524279:IUI524286 JEE524279:JEE524286 JOA524279:JOA524286 JXW524279:JXW524286 KHS524279:KHS524286 KRO524279:KRO524286 LBK524279:LBK524286 LLG524279:LLG524286 LVC524279:LVC524286 MEY524279:MEY524286 MOU524279:MOU524286 MYQ524279:MYQ524286 NIM524279:NIM524286 NSI524279:NSI524286 OCE524279:OCE524286 OMA524279:OMA524286 OVW524279:OVW524286 PFS524279:PFS524286 PPO524279:PPO524286 PZK524279:PZK524286 QJG524279:QJG524286 QTC524279:QTC524286 RCY524279:RCY524286 RMU524279:RMU524286 RWQ524279:RWQ524286 SGM524279:SGM524286 SQI524279:SQI524286 TAE524279:TAE524286 TKA524279:TKA524286 TTW524279:TTW524286 UDS524279:UDS524286 UNO524279:UNO524286 UXK524279:UXK524286 VHG524279:VHG524286 VRC524279:VRC524286 WAY524279:WAY524286 WKU524279:WKU524286 WUQ524279:WUQ524286 IE589815:IE589822 SA589815:SA589822 ABW589815:ABW589822 ALS589815:ALS589822 AVO589815:AVO589822 BFK589815:BFK589822 BPG589815:BPG589822 BZC589815:BZC589822 CIY589815:CIY589822 CSU589815:CSU589822 DCQ589815:DCQ589822 DMM589815:DMM589822 DWI589815:DWI589822 EGE589815:EGE589822 EQA589815:EQA589822 EZW589815:EZW589822 FJS589815:FJS589822 FTO589815:FTO589822 GDK589815:GDK589822 GNG589815:GNG589822 GXC589815:GXC589822 HGY589815:HGY589822 HQU589815:HQU589822 IAQ589815:IAQ589822 IKM589815:IKM589822 IUI589815:IUI589822 JEE589815:JEE589822 JOA589815:JOA589822 JXW589815:JXW589822 KHS589815:KHS589822 KRO589815:KRO589822 LBK589815:LBK589822 LLG589815:LLG589822 LVC589815:LVC589822 MEY589815:MEY589822 MOU589815:MOU589822 MYQ589815:MYQ589822 NIM589815:NIM589822 NSI589815:NSI589822 OCE589815:OCE589822 OMA589815:OMA589822 OVW589815:OVW589822 PFS589815:PFS589822 PPO589815:PPO589822 PZK589815:PZK589822 QJG589815:QJG589822 QTC589815:QTC589822 RCY589815:RCY589822 RMU589815:RMU589822 RWQ589815:RWQ589822 SGM589815:SGM589822 SQI589815:SQI589822 TAE589815:TAE589822 TKA589815:TKA589822 TTW589815:TTW589822 UDS589815:UDS589822 UNO589815:UNO589822 UXK589815:UXK589822 VHG589815:VHG589822 VRC589815:VRC589822 WAY589815:WAY589822 WKU589815:WKU589822 WUQ589815:WUQ589822 IE655351:IE655358 SA655351:SA655358 ABW655351:ABW655358 ALS655351:ALS655358 AVO655351:AVO655358 BFK655351:BFK655358 BPG655351:BPG655358 BZC655351:BZC655358 CIY655351:CIY655358 CSU655351:CSU655358 DCQ655351:DCQ655358 DMM655351:DMM655358 DWI655351:DWI655358 EGE655351:EGE655358 EQA655351:EQA655358 EZW655351:EZW655358 FJS655351:FJS655358 FTO655351:FTO655358 GDK655351:GDK655358 GNG655351:GNG655358 GXC655351:GXC655358 HGY655351:HGY655358 HQU655351:HQU655358 IAQ655351:IAQ655358 IKM655351:IKM655358 IUI655351:IUI655358 JEE655351:JEE655358 JOA655351:JOA655358 JXW655351:JXW655358 KHS655351:KHS655358 KRO655351:KRO655358 LBK655351:LBK655358 LLG655351:LLG655358 LVC655351:LVC655358 MEY655351:MEY655358 MOU655351:MOU655358 MYQ655351:MYQ655358 NIM655351:NIM655358 NSI655351:NSI655358 OCE655351:OCE655358 OMA655351:OMA655358 OVW655351:OVW655358 PFS655351:PFS655358 PPO655351:PPO655358 PZK655351:PZK655358 QJG655351:QJG655358 QTC655351:QTC655358 RCY655351:RCY655358 RMU655351:RMU655358 RWQ655351:RWQ655358 SGM655351:SGM655358 SQI655351:SQI655358 TAE655351:TAE655358 TKA655351:TKA655358 TTW655351:TTW655358 UDS655351:UDS655358 UNO655351:UNO655358 UXK655351:UXK655358 VHG655351:VHG655358 VRC655351:VRC655358 WAY655351:WAY655358 WKU655351:WKU655358 WUQ655351:WUQ655358 IE720887:IE720894 SA720887:SA720894 ABW720887:ABW720894 ALS720887:ALS720894 AVO720887:AVO720894 BFK720887:BFK720894 BPG720887:BPG720894 BZC720887:BZC720894 CIY720887:CIY720894 CSU720887:CSU720894 DCQ720887:DCQ720894 DMM720887:DMM720894 DWI720887:DWI720894 EGE720887:EGE720894 EQA720887:EQA720894 EZW720887:EZW720894 FJS720887:FJS720894 FTO720887:FTO720894 GDK720887:GDK720894 GNG720887:GNG720894 GXC720887:GXC720894 HGY720887:HGY720894 HQU720887:HQU720894 IAQ720887:IAQ720894 IKM720887:IKM720894 IUI720887:IUI720894 JEE720887:JEE720894 JOA720887:JOA720894 JXW720887:JXW720894 KHS720887:KHS720894 KRO720887:KRO720894 LBK720887:LBK720894 LLG720887:LLG720894 LVC720887:LVC720894 MEY720887:MEY720894 MOU720887:MOU720894 MYQ720887:MYQ720894 NIM720887:NIM720894 NSI720887:NSI720894 OCE720887:OCE720894 OMA720887:OMA720894 OVW720887:OVW720894 PFS720887:PFS720894 PPO720887:PPO720894 PZK720887:PZK720894 QJG720887:QJG720894 QTC720887:QTC720894 RCY720887:RCY720894 RMU720887:RMU720894 RWQ720887:RWQ720894 SGM720887:SGM720894 SQI720887:SQI720894 TAE720887:TAE720894 TKA720887:TKA720894 TTW720887:TTW720894 UDS720887:UDS720894 UNO720887:UNO720894 UXK720887:UXK720894 VHG720887:VHG720894 VRC720887:VRC720894 WAY720887:WAY720894 WKU720887:WKU720894 WUQ720887:WUQ720894 IE786423:IE786430 SA786423:SA786430 ABW786423:ABW786430 ALS786423:ALS786430 AVO786423:AVO786430 BFK786423:BFK786430 BPG786423:BPG786430 BZC786423:BZC786430 CIY786423:CIY786430 CSU786423:CSU786430 DCQ786423:DCQ786430 DMM786423:DMM786430 DWI786423:DWI786430 EGE786423:EGE786430 EQA786423:EQA786430 EZW786423:EZW786430 FJS786423:FJS786430 FTO786423:FTO786430 GDK786423:GDK786430 GNG786423:GNG786430 GXC786423:GXC786430 HGY786423:HGY786430 HQU786423:HQU786430 IAQ786423:IAQ786430 IKM786423:IKM786430 IUI786423:IUI786430 JEE786423:JEE786430 JOA786423:JOA786430 JXW786423:JXW786430 KHS786423:KHS786430 KRO786423:KRO786430 LBK786423:LBK786430 LLG786423:LLG786430 LVC786423:LVC786430 MEY786423:MEY786430 MOU786423:MOU786430 MYQ786423:MYQ786430 NIM786423:NIM786430 NSI786423:NSI786430 OCE786423:OCE786430 OMA786423:OMA786430 OVW786423:OVW786430 PFS786423:PFS786430 PPO786423:PPO786430 PZK786423:PZK786430 QJG786423:QJG786430 QTC786423:QTC786430 RCY786423:RCY786430 RMU786423:RMU786430 RWQ786423:RWQ786430 SGM786423:SGM786430 SQI786423:SQI786430 TAE786423:TAE786430 TKA786423:TKA786430 TTW786423:TTW786430 UDS786423:UDS786430 UNO786423:UNO786430 UXK786423:UXK786430 VHG786423:VHG786430 VRC786423:VRC786430 WAY786423:WAY786430 WKU786423:WKU786430 WUQ786423:WUQ786430 IE851959:IE851966 SA851959:SA851966 ABW851959:ABW851966 ALS851959:ALS851966 AVO851959:AVO851966 BFK851959:BFK851966 BPG851959:BPG851966 BZC851959:BZC851966 CIY851959:CIY851966 CSU851959:CSU851966 DCQ851959:DCQ851966 DMM851959:DMM851966 DWI851959:DWI851966 EGE851959:EGE851966 EQA851959:EQA851966 EZW851959:EZW851966 FJS851959:FJS851966 FTO851959:FTO851966 GDK851959:GDK851966 GNG851959:GNG851966 GXC851959:GXC851966 HGY851959:HGY851966 HQU851959:HQU851966 IAQ851959:IAQ851966 IKM851959:IKM851966 IUI851959:IUI851966 JEE851959:JEE851966 JOA851959:JOA851966 JXW851959:JXW851966 KHS851959:KHS851966 KRO851959:KRO851966 LBK851959:LBK851966 LLG851959:LLG851966 LVC851959:LVC851966 MEY851959:MEY851966 MOU851959:MOU851966 MYQ851959:MYQ851966 NIM851959:NIM851966 NSI851959:NSI851966 OCE851959:OCE851966 OMA851959:OMA851966 OVW851959:OVW851966 PFS851959:PFS851966 PPO851959:PPO851966 PZK851959:PZK851966 QJG851959:QJG851966 QTC851959:QTC851966 RCY851959:RCY851966 RMU851959:RMU851966 RWQ851959:RWQ851966 SGM851959:SGM851966 SQI851959:SQI851966 TAE851959:TAE851966 TKA851959:TKA851966 TTW851959:TTW851966 UDS851959:UDS851966 UNO851959:UNO851966 UXK851959:UXK851966 VHG851959:VHG851966 VRC851959:VRC851966 WAY851959:WAY851966 WKU851959:WKU851966 WUQ851959:WUQ851966 IE917495:IE917502 SA917495:SA917502 ABW917495:ABW917502 ALS917495:ALS917502 AVO917495:AVO917502 BFK917495:BFK917502 BPG917495:BPG917502 BZC917495:BZC917502 CIY917495:CIY917502 CSU917495:CSU917502 DCQ917495:DCQ917502 DMM917495:DMM917502 DWI917495:DWI917502 EGE917495:EGE917502 EQA917495:EQA917502 EZW917495:EZW917502 FJS917495:FJS917502 FTO917495:FTO917502 GDK917495:GDK917502 GNG917495:GNG917502 GXC917495:GXC917502 HGY917495:HGY917502 HQU917495:HQU917502 IAQ917495:IAQ917502 IKM917495:IKM917502 IUI917495:IUI917502 JEE917495:JEE917502 JOA917495:JOA917502 JXW917495:JXW917502 KHS917495:KHS917502 KRO917495:KRO917502 LBK917495:LBK917502 LLG917495:LLG917502 LVC917495:LVC917502 MEY917495:MEY917502 MOU917495:MOU917502 MYQ917495:MYQ917502 NIM917495:NIM917502 NSI917495:NSI917502 OCE917495:OCE917502 OMA917495:OMA917502 OVW917495:OVW917502 PFS917495:PFS917502 PPO917495:PPO917502 PZK917495:PZK917502 QJG917495:QJG917502 QTC917495:QTC917502 RCY917495:RCY917502 RMU917495:RMU917502 RWQ917495:RWQ917502 SGM917495:SGM917502 SQI917495:SQI917502 TAE917495:TAE917502 TKA917495:TKA917502 TTW917495:TTW917502 UDS917495:UDS917502 UNO917495:UNO917502 UXK917495:UXK917502 VHG917495:VHG917502 VRC917495:VRC917502 WAY917495:WAY917502 WKU917495:WKU917502 WUQ917495:WUQ917502 IE983031:IE983038 SA983031:SA983038 ABW983031:ABW983038 ALS983031:ALS983038 AVO983031:AVO983038 BFK983031:BFK983038 BPG983031:BPG983038 BZC983031:BZC983038 CIY983031:CIY983038 CSU983031:CSU983038 DCQ983031:DCQ983038 DMM983031:DMM983038 DWI983031:DWI983038 EGE983031:EGE983038 EQA983031:EQA983038 EZW983031:EZW983038 FJS983031:FJS983038 FTO983031:FTO983038 GDK983031:GDK983038 GNG983031:GNG983038 GXC983031:GXC983038 HGY983031:HGY983038 HQU983031:HQU983038 IAQ983031:IAQ983038 IKM983031:IKM983038 IUI983031:IUI983038 JEE983031:JEE983038 JOA983031:JOA983038 JXW983031:JXW983038 KHS983031:KHS983038 KRO983031:KRO983038 LBK983031:LBK983038 LLG983031:LLG983038 LVC983031:LVC983038 MEY983031:MEY983038 MOU983031:MOU983038 MYQ983031:MYQ983038 NIM983031:NIM983038 NSI983031:NSI983038 OCE983031:OCE983038 OMA983031:OMA983038 OVW983031:OVW983038 PFS983031:PFS983038 PPO983031:PPO983038 PZK983031:PZK983038 QJG983031:QJG983038 QTC983031:QTC983038 RCY983031:RCY983038 RMU983031:RMU983038 RWQ983031:RWQ983038 SGM983031:SGM983038 SQI983031:SQI983038 TAE983031:TAE983038 TKA983031:TKA983038 TTW983031:TTW983038 UDS983031:UDS983038 UNO983031:UNO983038 UXK983031:UXK983038 VHG983031:VHG983038 VRC983031:VRC983038 WAY983031:WAY983038 WKU983031:WKU983038 WUQ983031:WUQ983038 IE65509:IE65520 SA65509:SA65520 ABW65509:ABW65520 ALS65509:ALS65520 AVO65509:AVO65520 BFK65509:BFK65520 BPG65509:BPG65520 BZC65509:BZC65520 CIY65509:CIY65520 CSU65509:CSU65520 DCQ65509:DCQ65520 DMM65509:DMM65520 DWI65509:DWI65520 EGE65509:EGE65520 EQA65509:EQA65520 EZW65509:EZW65520 FJS65509:FJS65520 FTO65509:FTO65520 GDK65509:GDK65520 GNG65509:GNG65520 GXC65509:GXC65520 HGY65509:HGY65520 HQU65509:HQU65520 IAQ65509:IAQ65520 IKM65509:IKM65520 IUI65509:IUI65520 JEE65509:JEE65520 JOA65509:JOA65520 JXW65509:JXW65520 KHS65509:KHS65520 KRO65509:KRO65520 LBK65509:LBK65520 LLG65509:LLG65520 LVC65509:LVC65520 MEY65509:MEY65520 MOU65509:MOU65520 MYQ65509:MYQ65520 NIM65509:NIM65520 NSI65509:NSI65520 OCE65509:OCE65520 OMA65509:OMA65520 OVW65509:OVW65520 PFS65509:PFS65520 PPO65509:PPO65520 PZK65509:PZK65520 QJG65509:QJG65520 QTC65509:QTC65520 RCY65509:RCY65520 RMU65509:RMU65520 RWQ65509:RWQ65520 SGM65509:SGM65520 SQI65509:SQI65520 TAE65509:TAE65520 TKA65509:TKA65520 TTW65509:TTW65520 UDS65509:UDS65520 UNO65509:UNO65520 UXK65509:UXK65520 VHG65509:VHG65520 VRC65509:VRC65520 WAY65509:WAY65520 WKU65509:WKU65520 WUQ65509:WUQ65520 IE131045:IE131056 SA131045:SA131056 ABW131045:ABW131056 ALS131045:ALS131056 AVO131045:AVO131056 BFK131045:BFK131056 BPG131045:BPG131056 BZC131045:BZC131056 CIY131045:CIY131056 CSU131045:CSU131056 DCQ131045:DCQ131056 DMM131045:DMM131056 DWI131045:DWI131056 EGE131045:EGE131056 EQA131045:EQA131056 EZW131045:EZW131056 FJS131045:FJS131056 FTO131045:FTO131056 GDK131045:GDK131056 GNG131045:GNG131056 GXC131045:GXC131056 HGY131045:HGY131056 HQU131045:HQU131056 IAQ131045:IAQ131056 IKM131045:IKM131056 IUI131045:IUI131056 JEE131045:JEE131056 JOA131045:JOA131056 JXW131045:JXW131056 KHS131045:KHS131056 KRO131045:KRO131056 LBK131045:LBK131056 LLG131045:LLG131056 LVC131045:LVC131056 MEY131045:MEY131056 MOU131045:MOU131056 MYQ131045:MYQ131056 NIM131045:NIM131056 NSI131045:NSI131056 OCE131045:OCE131056 OMA131045:OMA131056 OVW131045:OVW131056 PFS131045:PFS131056 PPO131045:PPO131056 PZK131045:PZK131056 QJG131045:QJG131056 QTC131045:QTC131056 RCY131045:RCY131056 RMU131045:RMU131056 RWQ131045:RWQ131056 SGM131045:SGM131056 SQI131045:SQI131056 TAE131045:TAE131056 TKA131045:TKA131056 TTW131045:TTW131056 UDS131045:UDS131056 UNO131045:UNO131056 UXK131045:UXK131056 VHG131045:VHG131056 VRC131045:VRC131056 WAY131045:WAY131056 WKU131045:WKU131056 WUQ131045:WUQ131056 IE196581:IE196592 SA196581:SA196592 ABW196581:ABW196592 ALS196581:ALS196592 AVO196581:AVO196592 BFK196581:BFK196592 BPG196581:BPG196592 BZC196581:BZC196592 CIY196581:CIY196592 CSU196581:CSU196592 DCQ196581:DCQ196592 DMM196581:DMM196592 DWI196581:DWI196592 EGE196581:EGE196592 EQA196581:EQA196592 EZW196581:EZW196592 FJS196581:FJS196592 FTO196581:FTO196592 GDK196581:GDK196592 GNG196581:GNG196592 GXC196581:GXC196592 HGY196581:HGY196592 HQU196581:HQU196592 IAQ196581:IAQ196592 IKM196581:IKM196592 IUI196581:IUI196592 JEE196581:JEE196592 JOA196581:JOA196592 JXW196581:JXW196592 KHS196581:KHS196592 KRO196581:KRO196592 LBK196581:LBK196592 LLG196581:LLG196592 LVC196581:LVC196592 MEY196581:MEY196592 MOU196581:MOU196592 MYQ196581:MYQ196592 NIM196581:NIM196592 NSI196581:NSI196592 OCE196581:OCE196592 OMA196581:OMA196592 OVW196581:OVW196592 PFS196581:PFS196592 PPO196581:PPO196592 PZK196581:PZK196592 QJG196581:QJG196592 QTC196581:QTC196592 RCY196581:RCY196592 RMU196581:RMU196592 RWQ196581:RWQ196592 SGM196581:SGM196592 SQI196581:SQI196592 TAE196581:TAE196592 TKA196581:TKA196592 TTW196581:TTW196592 UDS196581:UDS196592 UNO196581:UNO196592 UXK196581:UXK196592 VHG196581:VHG196592 VRC196581:VRC196592 WAY196581:WAY196592 WKU196581:WKU196592 WUQ196581:WUQ196592 IE262117:IE262128 SA262117:SA262128 ABW262117:ABW262128 ALS262117:ALS262128 AVO262117:AVO262128 BFK262117:BFK262128 BPG262117:BPG262128 BZC262117:BZC262128 CIY262117:CIY262128 CSU262117:CSU262128 DCQ262117:DCQ262128 DMM262117:DMM262128 DWI262117:DWI262128 EGE262117:EGE262128 EQA262117:EQA262128 EZW262117:EZW262128 FJS262117:FJS262128 FTO262117:FTO262128 GDK262117:GDK262128 GNG262117:GNG262128 GXC262117:GXC262128 HGY262117:HGY262128 HQU262117:HQU262128 IAQ262117:IAQ262128 IKM262117:IKM262128 IUI262117:IUI262128 JEE262117:JEE262128 JOA262117:JOA262128 JXW262117:JXW262128 KHS262117:KHS262128 KRO262117:KRO262128 LBK262117:LBK262128 LLG262117:LLG262128 LVC262117:LVC262128 MEY262117:MEY262128 MOU262117:MOU262128 MYQ262117:MYQ262128 NIM262117:NIM262128 NSI262117:NSI262128 OCE262117:OCE262128 OMA262117:OMA262128 OVW262117:OVW262128 PFS262117:PFS262128 PPO262117:PPO262128 PZK262117:PZK262128 QJG262117:QJG262128 QTC262117:QTC262128 RCY262117:RCY262128 RMU262117:RMU262128 RWQ262117:RWQ262128 SGM262117:SGM262128 SQI262117:SQI262128 TAE262117:TAE262128 TKA262117:TKA262128 TTW262117:TTW262128 UDS262117:UDS262128 UNO262117:UNO262128 UXK262117:UXK262128 VHG262117:VHG262128 VRC262117:VRC262128 WAY262117:WAY262128 WKU262117:WKU262128 WUQ262117:WUQ262128 IE327653:IE327664 SA327653:SA327664 ABW327653:ABW327664 ALS327653:ALS327664 AVO327653:AVO327664 BFK327653:BFK327664 BPG327653:BPG327664 BZC327653:BZC327664 CIY327653:CIY327664 CSU327653:CSU327664 DCQ327653:DCQ327664 DMM327653:DMM327664 DWI327653:DWI327664 EGE327653:EGE327664 EQA327653:EQA327664 EZW327653:EZW327664 FJS327653:FJS327664 FTO327653:FTO327664 GDK327653:GDK327664 GNG327653:GNG327664 GXC327653:GXC327664 HGY327653:HGY327664 HQU327653:HQU327664 IAQ327653:IAQ327664 IKM327653:IKM327664 IUI327653:IUI327664 JEE327653:JEE327664 JOA327653:JOA327664 JXW327653:JXW327664 KHS327653:KHS327664 KRO327653:KRO327664 LBK327653:LBK327664 LLG327653:LLG327664 LVC327653:LVC327664 MEY327653:MEY327664 MOU327653:MOU327664 MYQ327653:MYQ327664 NIM327653:NIM327664 NSI327653:NSI327664 OCE327653:OCE327664 OMA327653:OMA327664 OVW327653:OVW327664 PFS327653:PFS327664 PPO327653:PPO327664 PZK327653:PZK327664 QJG327653:QJG327664 QTC327653:QTC327664 RCY327653:RCY327664 RMU327653:RMU327664 RWQ327653:RWQ327664 SGM327653:SGM327664 SQI327653:SQI327664 TAE327653:TAE327664 TKA327653:TKA327664 TTW327653:TTW327664 UDS327653:UDS327664 UNO327653:UNO327664 UXK327653:UXK327664 VHG327653:VHG327664 VRC327653:VRC327664 WAY327653:WAY327664 WKU327653:WKU327664 WUQ327653:WUQ327664 IE393189:IE393200 SA393189:SA393200 ABW393189:ABW393200 ALS393189:ALS393200 AVO393189:AVO393200 BFK393189:BFK393200 BPG393189:BPG393200 BZC393189:BZC393200 CIY393189:CIY393200 CSU393189:CSU393200 DCQ393189:DCQ393200 DMM393189:DMM393200 DWI393189:DWI393200 EGE393189:EGE393200 EQA393189:EQA393200 EZW393189:EZW393200 FJS393189:FJS393200 FTO393189:FTO393200 GDK393189:GDK393200 GNG393189:GNG393200 GXC393189:GXC393200 HGY393189:HGY393200 HQU393189:HQU393200 IAQ393189:IAQ393200 IKM393189:IKM393200 IUI393189:IUI393200 JEE393189:JEE393200 JOA393189:JOA393200 JXW393189:JXW393200 KHS393189:KHS393200 KRO393189:KRO393200 LBK393189:LBK393200 LLG393189:LLG393200 LVC393189:LVC393200 MEY393189:MEY393200 MOU393189:MOU393200 MYQ393189:MYQ393200 NIM393189:NIM393200 NSI393189:NSI393200 OCE393189:OCE393200 OMA393189:OMA393200 OVW393189:OVW393200 PFS393189:PFS393200 PPO393189:PPO393200 PZK393189:PZK393200 QJG393189:QJG393200 QTC393189:QTC393200 RCY393189:RCY393200 RMU393189:RMU393200 RWQ393189:RWQ393200 SGM393189:SGM393200 SQI393189:SQI393200 TAE393189:TAE393200 TKA393189:TKA393200 TTW393189:TTW393200 UDS393189:UDS393200 UNO393189:UNO393200 UXK393189:UXK393200 VHG393189:VHG393200 VRC393189:VRC393200 WAY393189:WAY393200 WKU393189:WKU393200 WUQ393189:WUQ393200 IE458725:IE458736 SA458725:SA458736 ABW458725:ABW458736 ALS458725:ALS458736 AVO458725:AVO458736 BFK458725:BFK458736 BPG458725:BPG458736 BZC458725:BZC458736 CIY458725:CIY458736 CSU458725:CSU458736 DCQ458725:DCQ458736 DMM458725:DMM458736 DWI458725:DWI458736 EGE458725:EGE458736 EQA458725:EQA458736 EZW458725:EZW458736 FJS458725:FJS458736 FTO458725:FTO458736 GDK458725:GDK458736 GNG458725:GNG458736 GXC458725:GXC458736 HGY458725:HGY458736 HQU458725:HQU458736 IAQ458725:IAQ458736 IKM458725:IKM458736 IUI458725:IUI458736 JEE458725:JEE458736 JOA458725:JOA458736 JXW458725:JXW458736 KHS458725:KHS458736 KRO458725:KRO458736 LBK458725:LBK458736 LLG458725:LLG458736 LVC458725:LVC458736 MEY458725:MEY458736 MOU458725:MOU458736 MYQ458725:MYQ458736 NIM458725:NIM458736 NSI458725:NSI458736 OCE458725:OCE458736 OMA458725:OMA458736 OVW458725:OVW458736 PFS458725:PFS458736 PPO458725:PPO458736 PZK458725:PZK458736 QJG458725:QJG458736 QTC458725:QTC458736 RCY458725:RCY458736 RMU458725:RMU458736 RWQ458725:RWQ458736 SGM458725:SGM458736 SQI458725:SQI458736 TAE458725:TAE458736 TKA458725:TKA458736 TTW458725:TTW458736 UDS458725:UDS458736 UNO458725:UNO458736 UXK458725:UXK458736 VHG458725:VHG458736 VRC458725:VRC458736 WAY458725:WAY458736 WKU458725:WKU458736 WUQ458725:WUQ458736 IE524261:IE524272 SA524261:SA524272 ABW524261:ABW524272 ALS524261:ALS524272 AVO524261:AVO524272 BFK524261:BFK524272 BPG524261:BPG524272 BZC524261:BZC524272 CIY524261:CIY524272 CSU524261:CSU524272 DCQ524261:DCQ524272 DMM524261:DMM524272 DWI524261:DWI524272 EGE524261:EGE524272 EQA524261:EQA524272 EZW524261:EZW524272 FJS524261:FJS524272 FTO524261:FTO524272 GDK524261:GDK524272 GNG524261:GNG524272 GXC524261:GXC524272 HGY524261:HGY524272 HQU524261:HQU524272 IAQ524261:IAQ524272 IKM524261:IKM524272 IUI524261:IUI524272 JEE524261:JEE524272 JOA524261:JOA524272 JXW524261:JXW524272 KHS524261:KHS524272 KRO524261:KRO524272 LBK524261:LBK524272 LLG524261:LLG524272 LVC524261:LVC524272 MEY524261:MEY524272 MOU524261:MOU524272 MYQ524261:MYQ524272 NIM524261:NIM524272 NSI524261:NSI524272 OCE524261:OCE524272 OMA524261:OMA524272 OVW524261:OVW524272 PFS524261:PFS524272 PPO524261:PPO524272 PZK524261:PZK524272 QJG524261:QJG524272 QTC524261:QTC524272 RCY524261:RCY524272 RMU524261:RMU524272 RWQ524261:RWQ524272 SGM524261:SGM524272 SQI524261:SQI524272 TAE524261:TAE524272 TKA524261:TKA524272 TTW524261:TTW524272 UDS524261:UDS524272 UNO524261:UNO524272 UXK524261:UXK524272 VHG524261:VHG524272 VRC524261:VRC524272 WAY524261:WAY524272 WKU524261:WKU524272 WUQ524261:WUQ524272 IE589797:IE589808 SA589797:SA589808 ABW589797:ABW589808 ALS589797:ALS589808 AVO589797:AVO589808 BFK589797:BFK589808 BPG589797:BPG589808 BZC589797:BZC589808 CIY589797:CIY589808 CSU589797:CSU589808 DCQ589797:DCQ589808 DMM589797:DMM589808 DWI589797:DWI589808 EGE589797:EGE589808 EQA589797:EQA589808 EZW589797:EZW589808 FJS589797:FJS589808 FTO589797:FTO589808 GDK589797:GDK589808 GNG589797:GNG589808 GXC589797:GXC589808 HGY589797:HGY589808 HQU589797:HQU589808 IAQ589797:IAQ589808 IKM589797:IKM589808 IUI589797:IUI589808 JEE589797:JEE589808 JOA589797:JOA589808 JXW589797:JXW589808 KHS589797:KHS589808 KRO589797:KRO589808 LBK589797:LBK589808 LLG589797:LLG589808 LVC589797:LVC589808 MEY589797:MEY589808 MOU589797:MOU589808 MYQ589797:MYQ589808 NIM589797:NIM589808 NSI589797:NSI589808 OCE589797:OCE589808 OMA589797:OMA589808 OVW589797:OVW589808 PFS589797:PFS589808 PPO589797:PPO589808 PZK589797:PZK589808 QJG589797:QJG589808 QTC589797:QTC589808 RCY589797:RCY589808 RMU589797:RMU589808 RWQ589797:RWQ589808 SGM589797:SGM589808 SQI589797:SQI589808 TAE589797:TAE589808 TKA589797:TKA589808 TTW589797:TTW589808 UDS589797:UDS589808 UNO589797:UNO589808 UXK589797:UXK589808 VHG589797:VHG589808 VRC589797:VRC589808 WAY589797:WAY589808 WKU589797:WKU589808 WUQ589797:WUQ589808 IE655333:IE655344 SA655333:SA655344 ABW655333:ABW655344 ALS655333:ALS655344 AVO655333:AVO655344 BFK655333:BFK655344 BPG655333:BPG655344 BZC655333:BZC655344 CIY655333:CIY655344 CSU655333:CSU655344 DCQ655333:DCQ655344 DMM655333:DMM655344 DWI655333:DWI655344 EGE655333:EGE655344 EQA655333:EQA655344 EZW655333:EZW655344 FJS655333:FJS655344 FTO655333:FTO655344 GDK655333:GDK655344 GNG655333:GNG655344 GXC655333:GXC655344 HGY655333:HGY655344 HQU655333:HQU655344 IAQ655333:IAQ655344 IKM655333:IKM655344 IUI655333:IUI655344 JEE655333:JEE655344 JOA655333:JOA655344 JXW655333:JXW655344 KHS655333:KHS655344 KRO655333:KRO655344 LBK655333:LBK655344 LLG655333:LLG655344 LVC655333:LVC655344 MEY655333:MEY655344 MOU655333:MOU655344 MYQ655333:MYQ655344 NIM655333:NIM655344 NSI655333:NSI655344 OCE655333:OCE655344 OMA655333:OMA655344 OVW655333:OVW655344 PFS655333:PFS655344 PPO655333:PPO655344 PZK655333:PZK655344 QJG655333:QJG655344 QTC655333:QTC655344 RCY655333:RCY655344 RMU655333:RMU655344 RWQ655333:RWQ655344 SGM655333:SGM655344 SQI655333:SQI655344 TAE655333:TAE655344 TKA655333:TKA655344 TTW655333:TTW655344 UDS655333:UDS655344 UNO655333:UNO655344 UXK655333:UXK655344 VHG655333:VHG655344 VRC655333:VRC655344 WAY655333:WAY655344 WKU655333:WKU655344 WUQ655333:WUQ655344 IE720869:IE720880 SA720869:SA720880 ABW720869:ABW720880 ALS720869:ALS720880 AVO720869:AVO720880 BFK720869:BFK720880 BPG720869:BPG720880 BZC720869:BZC720880 CIY720869:CIY720880 CSU720869:CSU720880 DCQ720869:DCQ720880 DMM720869:DMM720880 DWI720869:DWI720880 EGE720869:EGE720880 EQA720869:EQA720880 EZW720869:EZW720880 FJS720869:FJS720880 FTO720869:FTO720880 GDK720869:GDK720880 GNG720869:GNG720880 GXC720869:GXC720880 HGY720869:HGY720880 HQU720869:HQU720880 IAQ720869:IAQ720880 IKM720869:IKM720880 IUI720869:IUI720880 JEE720869:JEE720880 JOA720869:JOA720880 JXW720869:JXW720880 KHS720869:KHS720880 KRO720869:KRO720880 LBK720869:LBK720880 LLG720869:LLG720880 LVC720869:LVC720880 MEY720869:MEY720880 MOU720869:MOU720880 MYQ720869:MYQ720880 NIM720869:NIM720880 NSI720869:NSI720880 OCE720869:OCE720880 OMA720869:OMA720880 OVW720869:OVW720880 PFS720869:PFS720880 PPO720869:PPO720880 PZK720869:PZK720880 QJG720869:QJG720880 QTC720869:QTC720880 RCY720869:RCY720880 RMU720869:RMU720880 RWQ720869:RWQ720880 SGM720869:SGM720880 SQI720869:SQI720880 TAE720869:TAE720880 TKA720869:TKA720880 TTW720869:TTW720880 UDS720869:UDS720880 UNO720869:UNO720880 UXK720869:UXK720880 VHG720869:VHG720880 VRC720869:VRC720880 WAY720869:WAY720880 WKU720869:WKU720880 WUQ720869:WUQ720880 IE786405:IE786416 SA786405:SA786416 ABW786405:ABW786416 ALS786405:ALS786416 AVO786405:AVO786416 BFK786405:BFK786416 BPG786405:BPG786416 BZC786405:BZC786416 CIY786405:CIY786416 CSU786405:CSU786416 DCQ786405:DCQ786416 DMM786405:DMM786416 DWI786405:DWI786416 EGE786405:EGE786416 EQA786405:EQA786416 EZW786405:EZW786416 FJS786405:FJS786416 FTO786405:FTO786416 GDK786405:GDK786416 GNG786405:GNG786416 GXC786405:GXC786416 HGY786405:HGY786416 HQU786405:HQU786416 IAQ786405:IAQ786416 IKM786405:IKM786416 IUI786405:IUI786416 JEE786405:JEE786416 JOA786405:JOA786416 JXW786405:JXW786416 KHS786405:KHS786416 KRO786405:KRO786416 LBK786405:LBK786416 LLG786405:LLG786416 LVC786405:LVC786416 MEY786405:MEY786416 MOU786405:MOU786416 MYQ786405:MYQ786416 NIM786405:NIM786416 NSI786405:NSI786416 OCE786405:OCE786416 OMA786405:OMA786416 OVW786405:OVW786416 PFS786405:PFS786416 PPO786405:PPO786416 PZK786405:PZK786416 QJG786405:QJG786416 QTC786405:QTC786416 RCY786405:RCY786416 RMU786405:RMU786416 RWQ786405:RWQ786416 SGM786405:SGM786416 SQI786405:SQI786416 TAE786405:TAE786416 TKA786405:TKA786416 TTW786405:TTW786416 UDS786405:UDS786416 UNO786405:UNO786416 UXK786405:UXK786416 VHG786405:VHG786416 VRC786405:VRC786416 WAY786405:WAY786416 WKU786405:WKU786416 WUQ786405:WUQ786416 IE851941:IE851952 SA851941:SA851952 ABW851941:ABW851952 ALS851941:ALS851952 AVO851941:AVO851952 BFK851941:BFK851952 BPG851941:BPG851952 BZC851941:BZC851952 CIY851941:CIY851952 CSU851941:CSU851952 DCQ851941:DCQ851952 DMM851941:DMM851952 DWI851941:DWI851952 EGE851941:EGE851952 EQA851941:EQA851952 EZW851941:EZW851952 FJS851941:FJS851952 FTO851941:FTO851952 GDK851941:GDK851952 GNG851941:GNG851952 GXC851941:GXC851952 HGY851941:HGY851952 HQU851941:HQU851952 IAQ851941:IAQ851952 IKM851941:IKM851952 IUI851941:IUI851952 JEE851941:JEE851952 JOA851941:JOA851952 JXW851941:JXW851952 KHS851941:KHS851952 KRO851941:KRO851952 LBK851941:LBK851952 LLG851941:LLG851952 LVC851941:LVC851952 MEY851941:MEY851952 MOU851941:MOU851952 MYQ851941:MYQ851952 NIM851941:NIM851952 NSI851941:NSI851952 OCE851941:OCE851952 OMA851941:OMA851952 OVW851941:OVW851952 PFS851941:PFS851952 PPO851941:PPO851952 PZK851941:PZK851952 QJG851941:QJG851952 QTC851941:QTC851952 RCY851941:RCY851952 RMU851941:RMU851952 RWQ851941:RWQ851952 SGM851941:SGM851952 SQI851941:SQI851952 TAE851941:TAE851952 TKA851941:TKA851952 TTW851941:TTW851952 UDS851941:UDS851952 UNO851941:UNO851952 UXK851941:UXK851952 VHG851941:VHG851952 VRC851941:VRC851952 WAY851941:WAY851952 WKU851941:WKU851952 WUQ851941:WUQ851952 IE917477:IE917488 SA917477:SA917488 ABW917477:ABW917488 ALS917477:ALS917488 AVO917477:AVO917488 BFK917477:BFK917488 BPG917477:BPG917488 BZC917477:BZC917488 CIY917477:CIY917488 CSU917477:CSU917488 DCQ917477:DCQ917488 DMM917477:DMM917488 DWI917477:DWI917488 EGE917477:EGE917488 EQA917477:EQA917488 EZW917477:EZW917488 FJS917477:FJS917488 FTO917477:FTO917488 GDK917477:GDK917488 GNG917477:GNG917488 GXC917477:GXC917488 HGY917477:HGY917488 HQU917477:HQU917488 IAQ917477:IAQ917488 IKM917477:IKM917488 IUI917477:IUI917488 JEE917477:JEE917488 JOA917477:JOA917488 JXW917477:JXW917488 KHS917477:KHS917488 KRO917477:KRO917488 LBK917477:LBK917488 LLG917477:LLG917488 LVC917477:LVC917488 MEY917477:MEY917488 MOU917477:MOU917488 MYQ917477:MYQ917488 NIM917477:NIM917488 NSI917477:NSI917488 OCE917477:OCE917488 OMA917477:OMA917488 OVW917477:OVW917488 PFS917477:PFS917488 PPO917477:PPO917488 PZK917477:PZK917488 QJG917477:QJG917488 QTC917477:QTC917488 RCY917477:RCY917488 RMU917477:RMU917488 RWQ917477:RWQ917488 SGM917477:SGM917488 SQI917477:SQI917488 TAE917477:TAE917488 TKA917477:TKA917488 TTW917477:TTW917488 UDS917477:UDS917488 UNO917477:UNO917488 UXK917477:UXK917488 VHG917477:VHG917488 VRC917477:VRC917488 WAY917477:WAY917488 WKU917477:WKU917488 WUQ917477:WUQ917488 IE983013:IE983024 SA983013:SA983024 ABW983013:ABW983024 ALS983013:ALS983024 AVO983013:AVO983024 BFK983013:BFK983024 BPG983013:BPG983024 BZC983013:BZC983024 CIY983013:CIY983024 CSU983013:CSU983024 DCQ983013:DCQ983024 DMM983013:DMM983024 DWI983013:DWI983024 EGE983013:EGE983024 EQA983013:EQA983024 EZW983013:EZW983024 FJS983013:FJS983024 FTO983013:FTO983024 GDK983013:GDK983024 GNG983013:GNG983024 GXC983013:GXC983024 HGY983013:HGY983024 HQU983013:HQU983024 IAQ983013:IAQ983024 IKM983013:IKM983024 IUI983013:IUI983024 JEE983013:JEE983024 JOA983013:JOA983024 JXW983013:JXW983024 KHS983013:KHS983024 KRO983013:KRO983024 LBK983013:LBK983024 LLG983013:LLG983024 LVC983013:LVC983024 MEY983013:MEY983024 MOU983013:MOU983024 MYQ983013:MYQ983024 NIM983013:NIM983024 NSI983013:NSI983024 OCE983013:OCE983024 OMA983013:OMA983024 OVW983013:OVW983024 PFS983013:PFS983024 PPO983013:PPO983024 PZK983013:PZK983024 QJG983013:QJG983024 QTC983013:QTC983024 RCY983013:RCY983024 RMU983013:RMU983024 RWQ983013:RWQ983024 SGM983013:SGM983024 SQI983013:SQI983024 TAE983013:TAE983024 TKA983013:TKA983024 TTW983013:TTW983024 UDS983013:UDS983024 UNO983013:UNO983024 UXK983013:UXK983024 VHG983013:VHG983024 VRC983013:VRC983024 WAY983013:WAY983024 WKU983013:WKU983024 WUQ983013:WUQ983024 IE65495 SA65495 ABW65495 ALS65495 AVO65495 BFK65495 BPG65495 BZC65495 CIY65495 CSU65495 DCQ65495 DMM65495 DWI65495 EGE65495 EQA65495 EZW65495 FJS65495 FTO65495 GDK65495 GNG65495 GXC65495 HGY65495 HQU65495 IAQ65495 IKM65495 IUI65495 JEE65495 JOA65495 JXW65495 KHS65495 KRO65495 LBK65495 LLG65495 LVC65495 MEY65495 MOU65495 MYQ65495 NIM65495 NSI65495 OCE65495 OMA65495 OVW65495 PFS65495 PPO65495 PZK65495 QJG65495 QTC65495 RCY65495 RMU65495 RWQ65495 SGM65495 SQI65495 TAE65495 TKA65495 TTW65495 UDS65495 UNO65495 UXK65495 VHG65495 VRC65495 WAY65495 WKU65495 WUQ65495 IE131031 SA131031 ABW131031 ALS131031 AVO131031 BFK131031 BPG131031 BZC131031 CIY131031 CSU131031 DCQ131031 DMM131031 DWI131031 EGE131031 EQA131031 EZW131031 FJS131031 FTO131031 GDK131031 GNG131031 GXC131031 HGY131031 HQU131031 IAQ131031 IKM131031 IUI131031 JEE131031 JOA131031 JXW131031 KHS131031 KRO131031 LBK131031 LLG131031 LVC131031 MEY131031 MOU131031 MYQ131031 NIM131031 NSI131031 OCE131031 OMA131031 OVW131031 PFS131031 PPO131031 PZK131031 QJG131031 QTC131031 RCY131031 RMU131031 RWQ131031 SGM131031 SQI131031 TAE131031 TKA131031 TTW131031 UDS131031 UNO131031 UXK131031 VHG131031 VRC131031 WAY131031 WKU131031 WUQ131031 IE196567 SA196567 ABW196567 ALS196567 AVO196567 BFK196567 BPG196567 BZC196567 CIY196567 CSU196567 DCQ196567 DMM196567 DWI196567 EGE196567 EQA196567 EZW196567 FJS196567 FTO196567 GDK196567 GNG196567 GXC196567 HGY196567 HQU196567 IAQ196567 IKM196567 IUI196567 JEE196567 JOA196567 JXW196567 KHS196567 KRO196567 LBK196567 LLG196567 LVC196567 MEY196567 MOU196567 MYQ196567 NIM196567 NSI196567 OCE196567 OMA196567 OVW196567 PFS196567 PPO196567 PZK196567 QJG196567 QTC196567 RCY196567 RMU196567 RWQ196567 SGM196567 SQI196567 TAE196567 TKA196567 TTW196567 UDS196567 UNO196567 UXK196567 VHG196567 VRC196567 WAY196567 WKU196567 WUQ196567 IE262103 SA262103 ABW262103 ALS262103 AVO262103 BFK262103 BPG262103 BZC262103 CIY262103 CSU262103 DCQ262103 DMM262103 DWI262103 EGE262103 EQA262103 EZW262103 FJS262103 FTO262103 GDK262103 GNG262103 GXC262103 HGY262103 HQU262103 IAQ262103 IKM262103 IUI262103 JEE262103 JOA262103 JXW262103 KHS262103 KRO262103 LBK262103 LLG262103 LVC262103 MEY262103 MOU262103 MYQ262103 NIM262103 NSI262103 OCE262103 OMA262103 OVW262103 PFS262103 PPO262103 PZK262103 QJG262103 QTC262103 RCY262103 RMU262103 RWQ262103 SGM262103 SQI262103 TAE262103 TKA262103 TTW262103 UDS262103 UNO262103 UXK262103 VHG262103 VRC262103 WAY262103 WKU262103 WUQ262103 IE327639 SA327639 ABW327639 ALS327639 AVO327639 BFK327639 BPG327639 BZC327639 CIY327639 CSU327639 DCQ327639 DMM327639 DWI327639 EGE327639 EQA327639 EZW327639 FJS327639 FTO327639 GDK327639 GNG327639 GXC327639 HGY327639 HQU327639 IAQ327639 IKM327639 IUI327639 JEE327639 JOA327639 JXW327639 KHS327639 KRO327639 LBK327639 LLG327639 LVC327639 MEY327639 MOU327639 MYQ327639 NIM327639 NSI327639 OCE327639 OMA327639 OVW327639 PFS327639 PPO327639 PZK327639 QJG327639 QTC327639 RCY327639 RMU327639 RWQ327639 SGM327639 SQI327639 TAE327639 TKA327639 TTW327639 UDS327639 UNO327639 UXK327639 VHG327639 VRC327639 WAY327639 WKU327639 WUQ327639 IE393175 SA393175 ABW393175 ALS393175 AVO393175 BFK393175 BPG393175 BZC393175 CIY393175 CSU393175 DCQ393175 DMM393175 DWI393175 EGE393175 EQA393175 EZW393175 FJS393175 FTO393175 GDK393175 GNG393175 GXC393175 HGY393175 HQU393175 IAQ393175 IKM393175 IUI393175 JEE393175 JOA393175 JXW393175 KHS393175 KRO393175 LBK393175 LLG393175 LVC393175 MEY393175 MOU393175 MYQ393175 NIM393175 NSI393175 OCE393175 OMA393175 OVW393175 PFS393175 PPO393175 PZK393175 QJG393175 QTC393175 RCY393175 RMU393175 RWQ393175 SGM393175 SQI393175 TAE393175 TKA393175 TTW393175 UDS393175 UNO393175 UXK393175 VHG393175 VRC393175 WAY393175 WKU393175 WUQ393175 IE458711 SA458711 ABW458711 ALS458711 AVO458711 BFK458711 BPG458711 BZC458711 CIY458711 CSU458711 DCQ458711 DMM458711 DWI458711 EGE458711 EQA458711 EZW458711 FJS458711 FTO458711 GDK458711 GNG458711 GXC458711 HGY458711 HQU458711 IAQ458711 IKM458711 IUI458711 JEE458711 JOA458711 JXW458711 KHS458711 KRO458711 LBK458711 LLG458711 LVC458711 MEY458711 MOU458711 MYQ458711 NIM458711 NSI458711 OCE458711 OMA458711 OVW458711 PFS458711 PPO458711 PZK458711 QJG458711 QTC458711 RCY458711 RMU458711 RWQ458711 SGM458711 SQI458711 TAE458711 TKA458711 TTW458711 UDS458711 UNO458711 UXK458711 VHG458711 VRC458711 WAY458711 WKU458711 WUQ458711 IE524247 SA524247 ABW524247 ALS524247 AVO524247 BFK524247 BPG524247 BZC524247 CIY524247 CSU524247 DCQ524247 DMM524247 DWI524247 EGE524247 EQA524247 EZW524247 FJS524247 FTO524247 GDK524247 GNG524247 GXC524247 HGY524247 HQU524247 IAQ524247 IKM524247 IUI524247 JEE524247 JOA524247 JXW524247 KHS524247 KRO524247 LBK524247 LLG524247 LVC524247 MEY524247 MOU524247 MYQ524247 NIM524247 NSI524247 OCE524247 OMA524247 OVW524247 PFS524247 PPO524247 PZK524247 QJG524247 QTC524247 RCY524247 RMU524247 RWQ524247 SGM524247 SQI524247 TAE524247 TKA524247 TTW524247 UDS524247 UNO524247 UXK524247 VHG524247 VRC524247 WAY524247 WKU524247 WUQ524247 IE589783 SA589783 ABW589783 ALS589783 AVO589783 BFK589783 BPG589783 BZC589783 CIY589783 CSU589783 DCQ589783 DMM589783 DWI589783 EGE589783 EQA589783 EZW589783 FJS589783 FTO589783 GDK589783 GNG589783 GXC589783 HGY589783 HQU589783 IAQ589783 IKM589783 IUI589783 JEE589783 JOA589783 JXW589783 KHS589783 KRO589783 LBK589783 LLG589783 LVC589783 MEY589783 MOU589783 MYQ589783 NIM589783 NSI589783 OCE589783 OMA589783 OVW589783 PFS589783 PPO589783 PZK589783 QJG589783 QTC589783 RCY589783 RMU589783 RWQ589783 SGM589783 SQI589783 TAE589783 TKA589783 TTW589783 UDS589783 UNO589783 UXK589783 VHG589783 VRC589783 WAY589783 WKU589783 WUQ589783 IE655319 SA655319 ABW655319 ALS655319 AVO655319 BFK655319 BPG655319 BZC655319 CIY655319 CSU655319 DCQ655319 DMM655319 DWI655319 EGE655319 EQA655319 EZW655319 FJS655319 FTO655319 GDK655319 GNG655319 GXC655319 HGY655319 HQU655319 IAQ655319 IKM655319 IUI655319 JEE655319 JOA655319 JXW655319 KHS655319 KRO655319 LBK655319 LLG655319 LVC655319 MEY655319 MOU655319 MYQ655319 NIM655319 NSI655319 OCE655319 OMA655319 OVW655319 PFS655319 PPO655319 PZK655319 QJG655319 QTC655319 RCY655319 RMU655319 RWQ655319 SGM655319 SQI655319 TAE655319 TKA655319 TTW655319 UDS655319 UNO655319 UXK655319 VHG655319 VRC655319 WAY655319 WKU655319 WUQ655319 IE720855 SA720855 ABW720855 ALS720855 AVO720855 BFK720855 BPG720855 BZC720855 CIY720855 CSU720855 DCQ720855 DMM720855 DWI720855 EGE720855 EQA720855 EZW720855 FJS720855 FTO720855 GDK720855 GNG720855 GXC720855 HGY720855 HQU720855 IAQ720855 IKM720855 IUI720855 JEE720855 JOA720855 JXW720855 KHS720855 KRO720855 LBK720855 LLG720855 LVC720855 MEY720855 MOU720855 MYQ720855 NIM720855 NSI720855 OCE720855 OMA720855 OVW720855 PFS720855 PPO720855 PZK720855 QJG720855 QTC720855 RCY720855 RMU720855 RWQ720855 SGM720855 SQI720855 TAE720855 TKA720855 TTW720855 UDS720855 UNO720855 UXK720855 VHG720855 VRC720855 WAY720855 WKU720855 WUQ720855 IE786391 SA786391 ABW786391 ALS786391 AVO786391 BFK786391 BPG786391 BZC786391 CIY786391 CSU786391 DCQ786391 DMM786391 DWI786391 EGE786391 EQA786391 EZW786391 FJS786391 FTO786391 GDK786391 GNG786391 GXC786391 HGY786391 HQU786391 IAQ786391 IKM786391 IUI786391 JEE786391 JOA786391 JXW786391 KHS786391 KRO786391 LBK786391 LLG786391 LVC786391 MEY786391 MOU786391 MYQ786391 NIM786391 NSI786391 OCE786391 OMA786391 OVW786391 PFS786391 PPO786391 PZK786391 QJG786391 QTC786391 RCY786391 RMU786391 RWQ786391 SGM786391 SQI786391 TAE786391 TKA786391 TTW786391 UDS786391 UNO786391 UXK786391 VHG786391 VRC786391 WAY786391 WKU786391 WUQ786391 IE851927 SA851927 ABW851927 ALS851927 AVO851927 BFK851927 BPG851927 BZC851927 CIY851927 CSU851927 DCQ851927 DMM851927 DWI851927 EGE851927 EQA851927 EZW851927 FJS851927 FTO851927 GDK851927 GNG851927 GXC851927 HGY851927 HQU851927 IAQ851927 IKM851927 IUI851927 JEE851927 JOA851927 JXW851927 KHS851927 KRO851927 LBK851927 LLG851927 LVC851927 MEY851927 MOU851927 MYQ851927 NIM851927 NSI851927 OCE851927 OMA851927 OVW851927 PFS851927 PPO851927 PZK851927 QJG851927 QTC851927 RCY851927 RMU851927 RWQ851927 SGM851927 SQI851927 TAE851927 TKA851927 TTW851927 UDS851927 UNO851927 UXK851927 VHG851927 VRC851927 WAY851927 WKU851927 WUQ851927 IE917463 SA917463 ABW917463 ALS917463 AVO917463 BFK917463 BPG917463 BZC917463 CIY917463 CSU917463 DCQ917463 DMM917463 DWI917463 EGE917463 EQA917463 EZW917463 FJS917463 FTO917463 GDK917463 GNG917463 GXC917463 HGY917463 HQU917463 IAQ917463 IKM917463 IUI917463 JEE917463 JOA917463 JXW917463 KHS917463 KRO917463 LBK917463 LLG917463 LVC917463 MEY917463 MOU917463 MYQ917463 NIM917463 NSI917463 OCE917463 OMA917463 OVW917463 PFS917463 PPO917463 PZK917463 QJG917463 QTC917463 RCY917463 RMU917463 RWQ917463 SGM917463 SQI917463 TAE917463 TKA917463 TTW917463 UDS917463 UNO917463 UXK917463 VHG917463 VRC917463 WAY917463 WKU917463 WUQ917463 IE982999 SA982999 ABW982999 ALS982999 AVO982999 BFK982999 BPG982999 BZC982999 CIY982999 CSU982999 DCQ982999 DMM982999 DWI982999 EGE982999 EQA982999 EZW982999 FJS982999 FTO982999 GDK982999 GNG982999 GXC982999 HGY982999 HQU982999 IAQ982999 IKM982999 IUI982999 JEE982999 JOA982999 JXW982999 KHS982999 KRO982999 LBK982999 LLG982999 LVC982999 MEY982999 MOU982999 MYQ982999 NIM982999 NSI982999 OCE982999 OMA982999 OVW982999 PFS982999 PPO982999 PZK982999 QJG982999 QTC982999 RCY982999 RMU982999 RWQ982999 SGM982999 SQI982999 TAE982999 TKA982999 TTW982999 UDS982999 UNO982999 UXK982999 VHG982999 VRC982999 WAY982999 WKU982999 WUQ982999 IE65493 SA65493 ABW65493 ALS65493 AVO65493 BFK65493 BPG65493 BZC65493 CIY65493 CSU65493 DCQ65493 DMM65493 DWI65493 EGE65493 EQA65493 EZW65493 FJS65493 FTO65493 GDK65493 GNG65493 GXC65493 HGY65493 HQU65493 IAQ65493 IKM65493 IUI65493 JEE65493 JOA65493 JXW65493 KHS65493 KRO65493 LBK65493 LLG65493 LVC65493 MEY65493 MOU65493 MYQ65493 NIM65493 NSI65493 OCE65493 OMA65493 OVW65493 PFS65493 PPO65493 PZK65493 QJG65493 QTC65493 RCY65493 RMU65493 RWQ65493 SGM65493 SQI65493 TAE65493 TKA65493 TTW65493 UDS65493 UNO65493 UXK65493 VHG65493 VRC65493 WAY65493 WKU65493 WUQ65493 IE131029 SA131029 ABW131029 ALS131029 AVO131029 BFK131029 BPG131029 BZC131029 CIY131029 CSU131029 DCQ131029 DMM131029 DWI131029 EGE131029 EQA131029 EZW131029 FJS131029 FTO131029 GDK131029 GNG131029 GXC131029 HGY131029 HQU131029 IAQ131029 IKM131029 IUI131029 JEE131029 JOA131029 JXW131029 KHS131029 KRO131029 LBK131029 LLG131029 LVC131029 MEY131029 MOU131029 MYQ131029 NIM131029 NSI131029 OCE131029 OMA131029 OVW131029 PFS131029 PPO131029 PZK131029 QJG131029 QTC131029 RCY131029 RMU131029 RWQ131029 SGM131029 SQI131029 TAE131029 TKA131029 TTW131029 UDS131029 UNO131029 UXK131029 VHG131029 VRC131029 WAY131029 WKU131029 WUQ131029 IE196565 SA196565 ABW196565 ALS196565 AVO196565 BFK196565 BPG196565 BZC196565 CIY196565 CSU196565 DCQ196565 DMM196565 DWI196565 EGE196565 EQA196565 EZW196565 FJS196565 FTO196565 GDK196565 GNG196565 GXC196565 HGY196565 HQU196565 IAQ196565 IKM196565 IUI196565 JEE196565 JOA196565 JXW196565 KHS196565 KRO196565 LBK196565 LLG196565 LVC196565 MEY196565 MOU196565 MYQ196565 NIM196565 NSI196565 OCE196565 OMA196565 OVW196565 PFS196565 PPO196565 PZK196565 QJG196565 QTC196565 RCY196565 RMU196565 RWQ196565 SGM196565 SQI196565 TAE196565 TKA196565 TTW196565 UDS196565 UNO196565 UXK196565 VHG196565 VRC196565 WAY196565 WKU196565 WUQ196565 IE262101 SA262101 ABW262101 ALS262101 AVO262101 BFK262101 BPG262101 BZC262101 CIY262101 CSU262101 DCQ262101 DMM262101 DWI262101 EGE262101 EQA262101 EZW262101 FJS262101 FTO262101 GDK262101 GNG262101 GXC262101 HGY262101 HQU262101 IAQ262101 IKM262101 IUI262101 JEE262101 JOA262101 JXW262101 KHS262101 KRO262101 LBK262101 LLG262101 LVC262101 MEY262101 MOU262101 MYQ262101 NIM262101 NSI262101 OCE262101 OMA262101 OVW262101 PFS262101 PPO262101 PZK262101 QJG262101 QTC262101 RCY262101 RMU262101 RWQ262101 SGM262101 SQI262101 TAE262101 TKA262101 TTW262101 UDS262101 UNO262101 UXK262101 VHG262101 VRC262101 WAY262101 WKU262101 WUQ262101 IE327637 SA327637 ABW327637 ALS327637 AVO327637 BFK327637 BPG327637 BZC327637 CIY327637 CSU327637 DCQ327637 DMM327637 DWI327637 EGE327637 EQA327637 EZW327637 FJS327637 FTO327637 GDK327637 GNG327637 GXC327637 HGY327637 HQU327637 IAQ327637 IKM327637 IUI327637 JEE327637 JOA327637 JXW327637 KHS327637 KRO327637 LBK327637 LLG327637 LVC327637 MEY327637 MOU327637 MYQ327637 NIM327637 NSI327637 OCE327637 OMA327637 OVW327637 PFS327637 PPO327637 PZK327637 QJG327637 QTC327637 RCY327637 RMU327637 RWQ327637 SGM327637 SQI327637 TAE327637 TKA327637 TTW327637 UDS327637 UNO327637 UXK327637 VHG327637 VRC327637 WAY327637 WKU327637 WUQ327637 IE393173 SA393173 ABW393173 ALS393173 AVO393173 BFK393173 BPG393173 BZC393173 CIY393173 CSU393173 DCQ393173 DMM393173 DWI393173 EGE393173 EQA393173 EZW393173 FJS393173 FTO393173 GDK393173 GNG393173 GXC393173 HGY393173 HQU393173 IAQ393173 IKM393173 IUI393173 JEE393173 JOA393173 JXW393173 KHS393173 KRO393173 LBK393173 LLG393173 LVC393173 MEY393173 MOU393173 MYQ393173 NIM393173 NSI393173 OCE393173 OMA393173 OVW393173 PFS393173 PPO393173 PZK393173 QJG393173 QTC393173 RCY393173 RMU393173 RWQ393173 SGM393173 SQI393173 TAE393173 TKA393173 TTW393173 UDS393173 UNO393173 UXK393173 VHG393173 VRC393173 WAY393173 WKU393173 WUQ393173 IE458709 SA458709 ABW458709 ALS458709 AVO458709 BFK458709 BPG458709 BZC458709 CIY458709 CSU458709 DCQ458709 DMM458709 DWI458709 EGE458709 EQA458709 EZW458709 FJS458709 FTO458709 GDK458709 GNG458709 GXC458709 HGY458709 HQU458709 IAQ458709 IKM458709 IUI458709 JEE458709 JOA458709 JXW458709 KHS458709 KRO458709 LBK458709 LLG458709 LVC458709 MEY458709 MOU458709 MYQ458709 NIM458709 NSI458709 OCE458709 OMA458709 OVW458709 PFS458709 PPO458709 PZK458709 QJG458709 QTC458709 RCY458709 RMU458709 RWQ458709 SGM458709 SQI458709 TAE458709 TKA458709 TTW458709 UDS458709 UNO458709 UXK458709 VHG458709 VRC458709 WAY458709 WKU458709 WUQ458709 IE524245 SA524245 ABW524245 ALS524245 AVO524245 BFK524245 BPG524245 BZC524245 CIY524245 CSU524245 DCQ524245 DMM524245 DWI524245 EGE524245 EQA524245 EZW524245 FJS524245 FTO524245 GDK524245 GNG524245 GXC524245 HGY524245 HQU524245 IAQ524245 IKM524245 IUI524245 JEE524245 JOA524245 JXW524245 KHS524245 KRO524245 LBK524245 LLG524245 LVC524245 MEY524245 MOU524245 MYQ524245 NIM524245 NSI524245 OCE524245 OMA524245 OVW524245 PFS524245 PPO524245 PZK524245 QJG524245 QTC524245 RCY524245 RMU524245 RWQ524245 SGM524245 SQI524245 TAE524245 TKA524245 TTW524245 UDS524245 UNO524245 UXK524245 VHG524245 VRC524245 WAY524245 WKU524245 WUQ524245 IE589781 SA589781 ABW589781 ALS589781 AVO589781 BFK589781 BPG589781 BZC589781 CIY589781 CSU589781 DCQ589781 DMM589781 DWI589781 EGE589781 EQA589781 EZW589781 FJS589781 FTO589781 GDK589781 GNG589781 GXC589781 HGY589781 HQU589781 IAQ589781 IKM589781 IUI589781 JEE589781 JOA589781 JXW589781 KHS589781 KRO589781 LBK589781 LLG589781 LVC589781 MEY589781 MOU589781 MYQ589781 NIM589781 NSI589781 OCE589781 OMA589781 OVW589781 PFS589781 PPO589781 PZK589781 QJG589781 QTC589781 RCY589781 RMU589781 RWQ589781 SGM589781 SQI589781 TAE589781 TKA589781 TTW589781 UDS589781 UNO589781 UXK589781 VHG589781 VRC589781 WAY589781 WKU589781 WUQ589781 IE655317 SA655317 ABW655317 ALS655317 AVO655317 BFK655317 BPG655317 BZC655317 CIY655317 CSU655317 DCQ655317 DMM655317 DWI655317 EGE655317 EQA655317 EZW655317 FJS655317 FTO655317 GDK655317 GNG655317 GXC655317 HGY655317 HQU655317 IAQ655317 IKM655317 IUI655317 JEE655317 JOA655317 JXW655317 KHS655317 KRO655317 LBK655317 LLG655317 LVC655317 MEY655317 MOU655317 MYQ655317 NIM655317 NSI655317 OCE655317 OMA655317 OVW655317 PFS655317 PPO655317 PZK655317 QJG655317 QTC655317 RCY655317 RMU655317 RWQ655317 SGM655317 SQI655317 TAE655317 TKA655317 TTW655317 UDS655317 UNO655317 UXK655317 VHG655317 VRC655317 WAY655317 WKU655317 WUQ655317 IE720853 SA720853 ABW720853 ALS720853 AVO720853 BFK720853 BPG720853 BZC720853 CIY720853 CSU720853 DCQ720853 DMM720853 DWI720853 EGE720853 EQA720853 EZW720853 FJS720853 FTO720853 GDK720853 GNG720853 GXC720853 HGY720853 HQU720853 IAQ720853 IKM720853 IUI720853 JEE720853 JOA720853 JXW720853 KHS720853 KRO720853 LBK720853 LLG720853 LVC720853 MEY720853 MOU720853 MYQ720853 NIM720853 NSI720853 OCE720853 OMA720853 OVW720853 PFS720853 PPO720853 PZK720853 QJG720853 QTC720853 RCY720853 RMU720853 RWQ720853 SGM720853 SQI720853 TAE720853 TKA720853 TTW720853 UDS720853 UNO720853 UXK720853 VHG720853 VRC720853 WAY720853 WKU720853 WUQ720853 IE786389 SA786389 ABW786389 ALS786389 AVO786389 BFK786389 BPG786389 BZC786389 CIY786389 CSU786389 DCQ786389 DMM786389 DWI786389 EGE786389 EQA786389 EZW786389 FJS786389 FTO786389 GDK786389 GNG786389 GXC786389 HGY786389 HQU786389 IAQ786389 IKM786389 IUI786389 JEE786389 JOA786389 JXW786389 KHS786389 KRO786389 LBK786389 LLG786389 LVC786389 MEY786389 MOU786389 MYQ786389 NIM786389 NSI786389 OCE786389 OMA786389 OVW786389 PFS786389 PPO786389 PZK786389 QJG786389 QTC786389 RCY786389 RMU786389 RWQ786389 SGM786389 SQI786389 TAE786389 TKA786389 TTW786389 UDS786389 UNO786389 UXK786389 VHG786389 VRC786389 WAY786389 WKU786389 WUQ786389 IE851925 SA851925 ABW851925 ALS851925 AVO851925 BFK851925 BPG851925 BZC851925 CIY851925 CSU851925 DCQ851925 DMM851925 DWI851925 EGE851925 EQA851925 EZW851925 FJS851925 FTO851925 GDK851925 GNG851925 GXC851925 HGY851925 HQU851925 IAQ851925 IKM851925 IUI851925 JEE851925 JOA851925 JXW851925 KHS851925 KRO851925 LBK851925 LLG851925 LVC851925 MEY851925 MOU851925 MYQ851925 NIM851925 NSI851925 OCE851925 OMA851925 OVW851925 PFS851925 PPO851925 PZK851925 QJG851925 QTC851925 RCY851925 RMU851925 RWQ851925 SGM851925 SQI851925 TAE851925 TKA851925 TTW851925 UDS851925 UNO851925 UXK851925 VHG851925 VRC851925 WAY851925 WKU851925 WUQ851925 IE917461 SA917461 ABW917461 ALS917461 AVO917461 BFK917461 BPG917461 BZC917461 CIY917461 CSU917461 DCQ917461 DMM917461 DWI917461 EGE917461 EQA917461 EZW917461 FJS917461 FTO917461 GDK917461 GNG917461 GXC917461 HGY917461 HQU917461 IAQ917461 IKM917461 IUI917461 JEE917461 JOA917461 JXW917461 KHS917461 KRO917461 LBK917461 LLG917461 LVC917461 MEY917461 MOU917461 MYQ917461 NIM917461 NSI917461 OCE917461 OMA917461 OVW917461 PFS917461 PPO917461 PZK917461 QJG917461 QTC917461 RCY917461 RMU917461 RWQ917461 SGM917461 SQI917461 TAE917461 TKA917461 TTW917461 UDS917461 UNO917461 UXK917461 VHG917461 VRC917461 WAY917461 WKU917461 WUQ917461 IE982997 SA982997 ABW982997 ALS982997 AVO982997 BFK982997 BPG982997 BZC982997 CIY982997 CSU982997 DCQ982997 DMM982997 DWI982997 EGE982997 EQA982997 EZW982997 FJS982997 FTO982997 GDK982997 GNG982997 GXC982997 HGY982997 HQU982997 IAQ982997 IKM982997 IUI982997 JEE982997 JOA982997 JXW982997 KHS982997 KRO982997 LBK982997 LLG982997 LVC982997 MEY982997 MOU982997 MYQ982997 NIM982997 NSI982997 OCE982997 OMA982997 OVW982997 PFS982997 PPO982997 PZK982997 QJG982997 QTC982997 RCY982997 RMU982997 RWQ982997 SGM982997 SQI982997 TAE982997 TKA982997 TTW982997 UDS982997 UNO982997 UXK982997 VHG982997 VRC982997 WAY982997 WKU982997 WUQ982997 IE65479:IE65490 SA65479:SA65490 ABW65479:ABW65490 ALS65479:ALS65490 AVO65479:AVO65490 BFK65479:BFK65490 BPG65479:BPG65490 BZC65479:BZC65490 CIY65479:CIY65490 CSU65479:CSU65490 DCQ65479:DCQ65490 DMM65479:DMM65490 DWI65479:DWI65490 EGE65479:EGE65490 EQA65479:EQA65490 EZW65479:EZW65490 FJS65479:FJS65490 FTO65479:FTO65490 GDK65479:GDK65490 GNG65479:GNG65490 GXC65479:GXC65490 HGY65479:HGY65490 HQU65479:HQU65490 IAQ65479:IAQ65490 IKM65479:IKM65490 IUI65479:IUI65490 JEE65479:JEE65490 JOA65479:JOA65490 JXW65479:JXW65490 KHS65479:KHS65490 KRO65479:KRO65490 LBK65479:LBK65490 LLG65479:LLG65490 LVC65479:LVC65490 MEY65479:MEY65490 MOU65479:MOU65490 MYQ65479:MYQ65490 NIM65479:NIM65490 NSI65479:NSI65490 OCE65479:OCE65490 OMA65479:OMA65490 OVW65479:OVW65490 PFS65479:PFS65490 PPO65479:PPO65490 PZK65479:PZK65490 QJG65479:QJG65490 QTC65479:QTC65490 RCY65479:RCY65490 RMU65479:RMU65490 RWQ65479:RWQ65490 SGM65479:SGM65490 SQI65479:SQI65490 TAE65479:TAE65490 TKA65479:TKA65490 TTW65479:TTW65490 UDS65479:UDS65490 UNO65479:UNO65490 UXK65479:UXK65490 VHG65479:VHG65490 VRC65479:VRC65490 WAY65479:WAY65490 WKU65479:WKU65490 WUQ65479:WUQ65490 IE131015:IE131026 SA131015:SA131026 ABW131015:ABW131026 ALS131015:ALS131026 AVO131015:AVO131026 BFK131015:BFK131026 BPG131015:BPG131026 BZC131015:BZC131026 CIY131015:CIY131026 CSU131015:CSU131026 DCQ131015:DCQ131026 DMM131015:DMM131026 DWI131015:DWI131026 EGE131015:EGE131026 EQA131015:EQA131026 EZW131015:EZW131026 FJS131015:FJS131026 FTO131015:FTO131026 GDK131015:GDK131026 GNG131015:GNG131026 GXC131015:GXC131026 HGY131015:HGY131026 HQU131015:HQU131026 IAQ131015:IAQ131026 IKM131015:IKM131026 IUI131015:IUI131026 JEE131015:JEE131026 JOA131015:JOA131026 JXW131015:JXW131026 KHS131015:KHS131026 KRO131015:KRO131026 LBK131015:LBK131026 LLG131015:LLG131026 LVC131015:LVC131026 MEY131015:MEY131026 MOU131015:MOU131026 MYQ131015:MYQ131026 NIM131015:NIM131026 NSI131015:NSI131026 OCE131015:OCE131026 OMA131015:OMA131026 OVW131015:OVW131026 PFS131015:PFS131026 PPO131015:PPO131026 PZK131015:PZK131026 QJG131015:QJG131026 QTC131015:QTC131026 RCY131015:RCY131026 RMU131015:RMU131026 RWQ131015:RWQ131026 SGM131015:SGM131026 SQI131015:SQI131026 TAE131015:TAE131026 TKA131015:TKA131026 TTW131015:TTW131026 UDS131015:UDS131026 UNO131015:UNO131026 UXK131015:UXK131026 VHG131015:VHG131026 VRC131015:VRC131026 WAY131015:WAY131026 WKU131015:WKU131026 WUQ131015:WUQ131026 IE196551:IE196562 SA196551:SA196562 ABW196551:ABW196562 ALS196551:ALS196562 AVO196551:AVO196562 BFK196551:BFK196562 BPG196551:BPG196562 BZC196551:BZC196562 CIY196551:CIY196562 CSU196551:CSU196562 DCQ196551:DCQ196562 DMM196551:DMM196562 DWI196551:DWI196562 EGE196551:EGE196562 EQA196551:EQA196562 EZW196551:EZW196562 FJS196551:FJS196562 FTO196551:FTO196562 GDK196551:GDK196562 GNG196551:GNG196562 GXC196551:GXC196562 HGY196551:HGY196562 HQU196551:HQU196562 IAQ196551:IAQ196562 IKM196551:IKM196562 IUI196551:IUI196562 JEE196551:JEE196562 JOA196551:JOA196562 JXW196551:JXW196562 KHS196551:KHS196562 KRO196551:KRO196562 LBK196551:LBK196562 LLG196551:LLG196562 LVC196551:LVC196562 MEY196551:MEY196562 MOU196551:MOU196562 MYQ196551:MYQ196562 NIM196551:NIM196562 NSI196551:NSI196562 OCE196551:OCE196562 OMA196551:OMA196562 OVW196551:OVW196562 PFS196551:PFS196562 PPO196551:PPO196562 PZK196551:PZK196562 QJG196551:QJG196562 QTC196551:QTC196562 RCY196551:RCY196562 RMU196551:RMU196562 RWQ196551:RWQ196562 SGM196551:SGM196562 SQI196551:SQI196562 TAE196551:TAE196562 TKA196551:TKA196562 TTW196551:TTW196562 UDS196551:UDS196562 UNO196551:UNO196562 UXK196551:UXK196562 VHG196551:VHG196562 VRC196551:VRC196562 WAY196551:WAY196562 WKU196551:WKU196562 WUQ196551:WUQ196562 IE262087:IE262098 SA262087:SA262098 ABW262087:ABW262098 ALS262087:ALS262098 AVO262087:AVO262098 BFK262087:BFK262098 BPG262087:BPG262098 BZC262087:BZC262098 CIY262087:CIY262098 CSU262087:CSU262098 DCQ262087:DCQ262098 DMM262087:DMM262098 DWI262087:DWI262098 EGE262087:EGE262098 EQA262087:EQA262098 EZW262087:EZW262098 FJS262087:FJS262098 FTO262087:FTO262098 GDK262087:GDK262098 GNG262087:GNG262098 GXC262087:GXC262098 HGY262087:HGY262098 HQU262087:HQU262098 IAQ262087:IAQ262098 IKM262087:IKM262098 IUI262087:IUI262098 JEE262087:JEE262098 JOA262087:JOA262098 JXW262087:JXW262098 KHS262087:KHS262098 KRO262087:KRO262098 LBK262087:LBK262098 LLG262087:LLG262098 LVC262087:LVC262098 MEY262087:MEY262098 MOU262087:MOU262098 MYQ262087:MYQ262098 NIM262087:NIM262098 NSI262087:NSI262098 OCE262087:OCE262098 OMA262087:OMA262098 OVW262087:OVW262098 PFS262087:PFS262098 PPO262087:PPO262098 PZK262087:PZK262098 QJG262087:QJG262098 QTC262087:QTC262098 RCY262087:RCY262098 RMU262087:RMU262098 RWQ262087:RWQ262098 SGM262087:SGM262098 SQI262087:SQI262098 TAE262087:TAE262098 TKA262087:TKA262098 TTW262087:TTW262098 UDS262087:UDS262098 UNO262087:UNO262098 UXK262087:UXK262098 VHG262087:VHG262098 VRC262087:VRC262098 WAY262087:WAY262098 WKU262087:WKU262098 WUQ262087:WUQ262098 IE327623:IE327634 SA327623:SA327634 ABW327623:ABW327634 ALS327623:ALS327634 AVO327623:AVO327634 BFK327623:BFK327634 BPG327623:BPG327634 BZC327623:BZC327634 CIY327623:CIY327634 CSU327623:CSU327634 DCQ327623:DCQ327634 DMM327623:DMM327634 DWI327623:DWI327634 EGE327623:EGE327634 EQA327623:EQA327634 EZW327623:EZW327634 FJS327623:FJS327634 FTO327623:FTO327634 GDK327623:GDK327634 GNG327623:GNG327634 GXC327623:GXC327634 HGY327623:HGY327634 HQU327623:HQU327634 IAQ327623:IAQ327634 IKM327623:IKM327634 IUI327623:IUI327634 JEE327623:JEE327634 JOA327623:JOA327634 JXW327623:JXW327634 KHS327623:KHS327634 KRO327623:KRO327634 LBK327623:LBK327634 LLG327623:LLG327634 LVC327623:LVC327634 MEY327623:MEY327634 MOU327623:MOU327634 MYQ327623:MYQ327634 NIM327623:NIM327634 NSI327623:NSI327634 OCE327623:OCE327634 OMA327623:OMA327634 OVW327623:OVW327634 PFS327623:PFS327634 PPO327623:PPO327634 PZK327623:PZK327634 QJG327623:QJG327634 QTC327623:QTC327634 RCY327623:RCY327634 RMU327623:RMU327634 RWQ327623:RWQ327634 SGM327623:SGM327634 SQI327623:SQI327634 TAE327623:TAE327634 TKA327623:TKA327634 TTW327623:TTW327634 UDS327623:UDS327634 UNO327623:UNO327634 UXK327623:UXK327634 VHG327623:VHG327634 VRC327623:VRC327634 WAY327623:WAY327634 WKU327623:WKU327634 WUQ327623:WUQ327634 IE393159:IE393170 SA393159:SA393170 ABW393159:ABW393170 ALS393159:ALS393170 AVO393159:AVO393170 BFK393159:BFK393170 BPG393159:BPG393170 BZC393159:BZC393170 CIY393159:CIY393170 CSU393159:CSU393170 DCQ393159:DCQ393170 DMM393159:DMM393170 DWI393159:DWI393170 EGE393159:EGE393170 EQA393159:EQA393170 EZW393159:EZW393170 FJS393159:FJS393170 FTO393159:FTO393170 GDK393159:GDK393170 GNG393159:GNG393170 GXC393159:GXC393170 HGY393159:HGY393170 HQU393159:HQU393170 IAQ393159:IAQ393170 IKM393159:IKM393170 IUI393159:IUI393170 JEE393159:JEE393170 JOA393159:JOA393170 JXW393159:JXW393170 KHS393159:KHS393170 KRO393159:KRO393170 LBK393159:LBK393170 LLG393159:LLG393170 LVC393159:LVC393170 MEY393159:MEY393170 MOU393159:MOU393170 MYQ393159:MYQ393170 NIM393159:NIM393170 NSI393159:NSI393170 OCE393159:OCE393170 OMA393159:OMA393170 OVW393159:OVW393170 PFS393159:PFS393170 PPO393159:PPO393170 PZK393159:PZK393170 QJG393159:QJG393170 QTC393159:QTC393170 RCY393159:RCY393170 RMU393159:RMU393170 RWQ393159:RWQ393170 SGM393159:SGM393170 SQI393159:SQI393170 TAE393159:TAE393170 TKA393159:TKA393170 TTW393159:TTW393170 UDS393159:UDS393170 UNO393159:UNO393170 UXK393159:UXK393170 VHG393159:VHG393170 VRC393159:VRC393170 WAY393159:WAY393170 WKU393159:WKU393170 WUQ393159:WUQ393170 IE458695:IE458706 SA458695:SA458706 ABW458695:ABW458706 ALS458695:ALS458706 AVO458695:AVO458706 BFK458695:BFK458706 BPG458695:BPG458706 BZC458695:BZC458706 CIY458695:CIY458706 CSU458695:CSU458706 DCQ458695:DCQ458706 DMM458695:DMM458706 DWI458695:DWI458706 EGE458695:EGE458706 EQA458695:EQA458706 EZW458695:EZW458706 FJS458695:FJS458706 FTO458695:FTO458706 GDK458695:GDK458706 GNG458695:GNG458706 GXC458695:GXC458706 HGY458695:HGY458706 HQU458695:HQU458706 IAQ458695:IAQ458706 IKM458695:IKM458706 IUI458695:IUI458706 JEE458695:JEE458706 JOA458695:JOA458706 JXW458695:JXW458706 KHS458695:KHS458706 KRO458695:KRO458706 LBK458695:LBK458706 LLG458695:LLG458706 LVC458695:LVC458706 MEY458695:MEY458706 MOU458695:MOU458706 MYQ458695:MYQ458706 NIM458695:NIM458706 NSI458695:NSI458706 OCE458695:OCE458706 OMA458695:OMA458706 OVW458695:OVW458706 PFS458695:PFS458706 PPO458695:PPO458706 PZK458695:PZK458706 QJG458695:QJG458706 QTC458695:QTC458706 RCY458695:RCY458706 RMU458695:RMU458706 RWQ458695:RWQ458706 SGM458695:SGM458706 SQI458695:SQI458706 TAE458695:TAE458706 TKA458695:TKA458706 TTW458695:TTW458706 UDS458695:UDS458706 UNO458695:UNO458706 UXK458695:UXK458706 VHG458695:VHG458706 VRC458695:VRC458706 WAY458695:WAY458706 WKU458695:WKU458706 WUQ458695:WUQ458706 IE524231:IE524242 SA524231:SA524242 ABW524231:ABW524242 ALS524231:ALS524242 AVO524231:AVO524242 BFK524231:BFK524242 BPG524231:BPG524242 BZC524231:BZC524242 CIY524231:CIY524242 CSU524231:CSU524242 DCQ524231:DCQ524242 DMM524231:DMM524242 DWI524231:DWI524242 EGE524231:EGE524242 EQA524231:EQA524242 EZW524231:EZW524242 FJS524231:FJS524242 FTO524231:FTO524242 GDK524231:GDK524242 GNG524231:GNG524242 GXC524231:GXC524242 HGY524231:HGY524242 HQU524231:HQU524242 IAQ524231:IAQ524242 IKM524231:IKM524242 IUI524231:IUI524242 JEE524231:JEE524242 JOA524231:JOA524242 JXW524231:JXW524242 KHS524231:KHS524242 KRO524231:KRO524242 LBK524231:LBK524242 LLG524231:LLG524242 LVC524231:LVC524242 MEY524231:MEY524242 MOU524231:MOU524242 MYQ524231:MYQ524242 NIM524231:NIM524242 NSI524231:NSI524242 OCE524231:OCE524242 OMA524231:OMA524242 OVW524231:OVW524242 PFS524231:PFS524242 PPO524231:PPO524242 PZK524231:PZK524242 QJG524231:QJG524242 QTC524231:QTC524242 RCY524231:RCY524242 RMU524231:RMU524242 RWQ524231:RWQ524242 SGM524231:SGM524242 SQI524231:SQI524242 TAE524231:TAE524242 TKA524231:TKA524242 TTW524231:TTW524242 UDS524231:UDS524242 UNO524231:UNO524242 UXK524231:UXK524242 VHG524231:VHG524242 VRC524231:VRC524242 WAY524231:WAY524242 WKU524231:WKU524242 WUQ524231:WUQ524242 IE589767:IE589778 SA589767:SA589778 ABW589767:ABW589778 ALS589767:ALS589778 AVO589767:AVO589778 BFK589767:BFK589778 BPG589767:BPG589778 BZC589767:BZC589778 CIY589767:CIY589778 CSU589767:CSU589778 DCQ589767:DCQ589778 DMM589767:DMM589778 DWI589767:DWI589778 EGE589767:EGE589778 EQA589767:EQA589778 EZW589767:EZW589778 FJS589767:FJS589778 FTO589767:FTO589778 GDK589767:GDK589778 GNG589767:GNG589778 GXC589767:GXC589778 HGY589767:HGY589778 HQU589767:HQU589778 IAQ589767:IAQ589778 IKM589767:IKM589778 IUI589767:IUI589778 JEE589767:JEE589778 JOA589767:JOA589778 JXW589767:JXW589778 KHS589767:KHS589778 KRO589767:KRO589778 LBK589767:LBK589778 LLG589767:LLG589778 LVC589767:LVC589778 MEY589767:MEY589778 MOU589767:MOU589778 MYQ589767:MYQ589778 NIM589767:NIM589778 NSI589767:NSI589778 OCE589767:OCE589778 OMA589767:OMA589778 OVW589767:OVW589778 PFS589767:PFS589778 PPO589767:PPO589778 PZK589767:PZK589778 QJG589767:QJG589778 QTC589767:QTC589778 RCY589767:RCY589778 RMU589767:RMU589778 RWQ589767:RWQ589778 SGM589767:SGM589778 SQI589767:SQI589778 TAE589767:TAE589778 TKA589767:TKA589778 TTW589767:TTW589778 UDS589767:UDS589778 UNO589767:UNO589778 UXK589767:UXK589778 VHG589767:VHG589778 VRC589767:VRC589778 WAY589767:WAY589778 WKU589767:WKU589778 WUQ589767:WUQ589778 IE655303:IE655314 SA655303:SA655314 ABW655303:ABW655314 ALS655303:ALS655314 AVO655303:AVO655314 BFK655303:BFK655314 BPG655303:BPG655314 BZC655303:BZC655314 CIY655303:CIY655314 CSU655303:CSU655314 DCQ655303:DCQ655314 DMM655303:DMM655314 DWI655303:DWI655314 EGE655303:EGE655314 EQA655303:EQA655314 EZW655303:EZW655314 FJS655303:FJS655314 FTO655303:FTO655314 GDK655303:GDK655314 GNG655303:GNG655314 GXC655303:GXC655314 HGY655303:HGY655314 HQU655303:HQU655314 IAQ655303:IAQ655314 IKM655303:IKM655314 IUI655303:IUI655314 JEE655303:JEE655314 JOA655303:JOA655314 JXW655303:JXW655314 KHS655303:KHS655314 KRO655303:KRO655314 LBK655303:LBK655314 LLG655303:LLG655314 LVC655303:LVC655314 MEY655303:MEY655314 MOU655303:MOU655314 MYQ655303:MYQ655314 NIM655303:NIM655314 NSI655303:NSI655314 OCE655303:OCE655314 OMA655303:OMA655314 OVW655303:OVW655314 PFS655303:PFS655314 PPO655303:PPO655314 PZK655303:PZK655314 QJG655303:QJG655314 QTC655303:QTC655314 RCY655303:RCY655314 RMU655303:RMU655314 RWQ655303:RWQ655314 SGM655303:SGM655314 SQI655303:SQI655314 TAE655303:TAE655314 TKA655303:TKA655314 TTW655303:TTW655314 UDS655303:UDS655314 UNO655303:UNO655314 UXK655303:UXK655314 VHG655303:VHG655314 VRC655303:VRC655314 WAY655303:WAY655314 WKU655303:WKU655314 WUQ655303:WUQ655314 IE720839:IE720850 SA720839:SA720850 ABW720839:ABW720850 ALS720839:ALS720850 AVO720839:AVO720850 BFK720839:BFK720850 BPG720839:BPG720850 BZC720839:BZC720850 CIY720839:CIY720850 CSU720839:CSU720850 DCQ720839:DCQ720850 DMM720839:DMM720850 DWI720839:DWI720850 EGE720839:EGE720850 EQA720839:EQA720850 EZW720839:EZW720850 FJS720839:FJS720850 FTO720839:FTO720850 GDK720839:GDK720850 GNG720839:GNG720850 GXC720839:GXC720850 HGY720839:HGY720850 HQU720839:HQU720850 IAQ720839:IAQ720850 IKM720839:IKM720850 IUI720839:IUI720850 JEE720839:JEE720850 JOA720839:JOA720850 JXW720839:JXW720850 KHS720839:KHS720850 KRO720839:KRO720850 LBK720839:LBK720850 LLG720839:LLG720850 LVC720839:LVC720850 MEY720839:MEY720850 MOU720839:MOU720850 MYQ720839:MYQ720850 NIM720839:NIM720850 NSI720839:NSI720850 OCE720839:OCE720850 OMA720839:OMA720850 OVW720839:OVW720850 PFS720839:PFS720850 PPO720839:PPO720850 PZK720839:PZK720850 QJG720839:QJG720850 QTC720839:QTC720850 RCY720839:RCY720850 RMU720839:RMU720850 RWQ720839:RWQ720850 SGM720839:SGM720850 SQI720839:SQI720850 TAE720839:TAE720850 TKA720839:TKA720850 TTW720839:TTW720850 UDS720839:UDS720850 UNO720839:UNO720850 UXK720839:UXK720850 VHG720839:VHG720850 VRC720839:VRC720850 WAY720839:WAY720850 WKU720839:WKU720850 WUQ720839:WUQ720850 IE786375:IE786386 SA786375:SA786386 ABW786375:ABW786386 ALS786375:ALS786386 AVO786375:AVO786386 BFK786375:BFK786386 BPG786375:BPG786386 BZC786375:BZC786386 CIY786375:CIY786386 CSU786375:CSU786386 DCQ786375:DCQ786386 DMM786375:DMM786386 DWI786375:DWI786386 EGE786375:EGE786386 EQA786375:EQA786386 EZW786375:EZW786386 FJS786375:FJS786386 FTO786375:FTO786386 GDK786375:GDK786386 GNG786375:GNG786386 GXC786375:GXC786386 HGY786375:HGY786386 HQU786375:HQU786386 IAQ786375:IAQ786386 IKM786375:IKM786386 IUI786375:IUI786386 JEE786375:JEE786386 JOA786375:JOA786386 JXW786375:JXW786386 KHS786375:KHS786386 KRO786375:KRO786386 LBK786375:LBK786386 LLG786375:LLG786386 LVC786375:LVC786386 MEY786375:MEY786386 MOU786375:MOU786386 MYQ786375:MYQ786386 NIM786375:NIM786386 NSI786375:NSI786386 OCE786375:OCE786386 OMA786375:OMA786386 OVW786375:OVW786386 PFS786375:PFS786386 PPO786375:PPO786386 PZK786375:PZK786386 QJG786375:QJG786386 QTC786375:QTC786386 RCY786375:RCY786386 RMU786375:RMU786386 RWQ786375:RWQ786386 SGM786375:SGM786386 SQI786375:SQI786386 TAE786375:TAE786386 TKA786375:TKA786386 TTW786375:TTW786386 UDS786375:UDS786386 UNO786375:UNO786386 UXK786375:UXK786386 VHG786375:VHG786386 VRC786375:VRC786386 WAY786375:WAY786386 WKU786375:WKU786386 WUQ786375:WUQ786386 IE851911:IE851922 SA851911:SA851922 ABW851911:ABW851922 ALS851911:ALS851922 AVO851911:AVO851922 BFK851911:BFK851922 BPG851911:BPG851922 BZC851911:BZC851922 CIY851911:CIY851922 CSU851911:CSU851922 DCQ851911:DCQ851922 DMM851911:DMM851922 DWI851911:DWI851922 EGE851911:EGE851922 EQA851911:EQA851922 EZW851911:EZW851922 FJS851911:FJS851922 FTO851911:FTO851922 GDK851911:GDK851922 GNG851911:GNG851922 GXC851911:GXC851922 HGY851911:HGY851922 HQU851911:HQU851922 IAQ851911:IAQ851922 IKM851911:IKM851922 IUI851911:IUI851922 JEE851911:JEE851922 JOA851911:JOA851922 JXW851911:JXW851922 KHS851911:KHS851922 KRO851911:KRO851922 LBK851911:LBK851922 LLG851911:LLG851922 LVC851911:LVC851922 MEY851911:MEY851922 MOU851911:MOU851922 MYQ851911:MYQ851922 NIM851911:NIM851922 NSI851911:NSI851922 OCE851911:OCE851922 OMA851911:OMA851922 OVW851911:OVW851922 PFS851911:PFS851922 PPO851911:PPO851922 PZK851911:PZK851922 QJG851911:QJG851922 QTC851911:QTC851922 RCY851911:RCY851922 RMU851911:RMU851922 RWQ851911:RWQ851922 SGM851911:SGM851922 SQI851911:SQI851922 TAE851911:TAE851922 TKA851911:TKA851922 TTW851911:TTW851922 UDS851911:UDS851922 UNO851911:UNO851922 UXK851911:UXK851922 VHG851911:VHG851922 VRC851911:VRC851922 WAY851911:WAY851922 WKU851911:WKU851922 WUQ851911:WUQ851922 IE917447:IE917458 SA917447:SA917458 ABW917447:ABW917458 ALS917447:ALS917458 AVO917447:AVO917458 BFK917447:BFK917458 BPG917447:BPG917458 BZC917447:BZC917458 CIY917447:CIY917458 CSU917447:CSU917458 DCQ917447:DCQ917458 DMM917447:DMM917458 DWI917447:DWI917458 EGE917447:EGE917458 EQA917447:EQA917458 EZW917447:EZW917458 FJS917447:FJS917458 FTO917447:FTO917458 GDK917447:GDK917458 GNG917447:GNG917458 GXC917447:GXC917458 HGY917447:HGY917458 HQU917447:HQU917458 IAQ917447:IAQ917458 IKM917447:IKM917458 IUI917447:IUI917458 JEE917447:JEE917458 JOA917447:JOA917458 JXW917447:JXW917458 KHS917447:KHS917458 KRO917447:KRO917458 LBK917447:LBK917458 LLG917447:LLG917458 LVC917447:LVC917458 MEY917447:MEY917458 MOU917447:MOU917458 MYQ917447:MYQ917458 NIM917447:NIM917458 NSI917447:NSI917458 OCE917447:OCE917458 OMA917447:OMA917458 OVW917447:OVW917458 PFS917447:PFS917458 PPO917447:PPO917458 PZK917447:PZK917458 QJG917447:QJG917458 QTC917447:QTC917458 RCY917447:RCY917458 RMU917447:RMU917458 RWQ917447:RWQ917458 SGM917447:SGM917458 SQI917447:SQI917458 TAE917447:TAE917458 TKA917447:TKA917458 TTW917447:TTW917458 UDS917447:UDS917458 UNO917447:UNO917458 UXK917447:UXK917458 VHG917447:VHG917458 VRC917447:VRC917458 WAY917447:WAY917458 WKU917447:WKU917458 WUQ917447:WUQ917458 IE982983:IE982994 SA982983:SA982994 ABW982983:ABW982994 ALS982983:ALS982994 AVO982983:AVO982994 BFK982983:BFK982994 BPG982983:BPG982994 BZC982983:BZC982994 CIY982983:CIY982994 CSU982983:CSU982994 DCQ982983:DCQ982994 DMM982983:DMM982994 DWI982983:DWI982994 EGE982983:EGE982994 EQA982983:EQA982994 EZW982983:EZW982994 FJS982983:FJS982994 FTO982983:FTO982994 GDK982983:GDK982994 GNG982983:GNG982994 GXC982983:GXC982994 HGY982983:HGY982994 HQU982983:HQU982994 IAQ982983:IAQ982994 IKM982983:IKM982994 IUI982983:IUI982994 JEE982983:JEE982994 JOA982983:JOA982994 JXW982983:JXW982994 KHS982983:KHS982994 KRO982983:KRO982994 LBK982983:LBK982994 LLG982983:LLG982994 LVC982983:LVC982994 MEY982983:MEY982994 MOU982983:MOU982994 MYQ982983:MYQ982994 NIM982983:NIM982994 NSI982983:NSI982994 OCE982983:OCE982994 OMA982983:OMA982994 OVW982983:OVW982994 PFS982983:PFS982994 PPO982983:PPO982994 PZK982983:PZK982994 QJG982983:QJG982994 QTC982983:QTC982994 RCY982983:RCY982994 RMU982983:RMU982994 RWQ982983:RWQ982994 SGM982983:SGM982994 SQI982983:SQI982994 TAE982983:TAE982994 TKA982983:TKA982994 TTW982983:TTW982994 UDS982983:UDS982994 UNO982983:UNO982994 UXK982983:UXK982994 VHG982983:VHG982994 VRC982983:VRC982994 WAY982983:WAY982994 WKU982983:WKU982994 WUQ982983:WUQ982994 IE65583:IE65706 SA65583:SA65706 ABW65583:ABW65706 ALS65583:ALS65706 AVO65583:AVO65706 BFK65583:BFK65706 BPG65583:BPG65706 BZC65583:BZC65706 CIY65583:CIY65706 CSU65583:CSU65706 DCQ65583:DCQ65706 DMM65583:DMM65706 DWI65583:DWI65706 EGE65583:EGE65706 EQA65583:EQA65706 EZW65583:EZW65706 FJS65583:FJS65706 FTO65583:FTO65706 GDK65583:GDK65706 GNG65583:GNG65706 GXC65583:GXC65706 HGY65583:HGY65706 HQU65583:HQU65706 IAQ65583:IAQ65706 IKM65583:IKM65706 IUI65583:IUI65706 JEE65583:JEE65706 JOA65583:JOA65706 JXW65583:JXW65706 KHS65583:KHS65706 KRO65583:KRO65706 LBK65583:LBK65706 LLG65583:LLG65706 LVC65583:LVC65706 MEY65583:MEY65706 MOU65583:MOU65706 MYQ65583:MYQ65706 NIM65583:NIM65706 NSI65583:NSI65706 OCE65583:OCE65706 OMA65583:OMA65706 OVW65583:OVW65706 PFS65583:PFS65706 PPO65583:PPO65706 PZK65583:PZK65706 QJG65583:QJG65706 QTC65583:QTC65706 RCY65583:RCY65706 RMU65583:RMU65706 RWQ65583:RWQ65706 SGM65583:SGM65706 SQI65583:SQI65706 TAE65583:TAE65706 TKA65583:TKA65706 TTW65583:TTW65706 UDS65583:UDS65706 UNO65583:UNO65706 UXK65583:UXK65706 VHG65583:VHG65706 VRC65583:VRC65706 WAY65583:WAY65706 WKU65583:WKU65706 WUQ65583:WUQ65706 IE131119:IE131242 SA131119:SA131242 ABW131119:ABW131242 ALS131119:ALS131242 AVO131119:AVO131242 BFK131119:BFK131242 BPG131119:BPG131242 BZC131119:BZC131242 CIY131119:CIY131242 CSU131119:CSU131242 DCQ131119:DCQ131242 DMM131119:DMM131242 DWI131119:DWI131242 EGE131119:EGE131242 EQA131119:EQA131242 EZW131119:EZW131242 FJS131119:FJS131242 FTO131119:FTO131242 GDK131119:GDK131242 GNG131119:GNG131242 GXC131119:GXC131242 HGY131119:HGY131242 HQU131119:HQU131242 IAQ131119:IAQ131242 IKM131119:IKM131242 IUI131119:IUI131242 JEE131119:JEE131242 JOA131119:JOA131242 JXW131119:JXW131242 KHS131119:KHS131242 KRO131119:KRO131242 LBK131119:LBK131242 LLG131119:LLG131242 LVC131119:LVC131242 MEY131119:MEY131242 MOU131119:MOU131242 MYQ131119:MYQ131242 NIM131119:NIM131242 NSI131119:NSI131242 OCE131119:OCE131242 OMA131119:OMA131242 OVW131119:OVW131242 PFS131119:PFS131242 PPO131119:PPO131242 PZK131119:PZK131242 QJG131119:QJG131242 QTC131119:QTC131242 RCY131119:RCY131242 RMU131119:RMU131242 RWQ131119:RWQ131242 SGM131119:SGM131242 SQI131119:SQI131242 TAE131119:TAE131242 TKA131119:TKA131242 TTW131119:TTW131242 UDS131119:UDS131242 UNO131119:UNO131242 UXK131119:UXK131242 VHG131119:VHG131242 VRC131119:VRC131242 WAY131119:WAY131242 WKU131119:WKU131242 WUQ131119:WUQ131242 IE196655:IE196778 SA196655:SA196778 ABW196655:ABW196778 ALS196655:ALS196778 AVO196655:AVO196778 BFK196655:BFK196778 BPG196655:BPG196778 BZC196655:BZC196778 CIY196655:CIY196778 CSU196655:CSU196778 DCQ196655:DCQ196778 DMM196655:DMM196778 DWI196655:DWI196778 EGE196655:EGE196778 EQA196655:EQA196778 EZW196655:EZW196778 FJS196655:FJS196778 FTO196655:FTO196778 GDK196655:GDK196778 GNG196655:GNG196778 GXC196655:GXC196778 HGY196655:HGY196778 HQU196655:HQU196778 IAQ196655:IAQ196778 IKM196655:IKM196778 IUI196655:IUI196778 JEE196655:JEE196778 JOA196655:JOA196778 JXW196655:JXW196778 KHS196655:KHS196778 KRO196655:KRO196778 LBK196655:LBK196778 LLG196655:LLG196778 LVC196655:LVC196778 MEY196655:MEY196778 MOU196655:MOU196778 MYQ196655:MYQ196778 NIM196655:NIM196778 NSI196655:NSI196778 OCE196655:OCE196778 OMA196655:OMA196778 OVW196655:OVW196778 PFS196655:PFS196778 PPO196655:PPO196778 PZK196655:PZK196778 QJG196655:QJG196778 QTC196655:QTC196778 RCY196655:RCY196778 RMU196655:RMU196778 RWQ196655:RWQ196778 SGM196655:SGM196778 SQI196655:SQI196778 TAE196655:TAE196778 TKA196655:TKA196778 TTW196655:TTW196778 UDS196655:UDS196778 UNO196655:UNO196778 UXK196655:UXK196778 VHG196655:VHG196778 VRC196655:VRC196778 WAY196655:WAY196778 WKU196655:WKU196778 WUQ196655:WUQ196778 IE262191:IE262314 SA262191:SA262314 ABW262191:ABW262314 ALS262191:ALS262314 AVO262191:AVO262314 BFK262191:BFK262314 BPG262191:BPG262314 BZC262191:BZC262314 CIY262191:CIY262314 CSU262191:CSU262314 DCQ262191:DCQ262314 DMM262191:DMM262314 DWI262191:DWI262314 EGE262191:EGE262314 EQA262191:EQA262314 EZW262191:EZW262314 FJS262191:FJS262314 FTO262191:FTO262314 GDK262191:GDK262314 GNG262191:GNG262314 GXC262191:GXC262314 HGY262191:HGY262314 HQU262191:HQU262314 IAQ262191:IAQ262314 IKM262191:IKM262314 IUI262191:IUI262314 JEE262191:JEE262314 JOA262191:JOA262314 JXW262191:JXW262314 KHS262191:KHS262314 KRO262191:KRO262314 LBK262191:LBK262314 LLG262191:LLG262314 LVC262191:LVC262314 MEY262191:MEY262314 MOU262191:MOU262314 MYQ262191:MYQ262314 NIM262191:NIM262314 NSI262191:NSI262314 OCE262191:OCE262314 OMA262191:OMA262314 OVW262191:OVW262314 PFS262191:PFS262314 PPO262191:PPO262314 PZK262191:PZK262314 QJG262191:QJG262314 QTC262191:QTC262314 RCY262191:RCY262314 RMU262191:RMU262314 RWQ262191:RWQ262314 SGM262191:SGM262314 SQI262191:SQI262314 TAE262191:TAE262314 TKA262191:TKA262314 TTW262191:TTW262314 UDS262191:UDS262314 UNO262191:UNO262314 UXK262191:UXK262314 VHG262191:VHG262314 VRC262191:VRC262314 WAY262191:WAY262314 WKU262191:WKU262314 WUQ262191:WUQ262314 IE327727:IE327850 SA327727:SA327850 ABW327727:ABW327850 ALS327727:ALS327850 AVO327727:AVO327850 BFK327727:BFK327850 BPG327727:BPG327850 BZC327727:BZC327850 CIY327727:CIY327850 CSU327727:CSU327850 DCQ327727:DCQ327850 DMM327727:DMM327850 DWI327727:DWI327850 EGE327727:EGE327850 EQA327727:EQA327850 EZW327727:EZW327850 FJS327727:FJS327850 FTO327727:FTO327850 GDK327727:GDK327850 GNG327727:GNG327850 GXC327727:GXC327850 HGY327727:HGY327850 HQU327727:HQU327850 IAQ327727:IAQ327850 IKM327727:IKM327850 IUI327727:IUI327850 JEE327727:JEE327850 JOA327727:JOA327850 JXW327727:JXW327850 KHS327727:KHS327850 KRO327727:KRO327850 LBK327727:LBK327850 LLG327727:LLG327850 LVC327727:LVC327850 MEY327727:MEY327850 MOU327727:MOU327850 MYQ327727:MYQ327850 NIM327727:NIM327850 NSI327727:NSI327850 OCE327727:OCE327850 OMA327727:OMA327850 OVW327727:OVW327850 PFS327727:PFS327850 PPO327727:PPO327850 PZK327727:PZK327850 QJG327727:QJG327850 QTC327727:QTC327850 RCY327727:RCY327850 RMU327727:RMU327850 RWQ327727:RWQ327850 SGM327727:SGM327850 SQI327727:SQI327850 TAE327727:TAE327850 TKA327727:TKA327850 TTW327727:TTW327850 UDS327727:UDS327850 UNO327727:UNO327850 UXK327727:UXK327850 VHG327727:VHG327850 VRC327727:VRC327850 WAY327727:WAY327850 WKU327727:WKU327850 WUQ327727:WUQ327850 IE393263:IE393386 SA393263:SA393386 ABW393263:ABW393386 ALS393263:ALS393386 AVO393263:AVO393386 BFK393263:BFK393386 BPG393263:BPG393386 BZC393263:BZC393386 CIY393263:CIY393386 CSU393263:CSU393386 DCQ393263:DCQ393386 DMM393263:DMM393386 DWI393263:DWI393386 EGE393263:EGE393386 EQA393263:EQA393386 EZW393263:EZW393386 FJS393263:FJS393386 FTO393263:FTO393386 GDK393263:GDK393386 GNG393263:GNG393386 GXC393263:GXC393386 HGY393263:HGY393386 HQU393263:HQU393386 IAQ393263:IAQ393386 IKM393263:IKM393386 IUI393263:IUI393386 JEE393263:JEE393386 JOA393263:JOA393386 JXW393263:JXW393386 KHS393263:KHS393386 KRO393263:KRO393386 LBK393263:LBK393386 LLG393263:LLG393386 LVC393263:LVC393386 MEY393263:MEY393386 MOU393263:MOU393386 MYQ393263:MYQ393386 NIM393263:NIM393386 NSI393263:NSI393386 OCE393263:OCE393386 OMA393263:OMA393386 OVW393263:OVW393386 PFS393263:PFS393386 PPO393263:PPO393386 PZK393263:PZK393386 QJG393263:QJG393386 QTC393263:QTC393386 RCY393263:RCY393386 RMU393263:RMU393386 RWQ393263:RWQ393386 SGM393263:SGM393386 SQI393263:SQI393386 TAE393263:TAE393386 TKA393263:TKA393386 TTW393263:TTW393386 UDS393263:UDS393386 UNO393263:UNO393386 UXK393263:UXK393386 VHG393263:VHG393386 VRC393263:VRC393386 WAY393263:WAY393386 WKU393263:WKU393386 WUQ393263:WUQ393386 IE458799:IE458922 SA458799:SA458922 ABW458799:ABW458922 ALS458799:ALS458922 AVO458799:AVO458922 BFK458799:BFK458922 BPG458799:BPG458922 BZC458799:BZC458922 CIY458799:CIY458922 CSU458799:CSU458922 DCQ458799:DCQ458922 DMM458799:DMM458922 DWI458799:DWI458922 EGE458799:EGE458922 EQA458799:EQA458922 EZW458799:EZW458922 FJS458799:FJS458922 FTO458799:FTO458922 GDK458799:GDK458922 GNG458799:GNG458922 GXC458799:GXC458922 HGY458799:HGY458922 HQU458799:HQU458922 IAQ458799:IAQ458922 IKM458799:IKM458922 IUI458799:IUI458922 JEE458799:JEE458922 JOA458799:JOA458922 JXW458799:JXW458922 KHS458799:KHS458922 KRO458799:KRO458922 LBK458799:LBK458922 LLG458799:LLG458922 LVC458799:LVC458922 MEY458799:MEY458922 MOU458799:MOU458922 MYQ458799:MYQ458922 NIM458799:NIM458922 NSI458799:NSI458922 OCE458799:OCE458922 OMA458799:OMA458922 OVW458799:OVW458922 PFS458799:PFS458922 PPO458799:PPO458922 PZK458799:PZK458922 QJG458799:QJG458922 QTC458799:QTC458922 RCY458799:RCY458922 RMU458799:RMU458922 RWQ458799:RWQ458922 SGM458799:SGM458922 SQI458799:SQI458922 TAE458799:TAE458922 TKA458799:TKA458922 TTW458799:TTW458922 UDS458799:UDS458922 UNO458799:UNO458922 UXK458799:UXK458922 VHG458799:VHG458922 VRC458799:VRC458922 WAY458799:WAY458922 WKU458799:WKU458922 WUQ458799:WUQ458922 IE524335:IE524458 SA524335:SA524458 ABW524335:ABW524458 ALS524335:ALS524458 AVO524335:AVO524458 BFK524335:BFK524458 BPG524335:BPG524458 BZC524335:BZC524458 CIY524335:CIY524458 CSU524335:CSU524458 DCQ524335:DCQ524458 DMM524335:DMM524458 DWI524335:DWI524458 EGE524335:EGE524458 EQA524335:EQA524458 EZW524335:EZW524458 FJS524335:FJS524458 FTO524335:FTO524458 GDK524335:GDK524458 GNG524335:GNG524458 GXC524335:GXC524458 HGY524335:HGY524458 HQU524335:HQU524458 IAQ524335:IAQ524458 IKM524335:IKM524458 IUI524335:IUI524458 JEE524335:JEE524458 JOA524335:JOA524458 JXW524335:JXW524458 KHS524335:KHS524458 KRO524335:KRO524458 LBK524335:LBK524458 LLG524335:LLG524458 LVC524335:LVC524458 MEY524335:MEY524458 MOU524335:MOU524458 MYQ524335:MYQ524458 NIM524335:NIM524458 NSI524335:NSI524458 OCE524335:OCE524458 OMA524335:OMA524458 OVW524335:OVW524458 PFS524335:PFS524458 PPO524335:PPO524458 PZK524335:PZK524458 QJG524335:QJG524458 QTC524335:QTC524458 RCY524335:RCY524458 RMU524335:RMU524458 RWQ524335:RWQ524458 SGM524335:SGM524458 SQI524335:SQI524458 TAE524335:TAE524458 TKA524335:TKA524458 TTW524335:TTW524458 UDS524335:UDS524458 UNO524335:UNO524458 UXK524335:UXK524458 VHG524335:VHG524458 VRC524335:VRC524458 WAY524335:WAY524458 WKU524335:WKU524458 WUQ524335:WUQ524458 IE589871:IE589994 SA589871:SA589994 ABW589871:ABW589994 ALS589871:ALS589994 AVO589871:AVO589994 BFK589871:BFK589994 BPG589871:BPG589994 BZC589871:BZC589994 CIY589871:CIY589994 CSU589871:CSU589994 DCQ589871:DCQ589994 DMM589871:DMM589994 DWI589871:DWI589994 EGE589871:EGE589994 EQA589871:EQA589994 EZW589871:EZW589994 FJS589871:FJS589994 FTO589871:FTO589994 GDK589871:GDK589994 GNG589871:GNG589994 GXC589871:GXC589994 HGY589871:HGY589994 HQU589871:HQU589994 IAQ589871:IAQ589994 IKM589871:IKM589994 IUI589871:IUI589994 JEE589871:JEE589994 JOA589871:JOA589994 JXW589871:JXW589994 KHS589871:KHS589994 KRO589871:KRO589994 LBK589871:LBK589994 LLG589871:LLG589994 LVC589871:LVC589994 MEY589871:MEY589994 MOU589871:MOU589994 MYQ589871:MYQ589994 NIM589871:NIM589994 NSI589871:NSI589994 OCE589871:OCE589994 OMA589871:OMA589994 OVW589871:OVW589994 PFS589871:PFS589994 PPO589871:PPO589994 PZK589871:PZK589994 QJG589871:QJG589994 QTC589871:QTC589994 RCY589871:RCY589994 RMU589871:RMU589994 RWQ589871:RWQ589994 SGM589871:SGM589994 SQI589871:SQI589994 TAE589871:TAE589994 TKA589871:TKA589994 TTW589871:TTW589994 UDS589871:UDS589994 UNO589871:UNO589994 UXK589871:UXK589994 VHG589871:VHG589994 VRC589871:VRC589994 WAY589871:WAY589994 WKU589871:WKU589994 WUQ589871:WUQ589994 IE655407:IE655530 SA655407:SA655530 ABW655407:ABW655530 ALS655407:ALS655530 AVO655407:AVO655530 BFK655407:BFK655530 BPG655407:BPG655530 BZC655407:BZC655530 CIY655407:CIY655530 CSU655407:CSU655530 DCQ655407:DCQ655530 DMM655407:DMM655530 DWI655407:DWI655530 EGE655407:EGE655530 EQA655407:EQA655530 EZW655407:EZW655530 FJS655407:FJS655530 FTO655407:FTO655530 GDK655407:GDK655530 GNG655407:GNG655530 GXC655407:GXC655530 HGY655407:HGY655530 HQU655407:HQU655530 IAQ655407:IAQ655530 IKM655407:IKM655530 IUI655407:IUI655530 JEE655407:JEE655530 JOA655407:JOA655530 JXW655407:JXW655530 KHS655407:KHS655530 KRO655407:KRO655530 LBK655407:LBK655530 LLG655407:LLG655530 LVC655407:LVC655530 MEY655407:MEY655530 MOU655407:MOU655530 MYQ655407:MYQ655530 NIM655407:NIM655530 NSI655407:NSI655530 OCE655407:OCE655530 OMA655407:OMA655530 OVW655407:OVW655530 PFS655407:PFS655530 PPO655407:PPO655530 PZK655407:PZK655530 QJG655407:QJG655530 QTC655407:QTC655530 RCY655407:RCY655530 RMU655407:RMU655530 RWQ655407:RWQ655530 SGM655407:SGM655530 SQI655407:SQI655530 TAE655407:TAE655530 TKA655407:TKA655530 TTW655407:TTW655530 UDS655407:UDS655530 UNO655407:UNO655530 UXK655407:UXK655530 VHG655407:VHG655530 VRC655407:VRC655530 WAY655407:WAY655530 WKU655407:WKU655530 WUQ655407:WUQ655530 IE720943:IE721066 SA720943:SA721066 ABW720943:ABW721066 ALS720943:ALS721066 AVO720943:AVO721066 BFK720943:BFK721066 BPG720943:BPG721066 BZC720943:BZC721066 CIY720943:CIY721066 CSU720943:CSU721066 DCQ720943:DCQ721066 DMM720943:DMM721066 DWI720943:DWI721066 EGE720943:EGE721066 EQA720943:EQA721066 EZW720943:EZW721066 FJS720943:FJS721066 FTO720943:FTO721066 GDK720943:GDK721066 GNG720943:GNG721066 GXC720943:GXC721066 HGY720943:HGY721066 HQU720943:HQU721066 IAQ720943:IAQ721066 IKM720943:IKM721066 IUI720943:IUI721066 JEE720943:JEE721066 JOA720943:JOA721066 JXW720943:JXW721066 KHS720943:KHS721066 KRO720943:KRO721066 LBK720943:LBK721066 LLG720943:LLG721066 LVC720943:LVC721066 MEY720943:MEY721066 MOU720943:MOU721066 MYQ720943:MYQ721066 NIM720943:NIM721066 NSI720943:NSI721066 OCE720943:OCE721066 OMA720943:OMA721066 OVW720943:OVW721066 PFS720943:PFS721066 PPO720943:PPO721066 PZK720943:PZK721066 QJG720943:QJG721066 QTC720943:QTC721066 RCY720943:RCY721066 RMU720943:RMU721066 RWQ720943:RWQ721066 SGM720943:SGM721066 SQI720943:SQI721066 TAE720943:TAE721066 TKA720943:TKA721066 TTW720943:TTW721066 UDS720943:UDS721066 UNO720943:UNO721066 UXK720943:UXK721066 VHG720943:VHG721066 VRC720943:VRC721066 WAY720943:WAY721066 WKU720943:WKU721066 WUQ720943:WUQ721066 IE786479:IE786602 SA786479:SA786602 ABW786479:ABW786602 ALS786479:ALS786602 AVO786479:AVO786602 BFK786479:BFK786602 BPG786479:BPG786602 BZC786479:BZC786602 CIY786479:CIY786602 CSU786479:CSU786602 DCQ786479:DCQ786602 DMM786479:DMM786602 DWI786479:DWI786602 EGE786479:EGE786602 EQA786479:EQA786602 EZW786479:EZW786602 FJS786479:FJS786602 FTO786479:FTO786602 GDK786479:GDK786602 GNG786479:GNG786602 GXC786479:GXC786602 HGY786479:HGY786602 HQU786479:HQU786602 IAQ786479:IAQ786602 IKM786479:IKM786602 IUI786479:IUI786602 JEE786479:JEE786602 JOA786479:JOA786602 JXW786479:JXW786602 KHS786479:KHS786602 KRO786479:KRO786602 LBK786479:LBK786602 LLG786479:LLG786602 LVC786479:LVC786602 MEY786479:MEY786602 MOU786479:MOU786602 MYQ786479:MYQ786602 NIM786479:NIM786602 NSI786479:NSI786602 OCE786479:OCE786602 OMA786479:OMA786602 OVW786479:OVW786602 PFS786479:PFS786602 PPO786479:PPO786602 PZK786479:PZK786602 QJG786479:QJG786602 QTC786479:QTC786602 RCY786479:RCY786602 RMU786479:RMU786602 RWQ786479:RWQ786602 SGM786479:SGM786602 SQI786479:SQI786602 TAE786479:TAE786602 TKA786479:TKA786602 TTW786479:TTW786602 UDS786479:UDS786602 UNO786479:UNO786602 UXK786479:UXK786602 VHG786479:VHG786602 VRC786479:VRC786602 WAY786479:WAY786602 WKU786479:WKU786602 WUQ786479:WUQ786602 IE852015:IE852138 SA852015:SA852138 ABW852015:ABW852138 ALS852015:ALS852138 AVO852015:AVO852138 BFK852015:BFK852138 BPG852015:BPG852138 BZC852015:BZC852138 CIY852015:CIY852138 CSU852015:CSU852138 DCQ852015:DCQ852138 DMM852015:DMM852138 DWI852015:DWI852138 EGE852015:EGE852138 EQA852015:EQA852138 EZW852015:EZW852138 FJS852015:FJS852138 FTO852015:FTO852138 GDK852015:GDK852138 GNG852015:GNG852138 GXC852015:GXC852138 HGY852015:HGY852138 HQU852015:HQU852138 IAQ852015:IAQ852138 IKM852015:IKM852138 IUI852015:IUI852138 JEE852015:JEE852138 JOA852015:JOA852138 JXW852015:JXW852138 KHS852015:KHS852138 KRO852015:KRO852138 LBK852015:LBK852138 LLG852015:LLG852138 LVC852015:LVC852138 MEY852015:MEY852138 MOU852015:MOU852138 MYQ852015:MYQ852138 NIM852015:NIM852138 NSI852015:NSI852138 OCE852015:OCE852138 OMA852015:OMA852138 OVW852015:OVW852138 PFS852015:PFS852138 PPO852015:PPO852138 PZK852015:PZK852138 QJG852015:QJG852138 QTC852015:QTC852138 RCY852015:RCY852138 RMU852015:RMU852138 RWQ852015:RWQ852138 SGM852015:SGM852138 SQI852015:SQI852138 TAE852015:TAE852138 TKA852015:TKA852138 TTW852015:TTW852138 UDS852015:UDS852138 UNO852015:UNO852138 UXK852015:UXK852138 VHG852015:VHG852138 VRC852015:VRC852138 WAY852015:WAY852138 WKU852015:WKU852138 WUQ852015:WUQ852138 IE917551:IE917674 SA917551:SA917674 ABW917551:ABW917674 ALS917551:ALS917674 AVO917551:AVO917674 BFK917551:BFK917674 BPG917551:BPG917674 BZC917551:BZC917674 CIY917551:CIY917674 CSU917551:CSU917674 DCQ917551:DCQ917674 DMM917551:DMM917674 DWI917551:DWI917674 EGE917551:EGE917674 EQA917551:EQA917674 EZW917551:EZW917674 FJS917551:FJS917674 FTO917551:FTO917674 GDK917551:GDK917674 GNG917551:GNG917674 GXC917551:GXC917674 HGY917551:HGY917674 HQU917551:HQU917674 IAQ917551:IAQ917674 IKM917551:IKM917674 IUI917551:IUI917674 JEE917551:JEE917674 JOA917551:JOA917674 JXW917551:JXW917674 KHS917551:KHS917674 KRO917551:KRO917674 LBK917551:LBK917674 LLG917551:LLG917674 LVC917551:LVC917674 MEY917551:MEY917674 MOU917551:MOU917674 MYQ917551:MYQ917674 NIM917551:NIM917674 NSI917551:NSI917674 OCE917551:OCE917674 OMA917551:OMA917674 OVW917551:OVW917674 PFS917551:PFS917674 PPO917551:PPO917674 PZK917551:PZK917674 QJG917551:QJG917674 QTC917551:QTC917674 RCY917551:RCY917674 RMU917551:RMU917674 RWQ917551:RWQ917674 SGM917551:SGM917674 SQI917551:SQI917674 TAE917551:TAE917674 TKA917551:TKA917674 TTW917551:TTW917674 UDS917551:UDS917674 UNO917551:UNO917674 UXK917551:UXK917674 VHG917551:VHG917674 VRC917551:VRC917674 WAY917551:WAY917674 WKU917551:WKU917674 WUQ917551:WUQ917674 IE983087:IE983210 SA983087:SA983210 ABW983087:ABW983210 ALS983087:ALS983210 AVO983087:AVO983210 BFK983087:BFK983210 BPG983087:BPG983210 BZC983087:BZC983210 CIY983087:CIY983210 CSU983087:CSU983210 DCQ983087:DCQ983210 DMM983087:DMM983210 DWI983087:DWI983210 EGE983087:EGE983210 EQA983087:EQA983210 EZW983087:EZW983210 FJS983087:FJS983210 FTO983087:FTO983210 GDK983087:GDK983210 GNG983087:GNG983210 GXC983087:GXC983210 HGY983087:HGY983210 HQU983087:HQU983210 IAQ983087:IAQ983210 IKM983087:IKM983210 IUI983087:IUI983210 JEE983087:JEE983210 JOA983087:JOA983210 JXW983087:JXW983210 KHS983087:KHS983210 KRO983087:KRO983210 LBK983087:LBK983210 LLG983087:LLG983210 LVC983087:LVC983210 MEY983087:MEY983210 MOU983087:MOU983210 MYQ983087:MYQ983210 NIM983087:NIM983210 NSI983087:NSI983210 OCE983087:OCE983210 OMA983087:OMA983210 OVW983087:OVW983210 PFS983087:PFS983210 PPO983087:PPO983210 PZK983087:PZK983210 QJG983087:QJG983210 QTC983087:QTC983210 RCY983087:RCY983210 RMU983087:RMU983210 RWQ983087:RWQ983210 SGM983087:SGM983210 SQI983087:SQI983210 TAE983087:TAE983210 TKA983087:TKA983210 TTW983087:TTW983210 UDS983087:UDS983210 UNO983087:UNO983210 UXK983087:UXK983210 VHG983087:VHG983210 VRC983087:VRC983210 WAY983087:WAY983210 WKU983087:WKU983210 WUQ7 WKU7 WAY7 VRC7 VHG7 UXK7 UNO7 UDS7 TTW7 TKA7 TAE7 SQI7 SGM7 RWQ7 RMU7 RCY7 QTC7 QJG7 PZK7 PPO7 PFS7 OVW7 OMA7 OCE7 NSI7 NIM7 MYQ7 MOU7 MEY7 LVC7 LLG7 LBK7 KRO7 KHS7 JXW7 JOA7 JEE7 IUI7 IKM7 IAQ7 HQU7 HGY7 GXC7 GNG7 GDK7 FTO7 FJS7 EZW7 EQA7 EGE7 DWI7 DMM7 DCQ7 CSU7 CIY7 BZC7 BPG7 BFK7 AVO7 ALS7 ABW7 SA7 IE7 WUQ56:WUQ177 WKU56:WKU177 WAY56:WAY177 VRC56:VRC177 VHG56:VHG177 UXK56:UXK177 UNO56:UNO177 UDS56:UDS177 TTW56:TTW177 TKA56:TKA177 TAE56:TAE177 SQI56:SQI177 SGM56:SGM177 RWQ56:RWQ177 RMU56:RMU177 RCY56:RCY177 QTC56:QTC177 QJG56:QJG177 PZK56:PZK177 PPO56:PPO177 PFS56:PFS177 OVW56:OVW177 OMA56:OMA177 OCE56:OCE177 NSI56:NSI177 NIM56:NIM177 MYQ56:MYQ177 MOU56:MOU177 MEY56:MEY177 LVC56:LVC177 LLG56:LLG177 LBK56:LBK177 KRO56:KRO177 KHS56:KHS177 JXW56:JXW177 JOA56:JOA177 JEE56:JEE177 IUI56:IUI177 IKM56:IKM177 IAQ56:IAQ177 HQU56:HQU177 HGY56:HGY177 GXC56:GXC177 GNG56:GNG177 GDK56:GDK177 FTO56:FTO177 FJS56:FJS177 EZW56:EZW177 EQA56:EQA177 EGE56:EGE177 DWI56:DWI177 DMM56:DMM177 DCQ56:DCQ177 CSU56:CSU177 CIY56:CIY177 BZC56:BZC177 BPG56:BPG177 BFK56:BFK177 AVO56:AVO177 ALS56:ALS177 ABW56:ABW177 SA56:SA177 IE56:IE177 B9:B133 F9:F61 F66:F133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C66-A924-4C8E-932E-FC578EFA2581}">
  <dimension ref="A3:G27"/>
  <sheetViews>
    <sheetView showGridLines="0" topLeftCell="A2" zoomScale="85" zoomScaleNormal="85" workbookViewId="0">
      <selection activeCell="C36" sqref="C36"/>
    </sheetView>
  </sheetViews>
  <sheetFormatPr baseColWidth="10" defaultColWidth="11.42578125" defaultRowHeight="12.75" x14ac:dyDescent="0.2"/>
  <cols>
    <col min="1" max="1" width="46.140625" bestFit="1" customWidth="1"/>
    <col min="3" max="3" width="7.85546875" bestFit="1" customWidth="1"/>
    <col min="4" max="4" width="4.85546875" bestFit="1" customWidth="1"/>
    <col min="5" max="5" width="7.140625" bestFit="1" customWidth="1"/>
    <col min="7" max="7" width="4.85546875" bestFit="1" customWidth="1"/>
  </cols>
  <sheetData>
    <row r="3" spans="1:7" x14ac:dyDescent="0.2">
      <c r="A3" s="9" t="s">
        <v>1745</v>
      </c>
      <c r="B3" s="244" t="s">
        <v>1746</v>
      </c>
      <c r="C3" s="244"/>
      <c r="D3" s="244"/>
      <c r="E3" s="244" t="s">
        <v>1747</v>
      </c>
      <c r="F3" s="244"/>
      <c r="G3" s="244"/>
    </row>
    <row r="4" spans="1:7" x14ac:dyDescent="0.2">
      <c r="A4" t="s">
        <v>1748</v>
      </c>
      <c r="B4" t="s">
        <v>1749</v>
      </c>
      <c r="C4" t="s">
        <v>1750</v>
      </c>
      <c r="D4" t="s">
        <v>1751</v>
      </c>
      <c r="E4" t="s">
        <v>1749</v>
      </c>
      <c r="F4" t="s">
        <v>1750</v>
      </c>
      <c r="G4" t="s">
        <v>1751</v>
      </c>
    </row>
    <row r="5" spans="1:7" x14ac:dyDescent="0.2">
      <c r="A5" s="9" t="s">
        <v>1752</v>
      </c>
      <c r="B5" s="10">
        <f t="shared" ref="B5:F5" si="0">SUM(B6:B12)</f>
        <v>29</v>
      </c>
      <c r="C5" s="10">
        <f t="shared" si="0"/>
        <v>23</v>
      </c>
      <c r="D5" s="11">
        <f t="shared" si="0"/>
        <v>52</v>
      </c>
      <c r="E5" s="10">
        <f t="shared" si="0"/>
        <v>125</v>
      </c>
      <c r="F5" s="10">
        <f t="shared" si="0"/>
        <v>66</v>
      </c>
      <c r="G5" s="11">
        <f>SUM(G6:G12)</f>
        <v>191</v>
      </c>
    </row>
    <row r="6" spans="1:7" x14ac:dyDescent="0.2">
      <c r="A6" t="s">
        <v>645</v>
      </c>
      <c r="B6" s="12">
        <v>5</v>
      </c>
      <c r="C6" s="12">
        <v>1</v>
      </c>
      <c r="D6" s="13">
        <f>SUM(B6:C6)</f>
        <v>6</v>
      </c>
      <c r="E6" s="12">
        <v>31</v>
      </c>
      <c r="F6" s="12">
        <v>1</v>
      </c>
      <c r="G6" s="13">
        <f>SUM(E6:F6)</f>
        <v>32</v>
      </c>
    </row>
    <row r="7" spans="1:7" x14ac:dyDescent="0.2">
      <c r="A7" t="s">
        <v>723</v>
      </c>
      <c r="B7" s="12">
        <v>3</v>
      </c>
      <c r="C7" s="12">
        <v>1</v>
      </c>
      <c r="D7" s="13">
        <f t="shared" ref="D7:D12" si="1">SUM(B7:C7)</f>
        <v>4</v>
      </c>
      <c r="E7" s="12">
        <v>15</v>
      </c>
      <c r="F7" s="12">
        <v>3</v>
      </c>
      <c r="G7" s="13">
        <f>SUM(E7:F7)</f>
        <v>18</v>
      </c>
    </row>
    <row r="8" spans="1:7" x14ac:dyDescent="0.2">
      <c r="A8" t="s">
        <v>534</v>
      </c>
      <c r="B8" s="13">
        <v>9</v>
      </c>
      <c r="C8" s="12">
        <v>8</v>
      </c>
      <c r="D8" s="13">
        <f t="shared" si="1"/>
        <v>17</v>
      </c>
      <c r="E8" s="13">
        <v>30</v>
      </c>
      <c r="F8" s="12">
        <v>29</v>
      </c>
      <c r="G8" s="13">
        <f t="shared" ref="G8:G13" si="2">SUM(E8:F8)</f>
        <v>59</v>
      </c>
    </row>
    <row r="9" spans="1:7" x14ac:dyDescent="0.2">
      <c r="A9" t="s">
        <v>874</v>
      </c>
      <c r="B9" s="12">
        <v>6</v>
      </c>
      <c r="C9" s="12">
        <v>3</v>
      </c>
      <c r="D9" s="13">
        <f t="shared" si="1"/>
        <v>9</v>
      </c>
      <c r="E9" s="12">
        <v>16</v>
      </c>
      <c r="F9" s="12">
        <v>8</v>
      </c>
      <c r="G9" s="13">
        <f t="shared" si="2"/>
        <v>24</v>
      </c>
    </row>
    <row r="10" spans="1:7" x14ac:dyDescent="0.2">
      <c r="A10" t="s">
        <v>1753</v>
      </c>
      <c r="B10" s="12">
        <v>2</v>
      </c>
      <c r="C10" s="12">
        <v>3</v>
      </c>
      <c r="D10" s="13">
        <f t="shared" si="1"/>
        <v>5</v>
      </c>
      <c r="E10" s="12">
        <v>14</v>
      </c>
      <c r="F10" s="12">
        <v>6</v>
      </c>
      <c r="G10" s="13">
        <f t="shared" si="2"/>
        <v>20</v>
      </c>
    </row>
    <row r="11" spans="1:7" x14ac:dyDescent="0.2">
      <c r="A11" t="s">
        <v>501</v>
      </c>
      <c r="B11" s="12">
        <v>2</v>
      </c>
      <c r="C11" s="12">
        <v>4</v>
      </c>
      <c r="D11" s="13">
        <f t="shared" si="1"/>
        <v>6</v>
      </c>
      <c r="E11" s="12">
        <v>10</v>
      </c>
      <c r="F11" s="12">
        <v>10</v>
      </c>
      <c r="G11" s="13">
        <f t="shared" si="2"/>
        <v>20</v>
      </c>
    </row>
    <row r="12" spans="1:7" x14ac:dyDescent="0.2">
      <c r="A12" t="s">
        <v>450</v>
      </c>
      <c r="B12" s="12">
        <v>2</v>
      </c>
      <c r="C12" s="12">
        <v>3</v>
      </c>
      <c r="D12" s="13">
        <f t="shared" si="1"/>
        <v>5</v>
      </c>
      <c r="E12" s="12">
        <v>9</v>
      </c>
      <c r="F12" s="12">
        <v>9</v>
      </c>
      <c r="G12" s="13">
        <f t="shared" si="2"/>
        <v>18</v>
      </c>
    </row>
    <row r="13" spans="1:7" x14ac:dyDescent="0.2">
      <c r="A13" s="9" t="s">
        <v>1754</v>
      </c>
      <c r="B13" s="10">
        <f t="shared" ref="B13:F13" si="3">SUM(B14:B16)</f>
        <v>17</v>
      </c>
      <c r="C13" s="10">
        <f t="shared" si="3"/>
        <v>19</v>
      </c>
      <c r="D13" s="10">
        <f t="shared" si="3"/>
        <v>36</v>
      </c>
      <c r="E13" s="10">
        <f t="shared" si="3"/>
        <v>100</v>
      </c>
      <c r="F13" s="10">
        <f t="shared" si="3"/>
        <v>75</v>
      </c>
      <c r="G13" s="11">
        <f t="shared" si="2"/>
        <v>175</v>
      </c>
    </row>
    <row r="14" spans="1:7" x14ac:dyDescent="0.2">
      <c r="A14" t="s">
        <v>632</v>
      </c>
      <c r="B14" s="12">
        <v>9</v>
      </c>
      <c r="C14" s="12">
        <v>1</v>
      </c>
      <c r="D14" s="13">
        <f>SUM(B14:C14)</f>
        <v>10</v>
      </c>
      <c r="E14" s="12">
        <v>45</v>
      </c>
      <c r="F14" s="12">
        <v>3</v>
      </c>
      <c r="G14" s="12">
        <f>SUM(E14:F14)</f>
        <v>48</v>
      </c>
    </row>
    <row r="15" spans="1:7" x14ac:dyDescent="0.2">
      <c r="A15" t="s">
        <v>386</v>
      </c>
      <c r="B15" s="12">
        <v>2</v>
      </c>
      <c r="C15" s="12">
        <v>4</v>
      </c>
      <c r="D15" s="13">
        <f t="shared" ref="D15:D16" si="4">SUM(B15:C15)</f>
        <v>6</v>
      </c>
      <c r="E15" s="12">
        <v>35</v>
      </c>
      <c r="F15" s="12">
        <v>19</v>
      </c>
      <c r="G15" s="12">
        <f t="shared" ref="G15:G16" si="5">SUM(E15:F15)</f>
        <v>54</v>
      </c>
    </row>
    <row r="16" spans="1:7" x14ac:dyDescent="0.2">
      <c r="A16" t="s">
        <v>211</v>
      </c>
      <c r="B16" s="12">
        <v>6</v>
      </c>
      <c r="C16" s="12">
        <v>14</v>
      </c>
      <c r="D16" s="13">
        <f t="shared" si="4"/>
        <v>20</v>
      </c>
      <c r="E16" s="12">
        <v>20</v>
      </c>
      <c r="F16" s="12">
        <v>53</v>
      </c>
      <c r="G16" s="12">
        <f t="shared" si="5"/>
        <v>73</v>
      </c>
    </row>
    <row r="17" spans="1:7" x14ac:dyDescent="0.2">
      <c r="A17" s="9" t="s">
        <v>1755</v>
      </c>
      <c r="B17" s="11">
        <f>SUM(B18:B23)</f>
        <v>19</v>
      </c>
      <c r="C17" s="11">
        <f t="shared" ref="C17:F17" si="6">SUM(C18:C23)</f>
        <v>5</v>
      </c>
      <c r="D17" s="11">
        <f>SUM(D18:D23)</f>
        <v>24</v>
      </c>
      <c r="E17" s="11">
        <f t="shared" si="6"/>
        <v>95</v>
      </c>
      <c r="F17" s="11">
        <f t="shared" si="6"/>
        <v>13</v>
      </c>
      <c r="G17" s="11">
        <f>SUM(G18:G23)</f>
        <v>108</v>
      </c>
    </row>
    <row r="18" spans="1:7" x14ac:dyDescent="0.2">
      <c r="A18" t="s">
        <v>1263</v>
      </c>
      <c r="B18" s="12">
        <v>3</v>
      </c>
      <c r="C18" s="12">
        <v>1</v>
      </c>
      <c r="D18" s="13">
        <f>SUM(B18:C18)</f>
        <v>4</v>
      </c>
      <c r="E18" s="12">
        <v>18</v>
      </c>
      <c r="F18" s="12">
        <v>1</v>
      </c>
      <c r="G18" s="13">
        <f>SUM(E18:F18)</f>
        <v>19</v>
      </c>
    </row>
    <row r="19" spans="1:7" x14ac:dyDescent="0.2">
      <c r="A19" t="s">
        <v>1299</v>
      </c>
      <c r="B19" s="12">
        <v>2</v>
      </c>
      <c r="C19" s="12">
        <v>1</v>
      </c>
      <c r="D19" s="13">
        <f t="shared" ref="D19:D26" si="7">SUM(B19:C19)</f>
        <v>3</v>
      </c>
      <c r="E19" s="12">
        <v>13</v>
      </c>
      <c r="F19" s="12">
        <v>5</v>
      </c>
      <c r="G19" s="13">
        <f t="shared" ref="G19:G26" si="8">SUM(E19:F19)</f>
        <v>18</v>
      </c>
    </row>
    <row r="20" spans="1:7" x14ac:dyDescent="0.2">
      <c r="A20" t="s">
        <v>1344</v>
      </c>
      <c r="B20" s="12">
        <v>3</v>
      </c>
      <c r="C20" s="12">
        <v>0</v>
      </c>
      <c r="D20" s="13">
        <f t="shared" si="7"/>
        <v>3</v>
      </c>
      <c r="E20" s="12">
        <v>17</v>
      </c>
      <c r="F20" s="12">
        <v>0</v>
      </c>
      <c r="G20" s="13">
        <f t="shared" si="8"/>
        <v>17</v>
      </c>
    </row>
    <row r="21" spans="1:7" x14ac:dyDescent="0.2">
      <c r="A21" t="s">
        <v>1392</v>
      </c>
      <c r="B21" s="12">
        <v>2</v>
      </c>
      <c r="C21" s="12">
        <v>0</v>
      </c>
      <c r="D21" s="13">
        <f t="shared" si="7"/>
        <v>2</v>
      </c>
      <c r="E21" s="12">
        <v>7</v>
      </c>
      <c r="F21" s="12">
        <v>0</v>
      </c>
      <c r="G21" s="13">
        <f t="shared" si="8"/>
        <v>7</v>
      </c>
    </row>
    <row r="22" spans="1:7" x14ac:dyDescent="0.2">
      <c r="A22" t="s">
        <v>1428</v>
      </c>
      <c r="B22" s="12">
        <v>3</v>
      </c>
      <c r="C22" s="12">
        <v>3</v>
      </c>
      <c r="D22" s="13">
        <f t="shared" si="7"/>
        <v>6</v>
      </c>
      <c r="E22" s="12">
        <v>11</v>
      </c>
      <c r="F22" s="12">
        <v>7</v>
      </c>
      <c r="G22" s="13">
        <f t="shared" si="8"/>
        <v>18</v>
      </c>
    </row>
    <row r="23" spans="1:7" x14ac:dyDescent="0.2">
      <c r="A23" t="s">
        <v>1459</v>
      </c>
      <c r="B23" s="12">
        <v>6</v>
      </c>
      <c r="C23" s="12">
        <v>0</v>
      </c>
      <c r="D23" s="13">
        <f t="shared" si="7"/>
        <v>6</v>
      </c>
      <c r="E23" s="12">
        <v>29</v>
      </c>
      <c r="F23" s="12">
        <v>0</v>
      </c>
      <c r="G23" s="13">
        <f t="shared" si="8"/>
        <v>29</v>
      </c>
    </row>
    <row r="24" spans="1:7" x14ac:dyDescent="0.2">
      <c r="A24" s="9" t="s">
        <v>1756</v>
      </c>
      <c r="B24" s="10">
        <f>SUM(B25:B26)</f>
        <v>5</v>
      </c>
      <c r="C24" s="10">
        <f t="shared" ref="C24:G24" si="9">SUM(C25:C26)</f>
        <v>0</v>
      </c>
      <c r="D24" s="10">
        <f t="shared" si="9"/>
        <v>5</v>
      </c>
      <c r="E24" s="10">
        <f t="shared" si="9"/>
        <v>14</v>
      </c>
      <c r="F24" s="10">
        <f t="shared" si="9"/>
        <v>0</v>
      </c>
      <c r="G24" s="10">
        <f t="shared" si="9"/>
        <v>14</v>
      </c>
    </row>
    <row r="25" spans="1:7" x14ac:dyDescent="0.2">
      <c r="A25" t="s">
        <v>1553</v>
      </c>
      <c r="B25" s="12">
        <v>2</v>
      </c>
      <c r="C25" s="12">
        <v>0</v>
      </c>
      <c r="D25" s="12">
        <f t="shared" si="7"/>
        <v>2</v>
      </c>
      <c r="E25" s="12">
        <v>2</v>
      </c>
      <c r="F25" s="12">
        <v>0</v>
      </c>
      <c r="G25" s="12">
        <f t="shared" si="8"/>
        <v>2</v>
      </c>
    </row>
    <row r="26" spans="1:7" x14ac:dyDescent="0.2">
      <c r="A26" t="s">
        <v>1561</v>
      </c>
      <c r="B26" s="12">
        <v>3</v>
      </c>
      <c r="C26" s="12">
        <v>0</v>
      </c>
      <c r="D26" s="12">
        <f t="shared" si="7"/>
        <v>3</v>
      </c>
      <c r="E26" s="12">
        <v>12</v>
      </c>
      <c r="F26" s="12">
        <v>0</v>
      </c>
      <c r="G26" s="12">
        <f t="shared" si="8"/>
        <v>12</v>
      </c>
    </row>
    <row r="27" spans="1:7" x14ac:dyDescent="0.2">
      <c r="A27" t="s">
        <v>1757</v>
      </c>
      <c r="B27" s="14">
        <f>B24+B17+B13+B5</f>
        <v>70</v>
      </c>
      <c r="C27" s="14">
        <f t="shared" ref="C27:F27" si="10">C24+C17+C13+C5</f>
        <v>47</v>
      </c>
      <c r="D27" s="14">
        <f t="shared" si="10"/>
        <v>117</v>
      </c>
      <c r="E27" s="14">
        <f t="shared" si="10"/>
        <v>334</v>
      </c>
      <c r="F27" s="14">
        <f t="shared" si="10"/>
        <v>154</v>
      </c>
      <c r="G27" s="14">
        <f>G24+G17+G13+G5</f>
        <v>488</v>
      </c>
    </row>
  </sheetData>
  <sortState xmlns:xlrd2="http://schemas.microsoft.com/office/spreadsheetml/2017/richdata2" ref="A14:D15">
    <sortCondition ref="A14:A15"/>
  </sortState>
  <mergeCells count="2">
    <mergeCell ref="B3:D3"/>
    <mergeCell ref="E3:G3"/>
  </mergeCells>
  <pageMargins left="0.7" right="0.7" top="0.75" bottom="0.75" header="0.3" footer="0.3"/>
  <ignoredErrors>
    <ignoredError sqref="E17 G19:G23" formulaRange="1"/>
    <ignoredError sqref="G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552E-429D-4865-8776-ACD69E2F398D}">
  <dimension ref="A3:D27"/>
  <sheetViews>
    <sheetView topLeftCell="A4" zoomScale="85" zoomScaleNormal="85" workbookViewId="0">
      <selection activeCell="C36" sqref="C36"/>
    </sheetView>
  </sheetViews>
  <sheetFormatPr baseColWidth="10" defaultColWidth="11.42578125" defaultRowHeight="12.75" x14ac:dyDescent="0.2"/>
  <cols>
    <col min="1" max="1" width="50.5703125" bestFit="1" customWidth="1"/>
    <col min="2" max="2" width="22.140625" bestFit="1" customWidth="1"/>
    <col min="3" max="3" width="10.5703125" bestFit="1" customWidth="1"/>
    <col min="4" max="4" width="12.5703125" bestFit="1" customWidth="1"/>
  </cols>
  <sheetData>
    <row r="3" spans="1:4" x14ac:dyDescent="0.2">
      <c r="A3" s="6" t="s">
        <v>1758</v>
      </c>
      <c r="B3" s="6" t="s">
        <v>1759</v>
      </c>
    </row>
    <row r="4" spans="1:4" x14ac:dyDescent="0.2">
      <c r="A4" s="6" t="s">
        <v>1760</v>
      </c>
      <c r="B4" t="s">
        <v>647</v>
      </c>
      <c r="C4" t="s">
        <v>213</v>
      </c>
      <c r="D4" t="s">
        <v>1757</v>
      </c>
    </row>
    <row r="5" spans="1:4" x14ac:dyDescent="0.2">
      <c r="A5" s="7" t="s">
        <v>1752</v>
      </c>
      <c r="B5">
        <v>125</v>
      </c>
      <c r="C5">
        <v>66</v>
      </c>
      <c r="D5">
        <v>191</v>
      </c>
    </row>
    <row r="6" spans="1:4" x14ac:dyDescent="0.2">
      <c r="A6" s="8" t="s">
        <v>723</v>
      </c>
      <c r="B6">
        <v>15</v>
      </c>
      <c r="C6">
        <v>3</v>
      </c>
      <c r="D6">
        <v>18</v>
      </c>
    </row>
    <row r="7" spans="1:4" x14ac:dyDescent="0.2">
      <c r="A7" s="8" t="s">
        <v>645</v>
      </c>
      <c r="B7">
        <v>31</v>
      </c>
      <c r="C7">
        <v>1</v>
      </c>
      <c r="D7">
        <v>32</v>
      </c>
    </row>
    <row r="8" spans="1:4" x14ac:dyDescent="0.2">
      <c r="A8" s="8" t="s">
        <v>534</v>
      </c>
      <c r="B8">
        <v>30</v>
      </c>
      <c r="C8">
        <v>29</v>
      </c>
      <c r="D8">
        <v>59</v>
      </c>
    </row>
    <row r="9" spans="1:4" x14ac:dyDescent="0.2">
      <c r="A9" s="8" t="s">
        <v>874</v>
      </c>
      <c r="B9">
        <v>16</v>
      </c>
      <c r="C9">
        <v>8</v>
      </c>
      <c r="D9">
        <v>24</v>
      </c>
    </row>
    <row r="10" spans="1:4" x14ac:dyDescent="0.2">
      <c r="A10" s="8" t="s">
        <v>1753</v>
      </c>
      <c r="B10">
        <v>14</v>
      </c>
      <c r="C10">
        <v>6</v>
      </c>
      <c r="D10">
        <v>20</v>
      </c>
    </row>
    <row r="11" spans="1:4" x14ac:dyDescent="0.2">
      <c r="A11" s="8" t="s">
        <v>501</v>
      </c>
      <c r="B11">
        <v>10</v>
      </c>
      <c r="C11">
        <v>10</v>
      </c>
      <c r="D11">
        <v>20</v>
      </c>
    </row>
    <row r="12" spans="1:4" x14ac:dyDescent="0.2">
      <c r="A12" s="8" t="s">
        <v>450</v>
      </c>
      <c r="B12">
        <v>9</v>
      </c>
      <c r="C12">
        <v>9</v>
      </c>
      <c r="D12">
        <v>18</v>
      </c>
    </row>
    <row r="13" spans="1:4" x14ac:dyDescent="0.2">
      <c r="A13" s="7" t="s">
        <v>1754</v>
      </c>
      <c r="B13">
        <v>100</v>
      </c>
      <c r="C13">
        <v>75</v>
      </c>
      <c r="D13">
        <v>175</v>
      </c>
    </row>
    <row r="14" spans="1:4" x14ac:dyDescent="0.2">
      <c r="A14" s="8" t="s">
        <v>211</v>
      </c>
      <c r="B14">
        <v>20</v>
      </c>
      <c r="C14">
        <v>53</v>
      </c>
      <c r="D14">
        <v>73</v>
      </c>
    </row>
    <row r="15" spans="1:4" x14ac:dyDescent="0.2">
      <c r="A15" s="8" t="s">
        <v>632</v>
      </c>
      <c r="B15">
        <v>45</v>
      </c>
      <c r="C15">
        <v>3</v>
      </c>
      <c r="D15">
        <v>48</v>
      </c>
    </row>
    <row r="16" spans="1:4" x14ac:dyDescent="0.2">
      <c r="A16" s="8" t="s">
        <v>386</v>
      </c>
      <c r="B16">
        <v>35</v>
      </c>
      <c r="C16">
        <v>19</v>
      </c>
      <c r="D16">
        <v>54</v>
      </c>
    </row>
    <row r="17" spans="1:4" x14ac:dyDescent="0.2">
      <c r="A17" s="7" t="s">
        <v>1755</v>
      </c>
      <c r="B17">
        <v>95</v>
      </c>
      <c r="C17">
        <v>13</v>
      </c>
      <c r="D17">
        <v>108</v>
      </c>
    </row>
    <row r="18" spans="1:4" x14ac:dyDescent="0.2">
      <c r="A18" s="8" t="s">
        <v>1263</v>
      </c>
      <c r="B18">
        <v>18</v>
      </c>
      <c r="C18">
        <v>1</v>
      </c>
      <c r="D18">
        <v>19</v>
      </c>
    </row>
    <row r="19" spans="1:4" x14ac:dyDescent="0.2">
      <c r="A19" s="8" t="s">
        <v>1299</v>
      </c>
      <c r="B19">
        <v>13</v>
      </c>
      <c r="C19">
        <v>5</v>
      </c>
      <c r="D19">
        <v>18</v>
      </c>
    </row>
    <row r="20" spans="1:4" x14ac:dyDescent="0.2">
      <c r="A20" s="8" t="s">
        <v>1344</v>
      </c>
      <c r="B20">
        <v>17</v>
      </c>
      <c r="D20">
        <v>17</v>
      </c>
    </row>
    <row r="21" spans="1:4" x14ac:dyDescent="0.2">
      <c r="A21" s="8" t="s">
        <v>1392</v>
      </c>
      <c r="B21">
        <v>7</v>
      </c>
      <c r="D21">
        <v>7</v>
      </c>
    </row>
    <row r="22" spans="1:4" x14ac:dyDescent="0.2">
      <c r="A22" s="8" t="s">
        <v>1428</v>
      </c>
      <c r="B22">
        <v>11</v>
      </c>
      <c r="C22">
        <v>7</v>
      </c>
      <c r="D22">
        <v>18</v>
      </c>
    </row>
    <row r="23" spans="1:4" x14ac:dyDescent="0.2">
      <c r="A23" s="8" t="s">
        <v>1459</v>
      </c>
      <c r="B23">
        <v>29</v>
      </c>
      <c r="D23">
        <v>29</v>
      </c>
    </row>
    <row r="24" spans="1:4" x14ac:dyDescent="0.2">
      <c r="A24" s="7" t="s">
        <v>1756</v>
      </c>
      <c r="B24">
        <v>14</v>
      </c>
      <c r="D24">
        <v>14</v>
      </c>
    </row>
    <row r="25" spans="1:4" x14ac:dyDescent="0.2">
      <c r="A25" s="8" t="s">
        <v>1553</v>
      </c>
      <c r="B25">
        <v>2</v>
      </c>
      <c r="D25">
        <v>2</v>
      </c>
    </row>
    <row r="26" spans="1:4" x14ac:dyDescent="0.2">
      <c r="A26" s="8" t="s">
        <v>1561</v>
      </c>
      <c r="B26">
        <v>12</v>
      </c>
      <c r="D26">
        <v>12</v>
      </c>
    </row>
    <row r="27" spans="1:4" x14ac:dyDescent="0.2">
      <c r="A27" s="7" t="s">
        <v>1757</v>
      </c>
      <c r="B27">
        <v>334</v>
      </c>
      <c r="C27">
        <v>154</v>
      </c>
      <c r="D27">
        <v>488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2282-B289-4C31-8D07-1D5EDB644CE0}">
  <dimension ref="A3:AD98"/>
  <sheetViews>
    <sheetView showGridLines="0" topLeftCell="A10" zoomScale="55" zoomScaleNormal="55" workbookViewId="0">
      <selection activeCell="U8" sqref="U8"/>
    </sheetView>
  </sheetViews>
  <sheetFormatPr baseColWidth="10" defaultColWidth="11.42578125" defaultRowHeight="12.75" x14ac:dyDescent="0.2"/>
  <cols>
    <col min="1" max="1" width="11.42578125" style="35"/>
    <col min="2" max="2" width="26.28515625" style="35" customWidth="1"/>
    <col min="3" max="3" width="34" style="35" customWidth="1"/>
    <col min="4" max="4" width="30.5703125" style="35" customWidth="1"/>
    <col min="5" max="5" width="50.28515625" style="35" customWidth="1"/>
    <col min="6" max="6" width="59.42578125" style="35" customWidth="1"/>
    <col min="7" max="7" width="24.42578125" style="35" customWidth="1"/>
    <col min="8" max="8" width="56.28515625" style="35" customWidth="1"/>
    <col min="9" max="9" width="38" style="35" customWidth="1"/>
    <col min="10" max="10" width="59.140625" style="35" customWidth="1"/>
    <col min="11" max="11" width="24.42578125" style="35" customWidth="1"/>
    <col min="12" max="12" width="17" style="35" customWidth="1"/>
    <col min="13" max="13" width="13.28515625" style="35" customWidth="1"/>
    <col min="14" max="14" width="21.7109375" style="35" customWidth="1"/>
    <col min="15" max="15" width="22.7109375" style="35" customWidth="1"/>
    <col min="16" max="19" width="22.7109375" style="42" customWidth="1"/>
    <col min="20" max="20" width="26.28515625" style="42" customWidth="1"/>
    <col min="21" max="21" width="23.140625" style="35" customWidth="1"/>
    <col min="22" max="22" width="21.7109375" style="42" customWidth="1"/>
    <col min="23" max="23" width="20.140625" style="42" customWidth="1"/>
    <col min="24" max="24" width="53.85546875" style="4" hidden="1" customWidth="1"/>
    <col min="25" max="25" width="18.85546875" style="35" customWidth="1"/>
    <col min="26" max="26" width="20.140625" style="42" customWidth="1"/>
    <col min="27" max="27" width="19.5703125" style="42" customWidth="1"/>
    <col min="28" max="28" width="85.42578125" style="4" customWidth="1"/>
    <col min="29" max="16384" width="11.42578125" style="35"/>
  </cols>
  <sheetData>
    <row r="3" spans="1:28" ht="23.25" x14ac:dyDescent="0.2">
      <c r="E3" s="1" t="s">
        <v>0</v>
      </c>
      <c r="F3" s="1"/>
    </row>
    <row r="4" spans="1:28" ht="18" x14ac:dyDescent="0.2">
      <c r="E4" s="247" t="str">
        <f>+'Metas PDD_ proyectos inversión'!F3</f>
        <v>Plan de Acción Institucional (PAI) 2025</v>
      </c>
      <c r="F4" s="247"/>
      <c r="G4" s="247"/>
    </row>
    <row r="5" spans="1:28" ht="18" x14ac:dyDescent="0.2">
      <c r="E5" s="19" t="s">
        <v>1761</v>
      </c>
      <c r="F5" s="19"/>
    </row>
    <row r="6" spans="1:28" x14ac:dyDescent="0.2">
      <c r="E6" s="35" t="s">
        <v>2509</v>
      </c>
    </row>
    <row r="7" spans="1:28" ht="59.25" customHeight="1" x14ac:dyDescent="0.2">
      <c r="P7" s="242" t="s">
        <v>1762</v>
      </c>
      <c r="Q7" s="242"/>
      <c r="R7" s="242"/>
      <c r="S7" s="242"/>
      <c r="T7" s="242"/>
      <c r="U7" s="248" t="s">
        <v>8</v>
      </c>
      <c r="V7" s="248"/>
      <c r="W7" s="248"/>
      <c r="X7" s="248"/>
      <c r="Y7" s="245" t="s">
        <v>1763</v>
      </c>
      <c r="Z7" s="246"/>
      <c r="AA7" s="246"/>
      <c r="AB7" s="246"/>
    </row>
    <row r="8" spans="1:28" ht="115.5" customHeight="1" x14ac:dyDescent="0.2">
      <c r="A8" s="63" t="s">
        <v>1764</v>
      </c>
      <c r="B8" s="63" t="s">
        <v>1765</v>
      </c>
      <c r="C8" s="64" t="s">
        <v>1766</v>
      </c>
      <c r="D8" s="64" t="s">
        <v>1767</v>
      </c>
      <c r="E8" s="63" t="s">
        <v>1768</v>
      </c>
      <c r="F8" s="64" t="s">
        <v>1769</v>
      </c>
      <c r="G8" s="64" t="s">
        <v>1770</v>
      </c>
      <c r="H8" s="65" t="s">
        <v>1771</v>
      </c>
      <c r="I8" s="64" t="s">
        <v>1772</v>
      </c>
      <c r="J8" s="65" t="s">
        <v>1773</v>
      </c>
      <c r="K8" s="64" t="s">
        <v>1774</v>
      </c>
      <c r="L8" s="65" t="s">
        <v>1775</v>
      </c>
      <c r="M8" s="66" t="s">
        <v>1776</v>
      </c>
      <c r="N8" s="67" t="s">
        <v>1777</v>
      </c>
      <c r="O8" s="67" t="s">
        <v>1778</v>
      </c>
      <c r="P8" s="70" t="s">
        <v>1779</v>
      </c>
      <c r="Q8" s="70" t="s">
        <v>1780</v>
      </c>
      <c r="R8" s="70" t="s">
        <v>1781</v>
      </c>
      <c r="S8" s="70" t="s">
        <v>1782</v>
      </c>
      <c r="T8" s="92" t="s">
        <v>1783</v>
      </c>
      <c r="U8" s="90" t="s">
        <v>1784</v>
      </c>
      <c r="V8" s="90" t="s">
        <v>1785</v>
      </c>
      <c r="W8" s="90" t="s">
        <v>1786</v>
      </c>
      <c r="X8" s="90" t="s">
        <v>33</v>
      </c>
      <c r="Y8" s="68" t="s">
        <v>1784</v>
      </c>
      <c r="Z8" s="68" t="s">
        <v>1785</v>
      </c>
      <c r="AA8" s="68" t="s">
        <v>1786</v>
      </c>
      <c r="AB8" s="439" t="s">
        <v>2511</v>
      </c>
    </row>
    <row r="9" spans="1:28" customFormat="1" ht="108.75" customHeight="1" x14ac:dyDescent="0.2">
      <c r="A9" s="322">
        <v>1</v>
      </c>
      <c r="B9" s="323" t="s">
        <v>645</v>
      </c>
      <c r="C9" s="322" t="s">
        <v>651</v>
      </c>
      <c r="D9" s="322" t="s">
        <v>1787</v>
      </c>
      <c r="E9" s="324" t="s">
        <v>1788</v>
      </c>
      <c r="F9" s="325" t="s">
        <v>1789</v>
      </c>
      <c r="G9" s="322" t="s">
        <v>1790</v>
      </c>
      <c r="H9" s="324" t="s">
        <v>1791</v>
      </c>
      <c r="I9" s="325" t="s">
        <v>1792</v>
      </c>
      <c r="J9" s="325" t="s">
        <v>700</v>
      </c>
      <c r="K9" s="326">
        <v>0</v>
      </c>
      <c r="L9" s="327">
        <v>3</v>
      </c>
      <c r="M9" s="328" t="s">
        <v>1793</v>
      </c>
      <c r="N9" s="322" t="s">
        <v>1794</v>
      </c>
      <c r="O9" s="322" t="s">
        <v>76</v>
      </c>
      <c r="P9" s="329"/>
      <c r="Q9" s="329">
        <v>1</v>
      </c>
      <c r="R9" s="329">
        <v>1</v>
      </c>
      <c r="S9" s="329">
        <v>1</v>
      </c>
      <c r="T9" s="330">
        <v>3</v>
      </c>
      <c r="U9" s="388" t="s">
        <v>1795</v>
      </c>
      <c r="V9" s="81" t="s">
        <v>1795</v>
      </c>
      <c r="W9" s="81" t="s">
        <v>1795</v>
      </c>
      <c r="X9" s="73" t="s">
        <v>1796</v>
      </c>
      <c r="Y9" s="289">
        <v>1</v>
      </c>
      <c r="Z9" s="290">
        <v>1</v>
      </c>
      <c r="AA9" s="53">
        <f>Y9/Z9</f>
        <v>1</v>
      </c>
      <c r="AB9" s="291"/>
    </row>
    <row r="10" spans="1:28" ht="90" x14ac:dyDescent="0.2">
      <c r="A10" s="331">
        <v>2</v>
      </c>
      <c r="B10" s="323" t="s">
        <v>645</v>
      </c>
      <c r="C10" s="322" t="s">
        <v>651</v>
      </c>
      <c r="D10" s="322" t="s">
        <v>1797</v>
      </c>
      <c r="E10" s="332" t="s">
        <v>1798</v>
      </c>
      <c r="F10" s="325" t="s">
        <v>1799</v>
      </c>
      <c r="G10" s="322" t="s">
        <v>1790</v>
      </c>
      <c r="H10" s="332" t="s">
        <v>1800</v>
      </c>
      <c r="I10" s="332" t="s">
        <v>646</v>
      </c>
      <c r="J10" s="325" t="s">
        <v>1801</v>
      </c>
      <c r="K10" s="326">
        <v>1</v>
      </c>
      <c r="L10" s="333">
        <v>1</v>
      </c>
      <c r="M10" s="328" t="s">
        <v>1802</v>
      </c>
      <c r="N10" s="322" t="s">
        <v>1794</v>
      </c>
      <c r="O10" s="322" t="s">
        <v>60</v>
      </c>
      <c r="P10" s="334">
        <v>1</v>
      </c>
      <c r="Q10" s="334">
        <v>1</v>
      </c>
      <c r="R10" s="334">
        <v>1</v>
      </c>
      <c r="S10" s="334">
        <v>1</v>
      </c>
      <c r="T10" s="335">
        <v>1</v>
      </c>
      <c r="U10" s="116">
        <v>15</v>
      </c>
      <c r="V10" s="116">
        <v>15</v>
      </c>
      <c r="W10" s="82">
        <f t="shared" ref="W10:W72" si="0">U10/V10</f>
        <v>1</v>
      </c>
      <c r="X10" s="73"/>
      <c r="Y10" s="292">
        <v>17</v>
      </c>
      <c r="Z10" s="290">
        <v>17</v>
      </c>
      <c r="AA10" s="82">
        <f>Y10/Z10</f>
        <v>1</v>
      </c>
      <c r="AB10" s="291"/>
    </row>
    <row r="11" spans="1:28" ht="120" x14ac:dyDescent="0.2">
      <c r="A11" s="322">
        <v>3</v>
      </c>
      <c r="B11" s="323" t="s">
        <v>645</v>
      </c>
      <c r="C11" s="322" t="s">
        <v>651</v>
      </c>
      <c r="D11" s="322" t="s">
        <v>1803</v>
      </c>
      <c r="E11" s="324" t="s">
        <v>1804</v>
      </c>
      <c r="F11" s="325" t="s">
        <v>1805</v>
      </c>
      <c r="G11" s="322" t="s">
        <v>1790</v>
      </c>
      <c r="H11" s="325" t="s">
        <v>1806</v>
      </c>
      <c r="I11" s="325" t="s">
        <v>1807</v>
      </c>
      <c r="J11" s="325" t="s">
        <v>1808</v>
      </c>
      <c r="K11" s="326">
        <v>1</v>
      </c>
      <c r="L11" s="333">
        <v>1</v>
      </c>
      <c r="M11" s="328" t="s">
        <v>1802</v>
      </c>
      <c r="N11" s="322" t="s">
        <v>1794</v>
      </c>
      <c r="O11" s="322" t="s">
        <v>60</v>
      </c>
      <c r="P11" s="334">
        <v>1</v>
      </c>
      <c r="Q11" s="334">
        <v>1</v>
      </c>
      <c r="R11" s="334">
        <v>1</v>
      </c>
      <c r="S11" s="334">
        <v>1</v>
      </c>
      <c r="T11" s="335">
        <v>1</v>
      </c>
      <c r="U11" s="116">
        <v>11</v>
      </c>
      <c r="V11" s="81">
        <v>11</v>
      </c>
      <c r="W11" s="82">
        <f t="shared" si="0"/>
        <v>1</v>
      </c>
      <c r="X11" s="73"/>
      <c r="Y11" s="292">
        <v>11</v>
      </c>
      <c r="Z11" s="293">
        <v>11</v>
      </c>
      <c r="AA11" s="82">
        <f t="shared" ref="AA11" si="1">Y11/Z11</f>
        <v>1</v>
      </c>
      <c r="AB11" s="291"/>
    </row>
    <row r="12" spans="1:28" ht="90" x14ac:dyDescent="0.2">
      <c r="A12" s="322">
        <v>5</v>
      </c>
      <c r="B12" s="323" t="s">
        <v>211</v>
      </c>
      <c r="C12" s="322" t="s">
        <v>1809</v>
      </c>
      <c r="D12" s="322" t="s">
        <v>1810</v>
      </c>
      <c r="E12" s="324" t="s">
        <v>1811</v>
      </c>
      <c r="F12" s="336" t="s">
        <v>1812</v>
      </c>
      <c r="G12" s="322" t="s">
        <v>1790</v>
      </c>
      <c r="H12" s="324" t="s">
        <v>1813</v>
      </c>
      <c r="I12" s="324" t="s">
        <v>1019</v>
      </c>
      <c r="J12" s="336" t="s">
        <v>1814</v>
      </c>
      <c r="K12" s="337" t="s">
        <v>1815</v>
      </c>
      <c r="L12" s="326">
        <v>1</v>
      </c>
      <c r="M12" s="338" t="s">
        <v>1802</v>
      </c>
      <c r="N12" s="322" t="s">
        <v>1816</v>
      </c>
      <c r="O12" s="322" t="s">
        <v>76</v>
      </c>
      <c r="P12" s="330" t="s">
        <v>744</v>
      </c>
      <c r="Q12" s="334">
        <v>1</v>
      </c>
      <c r="R12" s="330" t="s">
        <v>744</v>
      </c>
      <c r="S12" s="330" t="s">
        <v>744</v>
      </c>
      <c r="T12" s="334">
        <v>1</v>
      </c>
      <c r="U12" s="116" t="s">
        <v>1795</v>
      </c>
      <c r="V12" s="81" t="s">
        <v>1795</v>
      </c>
      <c r="W12" s="81" t="s">
        <v>1795</v>
      </c>
      <c r="X12" s="73" t="s">
        <v>1796</v>
      </c>
      <c r="Y12" s="294">
        <v>100</v>
      </c>
      <c r="Z12" s="295">
        <v>100</v>
      </c>
      <c r="AA12" s="53">
        <f>Y12/Z12</f>
        <v>1</v>
      </c>
      <c r="AB12" s="296"/>
    </row>
    <row r="13" spans="1:28" ht="54" customHeight="1" x14ac:dyDescent="0.2">
      <c r="A13" s="331">
        <v>6</v>
      </c>
      <c r="B13" s="323" t="s">
        <v>211</v>
      </c>
      <c r="C13" s="322" t="s">
        <v>1817</v>
      </c>
      <c r="D13" s="322" t="s">
        <v>1818</v>
      </c>
      <c r="E13" s="324" t="s">
        <v>1819</v>
      </c>
      <c r="F13" s="339" t="s">
        <v>1820</v>
      </c>
      <c r="G13" s="322" t="s">
        <v>1790</v>
      </c>
      <c r="H13" s="324" t="s">
        <v>1821</v>
      </c>
      <c r="I13" s="332" t="s">
        <v>1822</v>
      </c>
      <c r="J13" s="339" t="s">
        <v>1823</v>
      </c>
      <c r="K13" s="340">
        <v>2</v>
      </c>
      <c r="L13" s="326">
        <v>1</v>
      </c>
      <c r="M13" s="328" t="s">
        <v>1802</v>
      </c>
      <c r="N13" s="322" t="s">
        <v>1794</v>
      </c>
      <c r="O13" s="322" t="s">
        <v>76</v>
      </c>
      <c r="P13" s="334">
        <v>0.2</v>
      </c>
      <c r="Q13" s="334">
        <v>0.3</v>
      </c>
      <c r="R13" s="334">
        <v>0.3</v>
      </c>
      <c r="S13" s="334">
        <v>0.2</v>
      </c>
      <c r="T13" s="334">
        <v>1</v>
      </c>
      <c r="U13" s="82">
        <v>0.2</v>
      </c>
      <c r="V13" s="389">
        <v>0.2</v>
      </c>
      <c r="W13" s="82">
        <f t="shared" si="0"/>
        <v>1</v>
      </c>
      <c r="X13" s="73"/>
      <c r="Y13" s="297">
        <v>0.3</v>
      </c>
      <c r="Z13" s="298">
        <v>0.3</v>
      </c>
      <c r="AA13" s="82">
        <f t="shared" ref="AA13" si="2">Y13/Z13</f>
        <v>1</v>
      </c>
      <c r="AB13" s="280"/>
    </row>
    <row r="14" spans="1:28" ht="75" x14ac:dyDescent="0.2">
      <c r="A14" s="322">
        <v>7</v>
      </c>
      <c r="B14" s="323" t="s">
        <v>211</v>
      </c>
      <c r="C14" s="322" t="s">
        <v>1058</v>
      </c>
      <c r="D14" s="322" t="s">
        <v>1824</v>
      </c>
      <c r="E14" s="324" t="s">
        <v>1825</v>
      </c>
      <c r="F14" s="323" t="s">
        <v>1826</v>
      </c>
      <c r="G14" s="322" t="s">
        <v>1827</v>
      </c>
      <c r="H14" s="324" t="s">
        <v>1828</v>
      </c>
      <c r="I14" s="324" t="s">
        <v>1068</v>
      </c>
      <c r="J14" s="323" t="s">
        <v>1829</v>
      </c>
      <c r="K14" s="326">
        <v>0.87</v>
      </c>
      <c r="L14" s="74">
        <v>0.87</v>
      </c>
      <c r="M14" s="328" t="s">
        <v>1802</v>
      </c>
      <c r="N14" s="322" t="s">
        <v>1816</v>
      </c>
      <c r="O14" s="322" t="s">
        <v>60</v>
      </c>
      <c r="P14" s="322" t="s">
        <v>744</v>
      </c>
      <c r="Q14" s="322"/>
      <c r="R14" s="322" t="s">
        <v>744</v>
      </c>
      <c r="S14" s="326">
        <v>0.87</v>
      </c>
      <c r="T14" s="334">
        <v>0.87</v>
      </c>
      <c r="U14" s="116" t="s">
        <v>1795</v>
      </c>
      <c r="V14" s="81" t="s">
        <v>1795</v>
      </c>
      <c r="W14" s="81" t="s">
        <v>1795</v>
      </c>
      <c r="X14" s="73" t="s">
        <v>1796</v>
      </c>
      <c r="Y14" s="275"/>
      <c r="Z14" s="299" t="s">
        <v>744</v>
      </c>
      <c r="AA14" s="77" t="str">
        <f>IFERROR((Y14/Z14),"No programado para el periodo")</f>
        <v>No programado para el periodo</v>
      </c>
      <c r="AB14" s="280" t="s">
        <v>1830</v>
      </c>
    </row>
    <row r="15" spans="1:28" ht="75" x14ac:dyDescent="0.2">
      <c r="A15" s="331">
        <v>8</v>
      </c>
      <c r="B15" s="323" t="s">
        <v>211</v>
      </c>
      <c r="C15" s="322" t="s">
        <v>1058</v>
      </c>
      <c r="D15" s="322" t="s">
        <v>1831</v>
      </c>
      <c r="E15" s="324" t="s">
        <v>1832</v>
      </c>
      <c r="F15" s="336" t="s">
        <v>1833</v>
      </c>
      <c r="G15" s="322" t="s">
        <v>1834</v>
      </c>
      <c r="H15" s="324" t="s">
        <v>1835</v>
      </c>
      <c r="I15" s="324" t="s">
        <v>1032</v>
      </c>
      <c r="J15" s="336" t="s">
        <v>1836</v>
      </c>
      <c r="K15" s="341">
        <v>1</v>
      </c>
      <c r="L15" s="74">
        <v>1</v>
      </c>
      <c r="M15" s="328" t="s">
        <v>1802</v>
      </c>
      <c r="N15" s="322" t="s">
        <v>1837</v>
      </c>
      <c r="O15" s="322" t="s">
        <v>60</v>
      </c>
      <c r="P15" s="334"/>
      <c r="Q15" s="334">
        <v>1</v>
      </c>
      <c r="R15" s="334"/>
      <c r="S15" s="334">
        <v>1</v>
      </c>
      <c r="T15" s="334">
        <v>1</v>
      </c>
      <c r="U15" s="390">
        <v>0.8</v>
      </c>
      <c r="V15" s="391">
        <v>0.8</v>
      </c>
      <c r="W15" s="82">
        <f t="shared" si="0"/>
        <v>1</v>
      </c>
      <c r="X15" s="73"/>
      <c r="Y15" s="300">
        <v>0.8</v>
      </c>
      <c r="Z15" s="299">
        <v>0.8</v>
      </c>
      <c r="AA15" s="82">
        <f t="shared" ref="AA15:AA16" si="3">Y15/Z15</f>
        <v>1</v>
      </c>
      <c r="AB15" s="280"/>
    </row>
    <row r="16" spans="1:28" ht="105" x14ac:dyDescent="0.2">
      <c r="A16" s="322">
        <v>9</v>
      </c>
      <c r="B16" s="323" t="s">
        <v>211</v>
      </c>
      <c r="C16" s="322" t="s">
        <v>1058</v>
      </c>
      <c r="D16" s="322" t="s">
        <v>1838</v>
      </c>
      <c r="E16" s="324" t="s">
        <v>1839</v>
      </c>
      <c r="F16" s="336" t="s">
        <v>1840</v>
      </c>
      <c r="G16" s="322" t="s">
        <v>1790</v>
      </c>
      <c r="H16" s="324" t="s">
        <v>1841</v>
      </c>
      <c r="I16" s="324" t="s">
        <v>1014</v>
      </c>
      <c r="J16" s="336" t="s">
        <v>1842</v>
      </c>
      <c r="K16" s="341">
        <v>1</v>
      </c>
      <c r="L16" s="326">
        <v>1</v>
      </c>
      <c r="M16" s="328" t="s">
        <v>1802</v>
      </c>
      <c r="N16" s="322" t="s">
        <v>1794</v>
      </c>
      <c r="O16" s="322" t="s">
        <v>60</v>
      </c>
      <c r="P16" s="334">
        <v>1</v>
      </c>
      <c r="Q16" s="334">
        <v>1</v>
      </c>
      <c r="R16" s="334">
        <v>1</v>
      </c>
      <c r="S16" s="334">
        <v>1</v>
      </c>
      <c r="T16" s="334">
        <v>1</v>
      </c>
      <c r="U16" s="390">
        <v>5</v>
      </c>
      <c r="V16" s="391">
        <v>5</v>
      </c>
      <c r="W16" s="82">
        <f t="shared" si="0"/>
        <v>1</v>
      </c>
      <c r="X16" s="73"/>
      <c r="Y16" s="300">
        <v>5</v>
      </c>
      <c r="Z16" s="299">
        <v>5</v>
      </c>
      <c r="AA16" s="82">
        <f t="shared" si="3"/>
        <v>1</v>
      </c>
      <c r="AB16" s="280"/>
    </row>
    <row r="17" spans="1:28" ht="75" x14ac:dyDescent="0.2">
      <c r="A17" s="331">
        <v>10</v>
      </c>
      <c r="B17" s="323" t="s">
        <v>211</v>
      </c>
      <c r="C17" s="322" t="s">
        <v>1058</v>
      </c>
      <c r="D17" s="322" t="s">
        <v>1843</v>
      </c>
      <c r="E17" s="324" t="s">
        <v>1844</v>
      </c>
      <c r="F17" s="336" t="s">
        <v>1845</v>
      </c>
      <c r="G17" s="322" t="s">
        <v>1834</v>
      </c>
      <c r="H17" s="324" t="s">
        <v>1846</v>
      </c>
      <c r="I17" s="332" t="s">
        <v>1048</v>
      </c>
      <c r="J17" s="336" t="s">
        <v>1823</v>
      </c>
      <c r="K17" s="337" t="s">
        <v>1847</v>
      </c>
      <c r="L17" s="326">
        <v>1</v>
      </c>
      <c r="M17" s="328" t="s">
        <v>1802</v>
      </c>
      <c r="N17" s="322" t="s">
        <v>1837</v>
      </c>
      <c r="O17" s="322" t="s">
        <v>60</v>
      </c>
      <c r="P17" s="330" t="s">
        <v>744</v>
      </c>
      <c r="Q17" s="334">
        <v>1</v>
      </c>
      <c r="R17" s="330" t="s">
        <v>744</v>
      </c>
      <c r="S17" s="334">
        <v>1</v>
      </c>
      <c r="T17" s="334">
        <v>1</v>
      </c>
      <c r="U17" s="116" t="s">
        <v>1795</v>
      </c>
      <c r="V17" s="81" t="s">
        <v>1795</v>
      </c>
      <c r="W17" s="81" t="s">
        <v>1795</v>
      </c>
      <c r="X17" s="73" t="s">
        <v>1796</v>
      </c>
      <c r="Y17" s="275">
        <v>100</v>
      </c>
      <c r="Z17" s="299">
        <v>100</v>
      </c>
      <c r="AA17" s="53">
        <f>Y17/Z17</f>
        <v>1</v>
      </c>
      <c r="AB17" s="280"/>
    </row>
    <row r="18" spans="1:28" ht="105" x14ac:dyDescent="0.2">
      <c r="A18" s="322">
        <v>11</v>
      </c>
      <c r="B18" s="323" t="s">
        <v>1263</v>
      </c>
      <c r="C18" s="322" t="s">
        <v>1268</v>
      </c>
      <c r="D18" s="322" t="s">
        <v>1848</v>
      </c>
      <c r="E18" s="324" t="s">
        <v>1849</v>
      </c>
      <c r="F18" s="324" t="s">
        <v>1850</v>
      </c>
      <c r="G18" s="322" t="s">
        <v>1834</v>
      </c>
      <c r="H18" s="324" t="s">
        <v>1851</v>
      </c>
      <c r="I18" s="324" t="s">
        <v>1264</v>
      </c>
      <c r="J18" s="324" t="s">
        <v>1267</v>
      </c>
      <c r="K18" s="326">
        <v>0.9</v>
      </c>
      <c r="L18" s="74">
        <v>1</v>
      </c>
      <c r="M18" s="328" t="s">
        <v>1802</v>
      </c>
      <c r="N18" s="322" t="s">
        <v>1794</v>
      </c>
      <c r="O18" s="322" t="s">
        <v>76</v>
      </c>
      <c r="P18" s="334">
        <v>0.25</v>
      </c>
      <c r="Q18" s="334">
        <v>0.25</v>
      </c>
      <c r="R18" s="334">
        <v>0.25</v>
      </c>
      <c r="S18" s="334">
        <v>0.25</v>
      </c>
      <c r="T18" s="334">
        <f>SUM(P18:S18)</f>
        <v>1</v>
      </c>
      <c r="U18" s="116">
        <v>16</v>
      </c>
      <c r="V18" s="81">
        <v>16</v>
      </c>
      <c r="W18" s="82">
        <f t="shared" si="0"/>
        <v>1</v>
      </c>
      <c r="X18" s="73"/>
      <c r="Y18" s="294">
        <v>30</v>
      </c>
      <c r="Z18" s="295">
        <v>30</v>
      </c>
      <c r="AA18" s="82">
        <f t="shared" ref="AA18" si="4">Y18/Z18</f>
        <v>1</v>
      </c>
      <c r="AB18" s="291"/>
    </row>
    <row r="19" spans="1:28" ht="75" x14ac:dyDescent="0.2">
      <c r="A19" s="331">
        <v>12</v>
      </c>
      <c r="B19" s="323" t="s">
        <v>1263</v>
      </c>
      <c r="C19" s="322" t="s">
        <v>1268</v>
      </c>
      <c r="D19" s="322" t="s">
        <v>1852</v>
      </c>
      <c r="E19" s="324" t="s">
        <v>1853</v>
      </c>
      <c r="F19" s="324" t="s">
        <v>1853</v>
      </c>
      <c r="G19" s="322" t="s">
        <v>1854</v>
      </c>
      <c r="H19" s="324" t="s">
        <v>1855</v>
      </c>
      <c r="I19" s="324" t="s">
        <v>1856</v>
      </c>
      <c r="J19" s="324" t="s">
        <v>1857</v>
      </c>
      <c r="K19" s="326">
        <v>0.94</v>
      </c>
      <c r="L19" s="342">
        <v>0.93879999999999997</v>
      </c>
      <c r="M19" s="328" t="s">
        <v>1802</v>
      </c>
      <c r="N19" s="322" t="s">
        <v>1816</v>
      </c>
      <c r="O19" s="322" t="s">
        <v>60</v>
      </c>
      <c r="P19" s="343"/>
      <c r="Q19" s="343"/>
      <c r="R19" s="343"/>
      <c r="S19" s="343">
        <v>0.93879999999999997</v>
      </c>
      <c r="T19" s="343">
        <v>0.93879999999999997</v>
      </c>
      <c r="U19" s="116"/>
      <c r="V19" s="81"/>
      <c r="W19" s="82"/>
      <c r="X19" s="73"/>
      <c r="Y19" s="275" t="s">
        <v>744</v>
      </c>
      <c r="Z19" s="299" t="s">
        <v>744</v>
      </c>
      <c r="AA19" s="77" t="str">
        <f>IFERROR((Y19/Z19),"No programado para el periodo")</f>
        <v>No programado para el periodo</v>
      </c>
      <c r="AB19" s="280" t="s">
        <v>1830</v>
      </c>
    </row>
    <row r="20" spans="1:28" ht="60" x14ac:dyDescent="0.2">
      <c r="A20" s="322">
        <v>13</v>
      </c>
      <c r="B20" s="323" t="s">
        <v>1263</v>
      </c>
      <c r="C20" s="322" t="s">
        <v>1268</v>
      </c>
      <c r="D20" s="322" t="s">
        <v>1858</v>
      </c>
      <c r="E20" s="324" t="s">
        <v>1859</v>
      </c>
      <c r="F20" s="324" t="s">
        <v>1860</v>
      </c>
      <c r="G20" s="322" t="s">
        <v>1861</v>
      </c>
      <c r="H20" s="324" t="s">
        <v>1862</v>
      </c>
      <c r="I20" s="324" t="s">
        <v>1288</v>
      </c>
      <c r="J20" s="332" t="s">
        <v>1863</v>
      </c>
      <c r="K20" s="344">
        <v>1</v>
      </c>
      <c r="L20" s="345">
        <v>1</v>
      </c>
      <c r="M20" s="328" t="s">
        <v>1802</v>
      </c>
      <c r="N20" s="322" t="s">
        <v>1794</v>
      </c>
      <c r="O20" s="322" t="s">
        <v>60</v>
      </c>
      <c r="P20" s="334">
        <v>1</v>
      </c>
      <c r="Q20" s="334">
        <v>1</v>
      </c>
      <c r="R20" s="334">
        <v>1</v>
      </c>
      <c r="S20" s="334">
        <v>1</v>
      </c>
      <c r="T20" s="334">
        <v>1</v>
      </c>
      <c r="U20" s="116">
        <v>16</v>
      </c>
      <c r="V20" s="81">
        <v>16</v>
      </c>
      <c r="W20" s="82">
        <f t="shared" si="0"/>
        <v>1</v>
      </c>
      <c r="X20" s="73"/>
      <c r="Y20" s="275">
        <v>32</v>
      </c>
      <c r="Z20" s="299">
        <v>32</v>
      </c>
      <c r="AA20" s="82">
        <f t="shared" ref="AA20:AA33" si="5">Y20/Z20</f>
        <v>1</v>
      </c>
      <c r="AB20" s="291"/>
    </row>
    <row r="21" spans="1:28" ht="90" x14ac:dyDescent="0.2">
      <c r="A21" s="331">
        <v>14</v>
      </c>
      <c r="B21" s="323" t="s">
        <v>1299</v>
      </c>
      <c r="C21" s="322" t="s">
        <v>1304</v>
      </c>
      <c r="D21" s="322" t="s">
        <v>1864</v>
      </c>
      <c r="E21" s="324" t="s">
        <v>1865</v>
      </c>
      <c r="F21" s="324" t="s">
        <v>1866</v>
      </c>
      <c r="G21" s="322" t="s">
        <v>1834</v>
      </c>
      <c r="H21" s="324" t="s">
        <v>1867</v>
      </c>
      <c r="I21" s="324" t="s">
        <v>1300</v>
      </c>
      <c r="J21" s="324" t="s">
        <v>1868</v>
      </c>
      <c r="K21" s="326">
        <v>1</v>
      </c>
      <c r="L21" s="74">
        <v>1</v>
      </c>
      <c r="M21" s="328" t="s">
        <v>1802</v>
      </c>
      <c r="N21" s="322" t="s">
        <v>1794</v>
      </c>
      <c r="O21" s="322" t="s">
        <v>76</v>
      </c>
      <c r="P21" s="334">
        <v>0.16700000000000001</v>
      </c>
      <c r="Q21" s="334">
        <v>0.28299999999999997</v>
      </c>
      <c r="R21" s="334">
        <v>0.3</v>
      </c>
      <c r="S21" s="334">
        <v>0.25</v>
      </c>
      <c r="T21" s="334">
        <f>+SUM(P21:S21)</f>
        <v>1</v>
      </c>
      <c r="U21" s="118">
        <v>0.16669999999999999</v>
      </c>
      <c r="V21" s="86">
        <v>0.16669999999999999</v>
      </c>
      <c r="W21" s="82">
        <f t="shared" si="0"/>
        <v>1</v>
      </c>
      <c r="X21" s="73"/>
      <c r="Y21" s="301">
        <v>0.2833</v>
      </c>
      <c r="Z21" s="302">
        <v>0.2833</v>
      </c>
      <c r="AA21" s="82">
        <f t="shared" si="5"/>
        <v>1</v>
      </c>
      <c r="AB21" s="291"/>
    </row>
    <row r="22" spans="1:28" ht="90" x14ac:dyDescent="0.2">
      <c r="A22" s="322">
        <v>15</v>
      </c>
      <c r="B22" s="323" t="s">
        <v>1299</v>
      </c>
      <c r="C22" s="322" t="s">
        <v>1304</v>
      </c>
      <c r="D22" s="322" t="s">
        <v>1869</v>
      </c>
      <c r="E22" s="324" t="s">
        <v>1870</v>
      </c>
      <c r="F22" s="324" t="s">
        <v>1871</v>
      </c>
      <c r="G22" s="322" t="s">
        <v>1861</v>
      </c>
      <c r="H22" s="324" t="s">
        <v>1867</v>
      </c>
      <c r="I22" s="346" t="s">
        <v>1320</v>
      </c>
      <c r="J22" s="324" t="s">
        <v>1872</v>
      </c>
      <c r="K22" s="74">
        <v>0.7</v>
      </c>
      <c r="L22" s="74">
        <v>1</v>
      </c>
      <c r="M22" s="328" t="s">
        <v>1802</v>
      </c>
      <c r="N22" s="322" t="s">
        <v>1794</v>
      </c>
      <c r="O22" s="322" t="s">
        <v>76</v>
      </c>
      <c r="P22" s="343">
        <v>0.17860000000000001</v>
      </c>
      <c r="Q22" s="343">
        <v>0.31859999999999999</v>
      </c>
      <c r="R22" s="343">
        <v>0.27289999999999998</v>
      </c>
      <c r="S22" s="343">
        <v>0.23</v>
      </c>
      <c r="T22" s="334">
        <f>+SUM(P22:S22)</f>
        <v>1.0001</v>
      </c>
      <c r="U22" s="118">
        <v>0.20710000000000001</v>
      </c>
      <c r="V22" s="86">
        <v>0.17860000000000001</v>
      </c>
      <c r="W22" s="82">
        <f t="shared" si="0"/>
        <v>1.1595744680851063</v>
      </c>
      <c r="X22" s="73" t="s">
        <v>1873</v>
      </c>
      <c r="Y22" s="303">
        <v>0.31859999999999999</v>
      </c>
      <c r="Z22" s="304">
        <v>0.31859999999999999</v>
      </c>
      <c r="AA22" s="82">
        <f t="shared" si="5"/>
        <v>1</v>
      </c>
      <c r="AB22" s="291"/>
    </row>
    <row r="23" spans="1:28" ht="75" x14ac:dyDescent="0.2">
      <c r="A23" s="331">
        <v>16</v>
      </c>
      <c r="B23" s="323" t="s">
        <v>1344</v>
      </c>
      <c r="C23" s="322" t="s">
        <v>1874</v>
      </c>
      <c r="D23" s="322" t="s">
        <v>1875</v>
      </c>
      <c r="E23" s="324" t="s">
        <v>1876</v>
      </c>
      <c r="F23" s="324" t="s">
        <v>1877</v>
      </c>
      <c r="G23" s="322" t="s">
        <v>1878</v>
      </c>
      <c r="H23" s="324" t="s">
        <v>1879</v>
      </c>
      <c r="I23" s="324" t="s">
        <v>1385</v>
      </c>
      <c r="J23" s="324" t="s">
        <v>1880</v>
      </c>
      <c r="K23" s="347">
        <v>0.99839999999999995</v>
      </c>
      <c r="L23" s="326">
        <v>1</v>
      </c>
      <c r="M23" s="328" t="s">
        <v>1802</v>
      </c>
      <c r="N23" s="322" t="s">
        <v>1794</v>
      </c>
      <c r="O23" s="322" t="s">
        <v>60</v>
      </c>
      <c r="P23" s="334">
        <v>1</v>
      </c>
      <c r="Q23" s="334">
        <v>1</v>
      </c>
      <c r="R23" s="334">
        <v>1</v>
      </c>
      <c r="S23" s="334">
        <v>1</v>
      </c>
      <c r="T23" s="334">
        <f>AVERAGE(P23:S23)</f>
        <v>1</v>
      </c>
      <c r="U23" s="116">
        <v>819</v>
      </c>
      <c r="V23" s="81">
        <v>819</v>
      </c>
      <c r="W23" s="82">
        <f t="shared" si="0"/>
        <v>1</v>
      </c>
      <c r="X23" s="73"/>
      <c r="Y23" s="294">
        <v>1612</v>
      </c>
      <c r="Z23" s="295">
        <v>1612</v>
      </c>
      <c r="AA23" s="82">
        <f t="shared" si="5"/>
        <v>1</v>
      </c>
      <c r="AB23" s="291"/>
    </row>
    <row r="24" spans="1:28" ht="75" x14ac:dyDescent="0.2">
      <c r="A24" s="322">
        <v>17</v>
      </c>
      <c r="B24" s="323" t="s">
        <v>1344</v>
      </c>
      <c r="C24" s="322" t="s">
        <v>1874</v>
      </c>
      <c r="D24" s="322" t="s">
        <v>1881</v>
      </c>
      <c r="E24" s="324" t="s">
        <v>1882</v>
      </c>
      <c r="F24" s="324" t="s">
        <v>1883</v>
      </c>
      <c r="G24" s="322" t="s">
        <v>1884</v>
      </c>
      <c r="H24" s="324" t="s">
        <v>1885</v>
      </c>
      <c r="I24" s="324" t="s">
        <v>1345</v>
      </c>
      <c r="J24" s="324" t="s">
        <v>1880</v>
      </c>
      <c r="K24" s="326">
        <v>0</v>
      </c>
      <c r="L24" s="326">
        <v>1</v>
      </c>
      <c r="M24" s="348" t="s">
        <v>1802</v>
      </c>
      <c r="N24" s="326" t="s">
        <v>1886</v>
      </c>
      <c r="O24" s="322" t="s">
        <v>76</v>
      </c>
      <c r="P24" s="334">
        <v>0.25</v>
      </c>
      <c r="Q24" s="334">
        <v>0.25</v>
      </c>
      <c r="R24" s="334">
        <v>0.25</v>
      </c>
      <c r="S24" s="334">
        <v>0.25</v>
      </c>
      <c r="T24" s="334">
        <f>SUM(P24:S24)</f>
        <v>1</v>
      </c>
      <c r="U24" s="81">
        <v>1684</v>
      </c>
      <c r="V24" s="81">
        <v>1684</v>
      </c>
      <c r="W24" s="82">
        <f t="shared" si="0"/>
        <v>1</v>
      </c>
      <c r="X24" s="73"/>
      <c r="Y24" s="300">
        <v>603</v>
      </c>
      <c r="Z24" s="299">
        <v>603</v>
      </c>
      <c r="AA24" s="82">
        <f t="shared" si="5"/>
        <v>1</v>
      </c>
      <c r="AB24" s="291"/>
    </row>
    <row r="25" spans="1:28" ht="75" x14ac:dyDescent="0.2">
      <c r="A25" s="331">
        <v>18</v>
      </c>
      <c r="B25" s="323" t="s">
        <v>1344</v>
      </c>
      <c r="C25" s="331" t="s">
        <v>1874</v>
      </c>
      <c r="D25" s="322" t="s">
        <v>1887</v>
      </c>
      <c r="E25" s="332" t="s">
        <v>1888</v>
      </c>
      <c r="F25" s="332" t="s">
        <v>1889</v>
      </c>
      <c r="G25" s="331" t="s">
        <v>1884</v>
      </c>
      <c r="H25" s="332" t="s">
        <v>1890</v>
      </c>
      <c r="I25" s="332" t="s">
        <v>1345</v>
      </c>
      <c r="J25" s="332" t="s">
        <v>1880</v>
      </c>
      <c r="K25" s="344">
        <v>1</v>
      </c>
      <c r="L25" s="344">
        <v>1</v>
      </c>
      <c r="M25" s="338" t="s">
        <v>1802</v>
      </c>
      <c r="N25" s="322" t="s">
        <v>1886</v>
      </c>
      <c r="O25" s="322" t="s">
        <v>60</v>
      </c>
      <c r="P25" s="334">
        <v>1</v>
      </c>
      <c r="Q25" s="334">
        <v>1</v>
      </c>
      <c r="R25" s="334">
        <v>1</v>
      </c>
      <c r="S25" s="334">
        <v>1</v>
      </c>
      <c r="T25" s="334">
        <f>AVERAGE(P25:S25)</f>
        <v>1</v>
      </c>
      <c r="U25" s="116">
        <v>8</v>
      </c>
      <c r="V25" s="81">
        <v>8</v>
      </c>
      <c r="W25" s="82">
        <f t="shared" si="0"/>
        <v>1</v>
      </c>
      <c r="X25" s="73"/>
      <c r="Y25" s="275">
        <v>6</v>
      </c>
      <c r="Z25" s="299">
        <v>6</v>
      </c>
      <c r="AA25" s="82">
        <f t="shared" si="5"/>
        <v>1</v>
      </c>
      <c r="AB25" s="291"/>
    </row>
    <row r="26" spans="1:28" ht="75" x14ac:dyDescent="0.2">
      <c r="A26" s="322">
        <v>19</v>
      </c>
      <c r="B26" s="323" t="s">
        <v>1344</v>
      </c>
      <c r="C26" s="331" t="s">
        <v>1874</v>
      </c>
      <c r="D26" s="322" t="s">
        <v>1891</v>
      </c>
      <c r="E26" s="332" t="s">
        <v>1892</v>
      </c>
      <c r="F26" s="332" t="s">
        <v>1893</v>
      </c>
      <c r="G26" s="331" t="s">
        <v>1878</v>
      </c>
      <c r="H26" s="332" t="s">
        <v>1894</v>
      </c>
      <c r="I26" s="332" t="s">
        <v>1372</v>
      </c>
      <c r="J26" s="332" t="s">
        <v>1895</v>
      </c>
      <c r="K26" s="344">
        <v>1</v>
      </c>
      <c r="L26" s="344">
        <v>1</v>
      </c>
      <c r="M26" s="338" t="s">
        <v>1802</v>
      </c>
      <c r="N26" s="322" t="s">
        <v>1794</v>
      </c>
      <c r="O26" s="322" t="s">
        <v>76</v>
      </c>
      <c r="P26" s="334">
        <v>0.25</v>
      </c>
      <c r="Q26" s="334">
        <v>0.25</v>
      </c>
      <c r="R26" s="334">
        <v>0.25</v>
      </c>
      <c r="S26" s="334">
        <v>0.25</v>
      </c>
      <c r="T26" s="334">
        <v>1</v>
      </c>
      <c r="U26" s="116">
        <v>16</v>
      </c>
      <c r="V26" s="81">
        <v>16</v>
      </c>
      <c r="W26" s="82">
        <f t="shared" si="0"/>
        <v>1</v>
      </c>
      <c r="X26" s="73"/>
      <c r="Y26" s="275">
        <v>13</v>
      </c>
      <c r="Z26" s="299">
        <v>13</v>
      </c>
      <c r="AA26" s="82">
        <f t="shared" si="5"/>
        <v>1</v>
      </c>
      <c r="AB26" s="291"/>
    </row>
    <row r="27" spans="1:28" ht="150" x14ac:dyDescent="0.2">
      <c r="A27" s="331">
        <v>20</v>
      </c>
      <c r="B27" s="323" t="s">
        <v>1392</v>
      </c>
      <c r="C27" s="331" t="s">
        <v>1397</v>
      </c>
      <c r="D27" s="322" t="s">
        <v>1896</v>
      </c>
      <c r="E27" s="332" t="s">
        <v>1897</v>
      </c>
      <c r="F27" s="332" t="s">
        <v>1898</v>
      </c>
      <c r="G27" s="331" t="s">
        <v>1899</v>
      </c>
      <c r="H27" s="332" t="s">
        <v>1900</v>
      </c>
      <c r="I27" s="332" t="s">
        <v>1393</v>
      </c>
      <c r="J27" s="332" t="s">
        <v>1901</v>
      </c>
      <c r="K27" s="331" t="s">
        <v>1902</v>
      </c>
      <c r="L27" s="344">
        <v>1</v>
      </c>
      <c r="M27" s="338" t="s">
        <v>1802</v>
      </c>
      <c r="N27" s="322" t="s">
        <v>1794</v>
      </c>
      <c r="O27" s="322" t="s">
        <v>76</v>
      </c>
      <c r="P27" s="326">
        <v>0.25</v>
      </c>
      <c r="Q27" s="326">
        <v>0.25</v>
      </c>
      <c r="R27" s="326">
        <v>0.25</v>
      </c>
      <c r="S27" s="326">
        <v>0.25</v>
      </c>
      <c r="T27" s="334">
        <v>1</v>
      </c>
      <c r="U27" s="81">
        <v>5</v>
      </c>
      <c r="V27" s="392">
        <v>5</v>
      </c>
      <c r="W27" s="82">
        <f t="shared" si="0"/>
        <v>1</v>
      </c>
      <c r="X27" s="73"/>
      <c r="Y27" s="293">
        <v>5</v>
      </c>
      <c r="Z27" s="305">
        <v>5</v>
      </c>
      <c r="AA27" s="82">
        <f t="shared" si="5"/>
        <v>1</v>
      </c>
      <c r="AB27" s="291"/>
    </row>
    <row r="28" spans="1:28" ht="60" x14ac:dyDescent="0.2">
      <c r="A28" s="322">
        <v>21</v>
      </c>
      <c r="B28" s="323" t="s">
        <v>1392</v>
      </c>
      <c r="C28" s="331" t="s">
        <v>1397</v>
      </c>
      <c r="D28" s="322" t="s">
        <v>1903</v>
      </c>
      <c r="E28" s="332" t="s">
        <v>1904</v>
      </c>
      <c r="F28" s="332" t="s">
        <v>1905</v>
      </c>
      <c r="G28" s="331" t="s">
        <v>1790</v>
      </c>
      <c r="H28" s="332" t="s">
        <v>1906</v>
      </c>
      <c r="I28" s="332" t="s">
        <v>1411</v>
      </c>
      <c r="J28" s="332" t="s">
        <v>1907</v>
      </c>
      <c r="K28" s="331" t="s">
        <v>1902</v>
      </c>
      <c r="L28" s="344">
        <v>1</v>
      </c>
      <c r="M28" s="338" t="s">
        <v>1802</v>
      </c>
      <c r="N28" s="322" t="s">
        <v>1794</v>
      </c>
      <c r="O28" s="322" t="s">
        <v>76</v>
      </c>
      <c r="P28" s="326">
        <v>0.25</v>
      </c>
      <c r="Q28" s="326">
        <v>0.25</v>
      </c>
      <c r="R28" s="326">
        <v>0.25</v>
      </c>
      <c r="S28" s="326">
        <v>0.25</v>
      </c>
      <c r="T28" s="334">
        <v>1</v>
      </c>
      <c r="U28" s="81">
        <v>25</v>
      </c>
      <c r="V28" s="392">
        <v>25</v>
      </c>
      <c r="W28" s="82">
        <f t="shared" si="0"/>
        <v>1</v>
      </c>
      <c r="X28" s="73"/>
      <c r="Y28" s="293">
        <v>25</v>
      </c>
      <c r="Z28" s="305">
        <v>25</v>
      </c>
      <c r="AA28" s="82">
        <f t="shared" si="5"/>
        <v>1</v>
      </c>
      <c r="AB28" s="291"/>
    </row>
    <row r="29" spans="1:28" ht="195" x14ac:dyDescent="0.2">
      <c r="A29" s="331">
        <v>22</v>
      </c>
      <c r="B29" s="323" t="s">
        <v>1392</v>
      </c>
      <c r="C29" s="331" t="s">
        <v>1397</v>
      </c>
      <c r="D29" s="322" t="s">
        <v>1908</v>
      </c>
      <c r="E29" s="332" t="s">
        <v>1909</v>
      </c>
      <c r="F29" s="332" t="s">
        <v>1910</v>
      </c>
      <c r="G29" s="331" t="s">
        <v>1834</v>
      </c>
      <c r="H29" s="332" t="s">
        <v>1911</v>
      </c>
      <c r="I29" s="332" t="s">
        <v>1418</v>
      </c>
      <c r="J29" s="332" t="s">
        <v>1912</v>
      </c>
      <c r="K29" s="331" t="s">
        <v>1913</v>
      </c>
      <c r="L29" s="344">
        <v>1</v>
      </c>
      <c r="M29" s="338" t="s">
        <v>1802</v>
      </c>
      <c r="N29" s="322" t="s">
        <v>1794</v>
      </c>
      <c r="O29" s="322" t="s">
        <v>76</v>
      </c>
      <c r="P29" s="334">
        <v>0.25</v>
      </c>
      <c r="Q29" s="334">
        <v>0.25</v>
      </c>
      <c r="R29" s="334">
        <v>0.25</v>
      </c>
      <c r="S29" s="334">
        <v>0.25</v>
      </c>
      <c r="T29" s="334">
        <f>SUM(P29:S29)</f>
        <v>1</v>
      </c>
      <c r="U29" s="81">
        <v>492</v>
      </c>
      <c r="V29" s="392">
        <v>582</v>
      </c>
      <c r="W29" s="82">
        <f t="shared" si="0"/>
        <v>0.84536082474226804</v>
      </c>
      <c r="X29" s="83" t="s">
        <v>1914</v>
      </c>
      <c r="Y29" s="293">
        <v>16</v>
      </c>
      <c r="Z29" s="305">
        <v>40</v>
      </c>
      <c r="AA29" s="82">
        <f t="shared" si="5"/>
        <v>0.4</v>
      </c>
      <c r="AB29" s="291" t="s">
        <v>1915</v>
      </c>
    </row>
    <row r="30" spans="1:28" ht="195" x14ac:dyDescent="0.2">
      <c r="A30" s="322">
        <v>23</v>
      </c>
      <c r="B30" s="323" t="s">
        <v>1392</v>
      </c>
      <c r="C30" s="331" t="s">
        <v>1397</v>
      </c>
      <c r="D30" s="322" t="s">
        <v>1916</v>
      </c>
      <c r="E30" s="332" t="s">
        <v>1917</v>
      </c>
      <c r="F30" s="332" t="s">
        <v>1918</v>
      </c>
      <c r="G30" s="331" t="s">
        <v>1899</v>
      </c>
      <c r="H30" s="332" t="s">
        <v>1919</v>
      </c>
      <c r="I30" s="332" t="s">
        <v>1418</v>
      </c>
      <c r="J30" s="332" t="s">
        <v>1920</v>
      </c>
      <c r="K30" s="344">
        <v>1</v>
      </c>
      <c r="L30" s="344">
        <v>1</v>
      </c>
      <c r="M30" s="338" t="s">
        <v>1802</v>
      </c>
      <c r="N30" s="322" t="s">
        <v>1794</v>
      </c>
      <c r="O30" s="322" t="s">
        <v>60</v>
      </c>
      <c r="P30" s="334">
        <v>1</v>
      </c>
      <c r="Q30" s="334">
        <v>1</v>
      </c>
      <c r="R30" s="334">
        <v>1</v>
      </c>
      <c r="S30" s="334">
        <v>1</v>
      </c>
      <c r="T30" s="334">
        <f>AVERAGE(P30:S30)</f>
        <v>1</v>
      </c>
      <c r="U30" s="81">
        <v>458</v>
      </c>
      <c r="V30" s="392">
        <v>459</v>
      </c>
      <c r="W30" s="84">
        <f t="shared" si="0"/>
        <v>0.9978213507625272</v>
      </c>
      <c r="X30" s="73" t="s">
        <v>1921</v>
      </c>
      <c r="Y30" s="293">
        <v>81</v>
      </c>
      <c r="Z30" s="305">
        <v>81</v>
      </c>
      <c r="AA30" s="82">
        <f t="shared" si="5"/>
        <v>1</v>
      </c>
      <c r="AB30" s="291"/>
    </row>
    <row r="31" spans="1:28" ht="255" x14ac:dyDescent="0.2">
      <c r="A31" s="331">
        <v>24</v>
      </c>
      <c r="B31" s="323" t="s">
        <v>1392</v>
      </c>
      <c r="C31" s="331" t="s">
        <v>1397</v>
      </c>
      <c r="D31" s="322" t="s">
        <v>1922</v>
      </c>
      <c r="E31" s="332" t="s">
        <v>1923</v>
      </c>
      <c r="F31" s="332" t="s">
        <v>1924</v>
      </c>
      <c r="G31" s="331" t="s">
        <v>1899</v>
      </c>
      <c r="H31" s="332" t="s">
        <v>1925</v>
      </c>
      <c r="I31" s="332" t="s">
        <v>1418</v>
      </c>
      <c r="J31" s="332" t="s">
        <v>1926</v>
      </c>
      <c r="K31" s="331" t="s">
        <v>1847</v>
      </c>
      <c r="L31" s="344">
        <v>1</v>
      </c>
      <c r="M31" s="338" t="s">
        <v>1802</v>
      </c>
      <c r="N31" s="322" t="s">
        <v>1794</v>
      </c>
      <c r="O31" s="322" t="s">
        <v>60</v>
      </c>
      <c r="P31" s="334">
        <v>1</v>
      </c>
      <c r="Q31" s="334">
        <v>1</v>
      </c>
      <c r="R31" s="334">
        <v>1</v>
      </c>
      <c r="S31" s="334">
        <v>1</v>
      </c>
      <c r="T31" s="334">
        <f>AVERAGE(P31:S31)</f>
        <v>1</v>
      </c>
      <c r="U31" s="81">
        <v>4</v>
      </c>
      <c r="V31" s="392">
        <v>7</v>
      </c>
      <c r="W31" s="82">
        <f t="shared" si="0"/>
        <v>0.5714285714285714</v>
      </c>
      <c r="X31" s="73" t="s">
        <v>1927</v>
      </c>
      <c r="Y31" s="293">
        <v>4</v>
      </c>
      <c r="Z31" s="305">
        <v>5</v>
      </c>
      <c r="AA31" s="82">
        <f t="shared" si="5"/>
        <v>0.8</v>
      </c>
      <c r="AB31" s="291" t="s">
        <v>1928</v>
      </c>
    </row>
    <row r="32" spans="1:28" ht="210" x14ac:dyDescent="0.2">
      <c r="A32" s="322">
        <v>25</v>
      </c>
      <c r="B32" s="323" t="s">
        <v>1392</v>
      </c>
      <c r="C32" s="331" t="s">
        <v>1397</v>
      </c>
      <c r="D32" s="322" t="s">
        <v>1929</v>
      </c>
      <c r="E32" s="332" t="s">
        <v>1930</v>
      </c>
      <c r="F32" s="332" t="s">
        <v>1931</v>
      </c>
      <c r="G32" s="331" t="s">
        <v>1899</v>
      </c>
      <c r="H32" s="332" t="s">
        <v>1932</v>
      </c>
      <c r="I32" s="332" t="s">
        <v>1418</v>
      </c>
      <c r="J32" s="332" t="s">
        <v>1933</v>
      </c>
      <c r="K32" s="344">
        <v>1</v>
      </c>
      <c r="L32" s="344">
        <v>1</v>
      </c>
      <c r="M32" s="338" t="s">
        <v>1802</v>
      </c>
      <c r="N32" s="322" t="s">
        <v>1794</v>
      </c>
      <c r="O32" s="322" t="s">
        <v>76</v>
      </c>
      <c r="P32" s="334">
        <v>0.5</v>
      </c>
      <c r="Q32" s="334"/>
      <c r="R32" s="334">
        <v>0.5</v>
      </c>
      <c r="S32" s="334"/>
      <c r="T32" s="334">
        <v>1</v>
      </c>
      <c r="U32" s="116">
        <v>1</v>
      </c>
      <c r="V32" s="81">
        <v>2</v>
      </c>
      <c r="W32" s="82">
        <f t="shared" si="0"/>
        <v>0.5</v>
      </c>
      <c r="X32" s="73" t="s">
        <v>1934</v>
      </c>
      <c r="Y32" s="292"/>
      <c r="Z32" s="293"/>
      <c r="AA32" s="77" t="str">
        <f>IFERROR((Y32/Z32),"No programado para el periodo")</f>
        <v>No programado para el periodo</v>
      </c>
      <c r="AB32" s="280" t="s">
        <v>1830</v>
      </c>
    </row>
    <row r="33" spans="1:28" ht="171.75" customHeight="1" x14ac:dyDescent="0.2">
      <c r="A33" s="331">
        <v>26</v>
      </c>
      <c r="B33" s="323" t="s">
        <v>1428</v>
      </c>
      <c r="C33" s="331" t="s">
        <v>1431</v>
      </c>
      <c r="D33" s="322" t="s">
        <v>1935</v>
      </c>
      <c r="E33" s="324" t="s">
        <v>1936</v>
      </c>
      <c r="F33" s="324" t="s">
        <v>1937</v>
      </c>
      <c r="G33" s="322" t="s">
        <v>1834</v>
      </c>
      <c r="H33" s="332" t="s">
        <v>1938</v>
      </c>
      <c r="I33" s="349" t="s">
        <v>1441</v>
      </c>
      <c r="J33" s="332" t="s">
        <v>1939</v>
      </c>
      <c r="K33" s="350">
        <v>1</v>
      </c>
      <c r="L33" s="350">
        <v>1</v>
      </c>
      <c r="M33" s="351" t="s">
        <v>1802</v>
      </c>
      <c r="N33" s="330" t="s">
        <v>1794</v>
      </c>
      <c r="O33" s="322" t="s">
        <v>60</v>
      </c>
      <c r="P33" s="334">
        <v>1</v>
      </c>
      <c r="Q33" s="334">
        <v>1</v>
      </c>
      <c r="R33" s="334">
        <v>1</v>
      </c>
      <c r="S33" s="334">
        <v>1</v>
      </c>
      <c r="T33" s="334">
        <f>AVERAGE(P33:S33)</f>
        <v>1</v>
      </c>
      <c r="U33" s="81">
        <v>18</v>
      </c>
      <c r="V33" s="81">
        <v>17</v>
      </c>
      <c r="W33" s="82">
        <f t="shared" si="0"/>
        <v>1.0588235294117647</v>
      </c>
      <c r="X33" s="73" t="s">
        <v>1940</v>
      </c>
      <c r="Y33" s="306">
        <v>37</v>
      </c>
      <c r="Z33" s="295">
        <v>50</v>
      </c>
      <c r="AA33" s="82">
        <f t="shared" si="5"/>
        <v>0.74</v>
      </c>
      <c r="AB33" s="291" t="s">
        <v>1941</v>
      </c>
    </row>
    <row r="34" spans="1:28" ht="211.5" customHeight="1" x14ac:dyDescent="0.2">
      <c r="A34" s="322">
        <v>27</v>
      </c>
      <c r="B34" s="323" t="s">
        <v>1428</v>
      </c>
      <c r="C34" s="331" t="s">
        <v>1431</v>
      </c>
      <c r="D34" s="322" t="s">
        <v>1942</v>
      </c>
      <c r="E34" s="324" t="s">
        <v>1943</v>
      </c>
      <c r="F34" s="324" t="s">
        <v>1944</v>
      </c>
      <c r="G34" s="322" t="s">
        <v>1834</v>
      </c>
      <c r="H34" s="332" t="s">
        <v>1945</v>
      </c>
      <c r="I34" s="346" t="s">
        <v>1946</v>
      </c>
      <c r="J34" s="324" t="s">
        <v>1947</v>
      </c>
      <c r="K34" s="74">
        <v>0.7</v>
      </c>
      <c r="L34" s="74">
        <v>0.7</v>
      </c>
      <c r="M34" s="330" t="s">
        <v>1802</v>
      </c>
      <c r="N34" s="330" t="s">
        <v>1794</v>
      </c>
      <c r="O34" s="322" t="s">
        <v>60</v>
      </c>
      <c r="P34" s="334">
        <v>0.7</v>
      </c>
      <c r="Q34" s="334">
        <v>0.7</v>
      </c>
      <c r="R34" s="334">
        <v>0.7</v>
      </c>
      <c r="S34" s="334">
        <v>0.7</v>
      </c>
      <c r="T34" s="334">
        <f>AVERAGE(P34:S34)</f>
        <v>0.7</v>
      </c>
      <c r="U34" s="81">
        <v>9</v>
      </c>
      <c r="V34" s="81">
        <v>12</v>
      </c>
      <c r="W34" s="82">
        <f>(U34/V34)/L34</f>
        <v>1.0714285714285714</v>
      </c>
      <c r="X34" s="73" t="s">
        <v>1948</v>
      </c>
      <c r="Y34" s="300">
        <v>6</v>
      </c>
      <c r="Z34" s="299">
        <v>9</v>
      </c>
      <c r="AA34" s="82">
        <f>(Y34/Z34)/Q34</f>
        <v>0.95238095238095244</v>
      </c>
      <c r="AB34" s="291" t="s">
        <v>1949</v>
      </c>
    </row>
    <row r="35" spans="1:28" ht="60" x14ac:dyDescent="0.2">
      <c r="A35" s="331">
        <v>28</v>
      </c>
      <c r="B35" s="323" t="s">
        <v>1428</v>
      </c>
      <c r="C35" s="322" t="s">
        <v>1431</v>
      </c>
      <c r="D35" s="322" t="s">
        <v>1950</v>
      </c>
      <c r="E35" s="324" t="s">
        <v>1951</v>
      </c>
      <c r="F35" s="324" t="s">
        <v>1429</v>
      </c>
      <c r="G35" s="322" t="s">
        <v>1834</v>
      </c>
      <c r="H35" s="324" t="s">
        <v>1952</v>
      </c>
      <c r="I35" s="324" t="s">
        <v>1429</v>
      </c>
      <c r="J35" s="323" t="s">
        <v>1953</v>
      </c>
      <c r="K35" s="74">
        <v>1</v>
      </c>
      <c r="L35" s="74">
        <v>1</v>
      </c>
      <c r="M35" s="330" t="s">
        <v>1802</v>
      </c>
      <c r="N35" s="330" t="s">
        <v>1794</v>
      </c>
      <c r="O35" s="322" t="s">
        <v>60</v>
      </c>
      <c r="P35" s="334">
        <v>1</v>
      </c>
      <c r="Q35" s="334">
        <v>1</v>
      </c>
      <c r="R35" s="334">
        <v>1</v>
      </c>
      <c r="S35" s="334">
        <v>1</v>
      </c>
      <c r="T35" s="334">
        <v>1</v>
      </c>
      <c r="U35" s="81">
        <v>5</v>
      </c>
      <c r="V35" s="81">
        <v>5</v>
      </c>
      <c r="W35" s="82">
        <f t="shared" si="0"/>
        <v>1</v>
      </c>
      <c r="X35" s="73"/>
      <c r="Y35" s="300">
        <v>7</v>
      </c>
      <c r="Z35" s="299">
        <v>7</v>
      </c>
      <c r="AA35" s="82">
        <f t="shared" ref="AA35:AA39" si="6">Y35/Z35</f>
        <v>1</v>
      </c>
      <c r="AB35" s="307"/>
    </row>
    <row r="36" spans="1:28" ht="90" x14ac:dyDescent="0.2">
      <c r="A36" s="322">
        <v>29</v>
      </c>
      <c r="B36" s="323" t="s">
        <v>1459</v>
      </c>
      <c r="C36" s="322" t="s">
        <v>1954</v>
      </c>
      <c r="D36" s="322" t="s">
        <v>1955</v>
      </c>
      <c r="E36" s="324" t="s">
        <v>1956</v>
      </c>
      <c r="F36" s="324" t="s">
        <v>1957</v>
      </c>
      <c r="G36" s="322" t="s">
        <v>1884</v>
      </c>
      <c r="H36" s="324" t="s">
        <v>1958</v>
      </c>
      <c r="I36" s="324" t="s">
        <v>1465</v>
      </c>
      <c r="J36" s="324" t="s">
        <v>1959</v>
      </c>
      <c r="K36" s="350">
        <v>1</v>
      </c>
      <c r="L36" s="326">
        <v>1</v>
      </c>
      <c r="M36" s="328" t="s">
        <v>1802</v>
      </c>
      <c r="N36" s="322" t="s">
        <v>1794</v>
      </c>
      <c r="O36" s="322" t="s">
        <v>76</v>
      </c>
      <c r="P36" s="334">
        <v>0.25</v>
      </c>
      <c r="Q36" s="334">
        <v>0.25</v>
      </c>
      <c r="R36" s="334">
        <v>0.25</v>
      </c>
      <c r="S36" s="334">
        <v>0.25</v>
      </c>
      <c r="T36" s="334">
        <v>1</v>
      </c>
      <c r="U36" s="116">
        <v>32</v>
      </c>
      <c r="V36" s="81">
        <v>32</v>
      </c>
      <c r="W36" s="82">
        <f t="shared" si="0"/>
        <v>1</v>
      </c>
      <c r="X36" s="73"/>
      <c r="Y36" s="292">
        <v>59</v>
      </c>
      <c r="Z36" s="293">
        <v>59</v>
      </c>
      <c r="AA36" s="82">
        <f t="shared" si="6"/>
        <v>1</v>
      </c>
      <c r="AB36" s="291"/>
    </row>
    <row r="37" spans="1:28" ht="120" x14ac:dyDescent="0.2">
      <c r="A37" s="331">
        <v>30</v>
      </c>
      <c r="B37" s="323" t="s">
        <v>1459</v>
      </c>
      <c r="C37" s="322" t="s">
        <v>1954</v>
      </c>
      <c r="D37" s="322" t="s">
        <v>1960</v>
      </c>
      <c r="E37" s="324" t="s">
        <v>1961</v>
      </c>
      <c r="F37" s="324" t="s">
        <v>1962</v>
      </c>
      <c r="G37" s="322" t="s">
        <v>1884</v>
      </c>
      <c r="H37" s="324" t="s">
        <v>1963</v>
      </c>
      <c r="I37" s="332" t="s">
        <v>1465</v>
      </c>
      <c r="J37" s="332" t="s">
        <v>1964</v>
      </c>
      <c r="K37" s="350">
        <v>1</v>
      </c>
      <c r="L37" s="326">
        <v>1</v>
      </c>
      <c r="M37" s="328" t="s">
        <v>1802</v>
      </c>
      <c r="N37" s="322" t="s">
        <v>1794</v>
      </c>
      <c r="O37" s="322" t="s">
        <v>76</v>
      </c>
      <c r="P37" s="334">
        <v>0.25</v>
      </c>
      <c r="Q37" s="334">
        <v>0.25</v>
      </c>
      <c r="R37" s="334">
        <v>0.25</v>
      </c>
      <c r="S37" s="334">
        <v>0.25</v>
      </c>
      <c r="T37" s="334">
        <v>1</v>
      </c>
      <c r="U37" s="116">
        <v>24</v>
      </c>
      <c r="V37" s="81">
        <v>24</v>
      </c>
      <c r="W37" s="82">
        <f t="shared" si="0"/>
        <v>1</v>
      </c>
      <c r="X37" s="73"/>
      <c r="Y37" s="292">
        <v>15</v>
      </c>
      <c r="Z37" s="293">
        <v>15</v>
      </c>
      <c r="AA37" s="82">
        <f t="shared" si="6"/>
        <v>1</v>
      </c>
      <c r="AB37" s="291"/>
    </row>
    <row r="38" spans="1:28" ht="150" x14ac:dyDescent="0.2">
      <c r="A38" s="322">
        <v>31</v>
      </c>
      <c r="B38" s="323" t="s">
        <v>1459</v>
      </c>
      <c r="C38" s="322" t="s">
        <v>1965</v>
      </c>
      <c r="D38" s="322" t="s">
        <v>1966</v>
      </c>
      <c r="E38" s="332" t="s">
        <v>1967</v>
      </c>
      <c r="F38" s="332" t="s">
        <v>1968</v>
      </c>
      <c r="G38" s="322" t="s">
        <v>1790</v>
      </c>
      <c r="H38" s="324" t="s">
        <v>1969</v>
      </c>
      <c r="I38" s="324" t="s">
        <v>1482</v>
      </c>
      <c r="J38" s="324" t="s">
        <v>1970</v>
      </c>
      <c r="K38" s="350">
        <v>1</v>
      </c>
      <c r="L38" s="326">
        <v>1</v>
      </c>
      <c r="M38" s="328" t="s">
        <v>1802</v>
      </c>
      <c r="N38" s="322" t="s">
        <v>1794</v>
      </c>
      <c r="O38" s="322" t="s">
        <v>60</v>
      </c>
      <c r="P38" s="334">
        <v>1</v>
      </c>
      <c r="Q38" s="334">
        <v>1</v>
      </c>
      <c r="R38" s="334">
        <v>1</v>
      </c>
      <c r="S38" s="334">
        <v>1</v>
      </c>
      <c r="T38" s="334">
        <v>1</v>
      </c>
      <c r="U38" s="116">
        <v>1</v>
      </c>
      <c r="V38" s="81">
        <v>1</v>
      </c>
      <c r="W38" s="82">
        <f t="shared" si="0"/>
        <v>1</v>
      </c>
      <c r="X38" s="73"/>
      <c r="Y38" s="292">
        <v>5</v>
      </c>
      <c r="Z38" s="293">
        <v>5</v>
      </c>
      <c r="AA38" s="82">
        <f t="shared" si="6"/>
        <v>1</v>
      </c>
      <c r="AB38" s="291"/>
    </row>
    <row r="39" spans="1:28" ht="105" x14ac:dyDescent="0.2">
      <c r="A39" s="331">
        <v>32</v>
      </c>
      <c r="B39" s="323" t="s">
        <v>1459</v>
      </c>
      <c r="C39" s="331" t="s">
        <v>1971</v>
      </c>
      <c r="D39" s="322" t="s">
        <v>1972</v>
      </c>
      <c r="E39" s="332" t="s">
        <v>1973</v>
      </c>
      <c r="F39" s="332" t="s">
        <v>1974</v>
      </c>
      <c r="G39" s="331" t="s">
        <v>1884</v>
      </c>
      <c r="H39" s="332" t="s">
        <v>1975</v>
      </c>
      <c r="I39" s="332" t="s">
        <v>1492</v>
      </c>
      <c r="J39" s="332" t="s">
        <v>1976</v>
      </c>
      <c r="K39" s="344">
        <v>0.83</v>
      </c>
      <c r="L39" s="344">
        <v>1</v>
      </c>
      <c r="M39" s="338" t="s">
        <v>1802</v>
      </c>
      <c r="N39" s="322" t="s">
        <v>1794</v>
      </c>
      <c r="O39" s="322" t="s">
        <v>60</v>
      </c>
      <c r="P39" s="334">
        <v>1</v>
      </c>
      <c r="Q39" s="334">
        <v>1</v>
      </c>
      <c r="R39" s="334">
        <v>1</v>
      </c>
      <c r="S39" s="334">
        <v>1</v>
      </c>
      <c r="T39" s="334">
        <v>1</v>
      </c>
      <c r="U39" s="116">
        <v>1</v>
      </c>
      <c r="V39" s="81">
        <v>1</v>
      </c>
      <c r="W39" s="82">
        <f t="shared" si="0"/>
        <v>1</v>
      </c>
      <c r="X39" s="73"/>
      <c r="Y39" s="292">
        <v>4</v>
      </c>
      <c r="Z39" s="293">
        <v>4</v>
      </c>
      <c r="AA39" s="82">
        <f t="shared" si="6"/>
        <v>1</v>
      </c>
      <c r="AB39" s="291"/>
    </row>
    <row r="40" spans="1:28" ht="75" x14ac:dyDescent="0.2">
      <c r="A40" s="322">
        <v>33</v>
      </c>
      <c r="B40" s="323" t="s">
        <v>1459</v>
      </c>
      <c r="C40" s="331" t="s">
        <v>1971</v>
      </c>
      <c r="D40" s="322" t="s">
        <v>1977</v>
      </c>
      <c r="E40" s="324" t="s">
        <v>1978</v>
      </c>
      <c r="F40" s="324" t="s">
        <v>1979</v>
      </c>
      <c r="G40" s="322" t="s">
        <v>1980</v>
      </c>
      <c r="H40" s="324" t="s">
        <v>1981</v>
      </c>
      <c r="I40" s="324" t="s">
        <v>1492</v>
      </c>
      <c r="J40" s="324" t="s">
        <v>1982</v>
      </c>
      <c r="K40" s="326">
        <v>1</v>
      </c>
      <c r="L40" s="326">
        <v>1</v>
      </c>
      <c r="M40" s="338" t="s">
        <v>1802</v>
      </c>
      <c r="N40" s="322" t="s">
        <v>1816</v>
      </c>
      <c r="O40" s="322" t="s">
        <v>60</v>
      </c>
      <c r="P40" s="334"/>
      <c r="Q40" s="334"/>
      <c r="R40" s="334"/>
      <c r="S40" s="334">
        <v>1</v>
      </c>
      <c r="T40" s="334">
        <v>1</v>
      </c>
      <c r="U40" s="116" t="s">
        <v>1795</v>
      </c>
      <c r="V40" s="81" t="s">
        <v>1795</v>
      </c>
      <c r="W40" s="81" t="s">
        <v>1795</v>
      </c>
      <c r="X40" s="73" t="s">
        <v>1796</v>
      </c>
      <c r="Y40" s="292"/>
      <c r="Z40" s="293"/>
      <c r="AA40" s="77" t="str">
        <f>IFERROR((Y40/Z40),"No programado para el periodo")</f>
        <v>No programado para el periodo</v>
      </c>
      <c r="AB40" s="291" t="s">
        <v>1830</v>
      </c>
    </row>
    <row r="41" spans="1:28" ht="75" x14ac:dyDescent="0.2">
      <c r="A41" s="331">
        <v>34</v>
      </c>
      <c r="B41" s="323" t="s">
        <v>1459</v>
      </c>
      <c r="C41" s="322" t="s">
        <v>1983</v>
      </c>
      <c r="D41" s="322" t="s">
        <v>1984</v>
      </c>
      <c r="E41" s="324" t="s">
        <v>1985</v>
      </c>
      <c r="F41" s="324" t="s">
        <v>1986</v>
      </c>
      <c r="G41" s="322" t="s">
        <v>1790</v>
      </c>
      <c r="H41" s="324" t="s">
        <v>1987</v>
      </c>
      <c r="I41" s="324" t="s">
        <v>1460</v>
      </c>
      <c r="J41" s="324" t="s">
        <v>1988</v>
      </c>
      <c r="K41" s="326">
        <v>1</v>
      </c>
      <c r="L41" s="326">
        <v>1</v>
      </c>
      <c r="M41" s="328" t="s">
        <v>1802</v>
      </c>
      <c r="N41" s="322" t="s">
        <v>1794</v>
      </c>
      <c r="O41" s="322" t="s">
        <v>76</v>
      </c>
      <c r="P41" s="334">
        <v>0.25</v>
      </c>
      <c r="Q41" s="334">
        <v>0.25</v>
      </c>
      <c r="R41" s="334">
        <v>0.25</v>
      </c>
      <c r="S41" s="334">
        <v>0.25</v>
      </c>
      <c r="T41" s="334">
        <v>1</v>
      </c>
      <c r="U41" s="393">
        <v>24</v>
      </c>
      <c r="V41" s="393">
        <v>24</v>
      </c>
      <c r="W41" s="82">
        <f t="shared" si="0"/>
        <v>1</v>
      </c>
      <c r="X41" s="73"/>
      <c r="Y41" s="308">
        <v>34</v>
      </c>
      <c r="Z41" s="308">
        <v>34</v>
      </c>
      <c r="AA41" s="82">
        <f t="shared" ref="AA41:AA49" si="7">Y41/Z41</f>
        <v>1</v>
      </c>
      <c r="AB41" s="296"/>
    </row>
    <row r="42" spans="1:28" ht="255" x14ac:dyDescent="0.2">
      <c r="A42" s="322">
        <v>35</v>
      </c>
      <c r="B42" s="323" t="s">
        <v>1459</v>
      </c>
      <c r="C42" s="322" t="s">
        <v>1983</v>
      </c>
      <c r="D42" s="322" t="s">
        <v>1989</v>
      </c>
      <c r="E42" s="324" t="s">
        <v>1472</v>
      </c>
      <c r="F42" s="324" t="s">
        <v>1990</v>
      </c>
      <c r="G42" s="322" t="s">
        <v>1790</v>
      </c>
      <c r="H42" s="324" t="s">
        <v>1991</v>
      </c>
      <c r="I42" s="324" t="s">
        <v>1472</v>
      </c>
      <c r="J42" s="324" t="s">
        <v>1992</v>
      </c>
      <c r="K42" s="326">
        <v>1</v>
      </c>
      <c r="L42" s="326">
        <v>1</v>
      </c>
      <c r="M42" s="328" t="s">
        <v>1802</v>
      </c>
      <c r="N42" s="322" t="s">
        <v>1794</v>
      </c>
      <c r="O42" s="322" t="s">
        <v>60</v>
      </c>
      <c r="P42" s="334">
        <v>1</v>
      </c>
      <c r="Q42" s="334">
        <v>1</v>
      </c>
      <c r="R42" s="334">
        <v>1</v>
      </c>
      <c r="S42" s="334">
        <v>1</v>
      </c>
      <c r="T42" s="334">
        <v>1</v>
      </c>
      <c r="U42" s="116">
        <v>8</v>
      </c>
      <c r="V42" s="81">
        <v>8</v>
      </c>
      <c r="W42" s="82">
        <f t="shared" si="0"/>
        <v>1</v>
      </c>
      <c r="X42" s="73"/>
      <c r="Y42" s="292">
        <v>11</v>
      </c>
      <c r="Z42" s="293">
        <v>11</v>
      </c>
      <c r="AA42" s="82">
        <f t="shared" si="7"/>
        <v>1</v>
      </c>
      <c r="AB42" s="296"/>
    </row>
    <row r="43" spans="1:28" ht="135" x14ac:dyDescent="0.2">
      <c r="A43" s="331">
        <v>36</v>
      </c>
      <c r="B43" s="323" t="s">
        <v>1459</v>
      </c>
      <c r="C43" s="322" t="s">
        <v>1983</v>
      </c>
      <c r="D43" s="322" t="s">
        <v>1993</v>
      </c>
      <c r="E43" s="324" t="s">
        <v>1994</v>
      </c>
      <c r="F43" s="324" t="s">
        <v>1995</v>
      </c>
      <c r="G43" s="322" t="s">
        <v>1996</v>
      </c>
      <c r="H43" s="324" t="s">
        <v>1997</v>
      </c>
      <c r="I43" s="332" t="s">
        <v>1543</v>
      </c>
      <c r="J43" s="332" t="s">
        <v>1998</v>
      </c>
      <c r="K43" s="326">
        <v>1</v>
      </c>
      <c r="L43" s="344">
        <v>1</v>
      </c>
      <c r="M43" s="328" t="s">
        <v>1802</v>
      </c>
      <c r="N43" s="322" t="s">
        <v>1794</v>
      </c>
      <c r="O43" s="322" t="s">
        <v>76</v>
      </c>
      <c r="P43" s="334">
        <v>0.25</v>
      </c>
      <c r="Q43" s="334">
        <v>0.25</v>
      </c>
      <c r="R43" s="334">
        <v>0.25</v>
      </c>
      <c r="S43" s="334">
        <v>0.25</v>
      </c>
      <c r="T43" s="334">
        <v>1</v>
      </c>
      <c r="U43" s="116">
        <v>1</v>
      </c>
      <c r="V43" s="81">
        <v>1</v>
      </c>
      <c r="W43" s="82">
        <f t="shared" si="0"/>
        <v>1</v>
      </c>
      <c r="X43" s="73"/>
      <c r="Y43" s="292">
        <v>4</v>
      </c>
      <c r="Z43" s="293">
        <v>4</v>
      </c>
      <c r="AA43" s="82">
        <f>Y43/Z43</f>
        <v>1</v>
      </c>
      <c r="AB43" s="296"/>
    </row>
    <row r="44" spans="1:28" ht="210" x14ac:dyDescent="0.2">
      <c r="A44" s="322">
        <v>37</v>
      </c>
      <c r="B44" s="323" t="s">
        <v>1553</v>
      </c>
      <c r="C44" s="322" t="s">
        <v>1558</v>
      </c>
      <c r="D44" s="322" t="s">
        <v>1999</v>
      </c>
      <c r="E44" s="324" t="s">
        <v>2000</v>
      </c>
      <c r="F44" s="324" t="s">
        <v>2001</v>
      </c>
      <c r="G44" s="322" t="s">
        <v>1790</v>
      </c>
      <c r="H44" s="324" t="s">
        <v>2002</v>
      </c>
      <c r="I44" s="324" t="s">
        <v>1554</v>
      </c>
      <c r="J44" s="323" t="s">
        <v>2003</v>
      </c>
      <c r="K44" s="326">
        <v>1</v>
      </c>
      <c r="L44" s="74">
        <v>1</v>
      </c>
      <c r="M44" s="322" t="s">
        <v>1802</v>
      </c>
      <c r="N44" s="322" t="s">
        <v>1794</v>
      </c>
      <c r="O44" s="322" t="s">
        <v>60</v>
      </c>
      <c r="P44" s="326">
        <v>1</v>
      </c>
      <c r="Q44" s="326">
        <v>1</v>
      </c>
      <c r="R44" s="326">
        <v>1</v>
      </c>
      <c r="S44" s="326">
        <v>1</v>
      </c>
      <c r="T44" s="334">
        <f>AVERAGE(P44:S44)</f>
        <v>1</v>
      </c>
      <c r="U44" s="394">
        <v>96</v>
      </c>
      <c r="V44" s="395">
        <v>97</v>
      </c>
      <c r="W44" s="82">
        <f t="shared" si="0"/>
        <v>0.98969072164948457</v>
      </c>
      <c r="X44" s="73" t="s">
        <v>2004</v>
      </c>
      <c r="Y44" s="309">
        <v>153</v>
      </c>
      <c r="Z44" s="310">
        <v>155</v>
      </c>
      <c r="AA44" s="82">
        <f t="shared" si="7"/>
        <v>0.98709677419354835</v>
      </c>
      <c r="AB44" s="291" t="s">
        <v>1559</v>
      </c>
    </row>
    <row r="45" spans="1:28" ht="106.5" customHeight="1" x14ac:dyDescent="0.2">
      <c r="A45" s="331">
        <v>38</v>
      </c>
      <c r="B45" s="323" t="s">
        <v>1553</v>
      </c>
      <c r="C45" s="322" t="s">
        <v>1558</v>
      </c>
      <c r="D45" s="322" t="s">
        <v>2005</v>
      </c>
      <c r="E45" s="324" t="s">
        <v>2006</v>
      </c>
      <c r="F45" s="324" t="s">
        <v>2007</v>
      </c>
      <c r="G45" s="322" t="s">
        <v>1790</v>
      </c>
      <c r="H45" s="324" t="s">
        <v>2008</v>
      </c>
      <c r="I45" s="324" t="s">
        <v>966</v>
      </c>
      <c r="J45" s="323" t="s">
        <v>2009</v>
      </c>
      <c r="K45" s="326">
        <v>1</v>
      </c>
      <c r="L45" s="344">
        <v>1</v>
      </c>
      <c r="M45" s="348" t="s">
        <v>1802</v>
      </c>
      <c r="N45" s="326" t="s">
        <v>1794</v>
      </c>
      <c r="O45" s="322" t="s">
        <v>60</v>
      </c>
      <c r="P45" s="326">
        <v>1</v>
      </c>
      <c r="Q45" s="326">
        <v>1</v>
      </c>
      <c r="R45" s="326">
        <v>1</v>
      </c>
      <c r="S45" s="326">
        <v>1</v>
      </c>
      <c r="T45" s="334">
        <f>AVERAGE(P45:S45)</f>
        <v>1</v>
      </c>
      <c r="U45" s="396">
        <v>5</v>
      </c>
      <c r="V45" s="397">
        <v>5</v>
      </c>
      <c r="W45" s="82">
        <f t="shared" si="0"/>
        <v>1</v>
      </c>
      <c r="X45" s="73"/>
      <c r="Y45" s="290">
        <v>5</v>
      </c>
      <c r="Z45" s="311">
        <v>5</v>
      </c>
      <c r="AA45" s="82">
        <f t="shared" si="7"/>
        <v>1</v>
      </c>
      <c r="AB45" s="291"/>
    </row>
    <row r="46" spans="1:28" ht="60" x14ac:dyDescent="0.2">
      <c r="A46" s="322">
        <v>39</v>
      </c>
      <c r="B46" s="323" t="s">
        <v>1561</v>
      </c>
      <c r="C46" s="352" t="s">
        <v>1566</v>
      </c>
      <c r="D46" s="322" t="s">
        <v>2010</v>
      </c>
      <c r="E46" s="353" t="s">
        <v>2011</v>
      </c>
      <c r="F46" s="353" t="s">
        <v>2012</v>
      </c>
      <c r="G46" s="352" t="s">
        <v>1834</v>
      </c>
      <c r="H46" s="353" t="s">
        <v>2013</v>
      </c>
      <c r="I46" s="353" t="s">
        <v>1590</v>
      </c>
      <c r="J46" s="352" t="s">
        <v>2014</v>
      </c>
      <c r="K46" s="326">
        <v>1</v>
      </c>
      <c r="L46" s="354">
        <v>1</v>
      </c>
      <c r="M46" s="355" t="s">
        <v>1802</v>
      </c>
      <c r="N46" s="326" t="s">
        <v>1794</v>
      </c>
      <c r="O46" s="322" t="s">
        <v>76</v>
      </c>
      <c r="P46" s="334">
        <v>0.25</v>
      </c>
      <c r="Q46" s="334">
        <v>0.25</v>
      </c>
      <c r="R46" s="334">
        <v>0.25</v>
      </c>
      <c r="S46" s="334">
        <v>0.25</v>
      </c>
      <c r="T46" s="334">
        <f>SUM(P46:S46)</f>
        <v>1</v>
      </c>
      <c r="U46" s="393">
        <v>70</v>
      </c>
      <c r="V46" s="393">
        <v>70</v>
      </c>
      <c r="W46" s="82">
        <f t="shared" si="0"/>
        <v>1</v>
      </c>
      <c r="X46" s="73"/>
      <c r="Y46" s="308">
        <v>89</v>
      </c>
      <c r="Z46" s="308">
        <v>89</v>
      </c>
      <c r="AA46" s="82">
        <f t="shared" si="7"/>
        <v>1</v>
      </c>
      <c r="AB46" s="291"/>
    </row>
    <row r="47" spans="1:28" ht="75" x14ac:dyDescent="0.2">
      <c r="A47" s="331">
        <v>40</v>
      </c>
      <c r="B47" s="323" t="s">
        <v>1561</v>
      </c>
      <c r="C47" s="322" t="s">
        <v>1566</v>
      </c>
      <c r="D47" s="322" t="s">
        <v>2015</v>
      </c>
      <c r="E47" s="324" t="s">
        <v>2016</v>
      </c>
      <c r="F47" s="324" t="s">
        <v>2017</v>
      </c>
      <c r="G47" s="322" t="s">
        <v>1834</v>
      </c>
      <c r="H47" s="324" t="s">
        <v>2018</v>
      </c>
      <c r="I47" s="324" t="s">
        <v>1562</v>
      </c>
      <c r="J47" s="322" t="s">
        <v>2019</v>
      </c>
      <c r="K47" s="326">
        <v>1</v>
      </c>
      <c r="L47" s="326">
        <v>1</v>
      </c>
      <c r="M47" s="348" t="s">
        <v>1802</v>
      </c>
      <c r="N47" s="326" t="s">
        <v>1794</v>
      </c>
      <c r="O47" s="322" t="s">
        <v>60</v>
      </c>
      <c r="P47" s="334">
        <v>1</v>
      </c>
      <c r="Q47" s="334">
        <v>1</v>
      </c>
      <c r="R47" s="334">
        <v>1</v>
      </c>
      <c r="S47" s="334">
        <v>1</v>
      </c>
      <c r="T47" s="334">
        <v>1</v>
      </c>
      <c r="U47" s="393">
        <v>7</v>
      </c>
      <c r="V47" s="393">
        <v>7</v>
      </c>
      <c r="W47" s="82">
        <f t="shared" si="0"/>
        <v>1</v>
      </c>
      <c r="X47" s="73"/>
      <c r="Y47" s="308">
        <v>10</v>
      </c>
      <c r="Z47" s="308">
        <v>10</v>
      </c>
      <c r="AA47" s="82">
        <f t="shared" si="7"/>
        <v>1</v>
      </c>
      <c r="AB47" s="291"/>
    </row>
    <row r="48" spans="1:28" ht="60" x14ac:dyDescent="0.2">
      <c r="A48" s="322">
        <v>41</v>
      </c>
      <c r="B48" s="323" t="s">
        <v>1561</v>
      </c>
      <c r="C48" s="331" t="s">
        <v>1566</v>
      </c>
      <c r="D48" s="322" t="s">
        <v>2020</v>
      </c>
      <c r="E48" s="332" t="s">
        <v>1870</v>
      </c>
      <c r="F48" s="332" t="s">
        <v>2021</v>
      </c>
      <c r="G48" s="331" t="s">
        <v>1861</v>
      </c>
      <c r="H48" s="332" t="s">
        <v>1867</v>
      </c>
      <c r="I48" s="349" t="s">
        <v>1320</v>
      </c>
      <c r="J48" s="332" t="s">
        <v>2022</v>
      </c>
      <c r="K48" s="350">
        <v>1</v>
      </c>
      <c r="L48" s="350">
        <v>1</v>
      </c>
      <c r="M48" s="338" t="s">
        <v>1802</v>
      </c>
      <c r="N48" s="322" t="s">
        <v>1794</v>
      </c>
      <c r="O48" s="322" t="s">
        <v>60</v>
      </c>
      <c r="P48" s="334">
        <v>1</v>
      </c>
      <c r="Q48" s="334">
        <v>1</v>
      </c>
      <c r="R48" s="334">
        <v>1</v>
      </c>
      <c r="S48" s="334">
        <v>1</v>
      </c>
      <c r="T48" s="334">
        <v>1</v>
      </c>
      <c r="U48" s="117">
        <v>1</v>
      </c>
      <c r="V48" s="82">
        <v>1</v>
      </c>
      <c r="W48" s="82">
        <f t="shared" si="0"/>
        <v>1</v>
      </c>
      <c r="X48" s="73"/>
      <c r="Y48" s="312">
        <v>1</v>
      </c>
      <c r="Z48" s="313">
        <v>1</v>
      </c>
      <c r="AA48" s="82">
        <f t="shared" si="7"/>
        <v>1</v>
      </c>
      <c r="AB48" s="291"/>
    </row>
    <row r="49" spans="1:28" ht="210" x14ac:dyDescent="0.2">
      <c r="A49" s="331">
        <v>42</v>
      </c>
      <c r="B49" s="323" t="s">
        <v>723</v>
      </c>
      <c r="C49" s="322" t="s">
        <v>728</v>
      </c>
      <c r="D49" s="322" t="s">
        <v>2023</v>
      </c>
      <c r="E49" s="324" t="s">
        <v>2024</v>
      </c>
      <c r="F49" s="323" t="s">
        <v>2025</v>
      </c>
      <c r="G49" s="322" t="s">
        <v>1790</v>
      </c>
      <c r="H49" s="324" t="s">
        <v>2026</v>
      </c>
      <c r="I49" s="332" t="s">
        <v>724</v>
      </c>
      <c r="J49" s="356" t="s">
        <v>2027</v>
      </c>
      <c r="K49" s="357">
        <v>1</v>
      </c>
      <c r="L49" s="358">
        <v>1</v>
      </c>
      <c r="M49" s="359" t="s">
        <v>1802</v>
      </c>
      <c r="N49" s="330" t="s">
        <v>1794</v>
      </c>
      <c r="O49" s="323" t="s">
        <v>60</v>
      </c>
      <c r="P49" s="334">
        <v>1</v>
      </c>
      <c r="Q49" s="334">
        <v>1</v>
      </c>
      <c r="R49" s="334">
        <v>1</v>
      </c>
      <c r="S49" s="334">
        <v>1</v>
      </c>
      <c r="T49" s="334">
        <v>1</v>
      </c>
      <c r="U49" s="81">
        <v>7</v>
      </c>
      <c r="V49" s="81">
        <v>7</v>
      </c>
      <c r="W49" s="82">
        <f t="shared" si="0"/>
        <v>1</v>
      </c>
      <c r="X49" s="73"/>
      <c r="Y49" s="306">
        <v>7</v>
      </c>
      <c r="Z49" s="295">
        <v>7</v>
      </c>
      <c r="AA49" s="82">
        <f t="shared" si="7"/>
        <v>1</v>
      </c>
      <c r="AB49" s="291"/>
    </row>
    <row r="50" spans="1:28" ht="105" x14ac:dyDescent="0.2">
      <c r="A50" s="322">
        <v>43</v>
      </c>
      <c r="B50" s="323" t="s">
        <v>723</v>
      </c>
      <c r="C50" s="322" t="s">
        <v>728</v>
      </c>
      <c r="D50" s="322" t="s">
        <v>2028</v>
      </c>
      <c r="E50" s="324" t="s">
        <v>2029</v>
      </c>
      <c r="F50" s="336" t="s">
        <v>2030</v>
      </c>
      <c r="G50" s="322" t="s">
        <v>1790</v>
      </c>
      <c r="H50" s="324" t="s">
        <v>2031</v>
      </c>
      <c r="I50" s="332" t="s">
        <v>748</v>
      </c>
      <c r="J50" s="356" t="s">
        <v>2032</v>
      </c>
      <c r="K50" s="360">
        <v>0.75</v>
      </c>
      <c r="L50" s="358">
        <v>0.8</v>
      </c>
      <c r="M50" s="359" t="s">
        <v>1802</v>
      </c>
      <c r="N50" s="330" t="s">
        <v>1794</v>
      </c>
      <c r="O50" s="323" t="s">
        <v>60</v>
      </c>
      <c r="P50" s="326">
        <v>0.8</v>
      </c>
      <c r="Q50" s="326">
        <v>0.8</v>
      </c>
      <c r="R50" s="326">
        <v>0.8</v>
      </c>
      <c r="S50" s="326">
        <v>0.8</v>
      </c>
      <c r="T50" s="334">
        <v>0.8</v>
      </c>
      <c r="U50" s="81">
        <v>55</v>
      </c>
      <c r="V50" s="81">
        <v>57</v>
      </c>
      <c r="W50" s="82">
        <f>(U50/V50)/L50</f>
        <v>1.2061403508771928</v>
      </c>
      <c r="X50" s="73" t="s">
        <v>2033</v>
      </c>
      <c r="Y50" s="300">
        <v>45</v>
      </c>
      <c r="Z50" s="299">
        <v>53</v>
      </c>
      <c r="AA50" s="82">
        <f>(Y50/Z50)/P50</f>
        <v>1.0613207547169812</v>
      </c>
      <c r="AB50" s="291" t="s">
        <v>2034</v>
      </c>
    </row>
    <row r="51" spans="1:28" ht="135" x14ac:dyDescent="0.2">
      <c r="A51" s="331">
        <v>44</v>
      </c>
      <c r="B51" s="323" t="s">
        <v>723</v>
      </c>
      <c r="C51" s="352" t="s">
        <v>728</v>
      </c>
      <c r="D51" s="322" t="s">
        <v>2035</v>
      </c>
      <c r="E51" s="353" t="s">
        <v>2036</v>
      </c>
      <c r="F51" s="361" t="s">
        <v>2030</v>
      </c>
      <c r="G51" s="352" t="s">
        <v>1790</v>
      </c>
      <c r="H51" s="324" t="s">
        <v>2037</v>
      </c>
      <c r="I51" s="332" t="s">
        <v>755</v>
      </c>
      <c r="J51" s="356" t="s">
        <v>2038</v>
      </c>
      <c r="K51" s="362">
        <v>1</v>
      </c>
      <c r="L51" s="363">
        <v>1</v>
      </c>
      <c r="M51" s="364" t="s">
        <v>1802</v>
      </c>
      <c r="N51" s="330" t="s">
        <v>1794</v>
      </c>
      <c r="O51" s="323" t="s">
        <v>60</v>
      </c>
      <c r="P51" s="334">
        <v>1</v>
      </c>
      <c r="Q51" s="334">
        <v>1</v>
      </c>
      <c r="R51" s="334">
        <v>1</v>
      </c>
      <c r="S51" s="334">
        <v>1</v>
      </c>
      <c r="T51" s="334">
        <v>1</v>
      </c>
      <c r="U51" s="81">
        <v>5</v>
      </c>
      <c r="V51" s="81">
        <v>2</v>
      </c>
      <c r="W51" s="82">
        <f t="shared" si="0"/>
        <v>2.5</v>
      </c>
      <c r="X51" s="85" t="s">
        <v>2039</v>
      </c>
      <c r="Y51" s="314">
        <v>5</v>
      </c>
      <c r="Z51" s="299">
        <v>2</v>
      </c>
      <c r="AA51" s="82">
        <f t="shared" ref="AA51:AA61" si="8">Y51/Z51</f>
        <v>2.5</v>
      </c>
      <c r="AB51" s="291" t="s">
        <v>2040</v>
      </c>
    </row>
    <row r="52" spans="1:28" ht="255" x14ac:dyDescent="0.2">
      <c r="A52" s="322">
        <v>45</v>
      </c>
      <c r="B52" s="323" t="s">
        <v>723</v>
      </c>
      <c r="C52" s="352" t="s">
        <v>728</v>
      </c>
      <c r="D52" s="322" t="s">
        <v>2041</v>
      </c>
      <c r="E52" s="353" t="s">
        <v>2042</v>
      </c>
      <c r="F52" s="365" t="s">
        <v>2043</v>
      </c>
      <c r="G52" s="352" t="s">
        <v>1790</v>
      </c>
      <c r="H52" s="353" t="s">
        <v>2044</v>
      </c>
      <c r="I52" s="353" t="s">
        <v>755</v>
      </c>
      <c r="J52" s="366" t="s">
        <v>773</v>
      </c>
      <c r="K52" s="367" t="s">
        <v>2045</v>
      </c>
      <c r="L52" s="368">
        <v>1</v>
      </c>
      <c r="M52" s="364" t="s">
        <v>1802</v>
      </c>
      <c r="N52" s="330" t="s">
        <v>1794</v>
      </c>
      <c r="O52" s="323" t="s">
        <v>60</v>
      </c>
      <c r="P52" s="334">
        <v>1</v>
      </c>
      <c r="Q52" s="334">
        <v>1</v>
      </c>
      <c r="R52" s="334">
        <v>1</v>
      </c>
      <c r="S52" s="334">
        <v>1</v>
      </c>
      <c r="T52" s="334">
        <v>1</v>
      </c>
      <c r="U52" s="81">
        <v>13231</v>
      </c>
      <c r="V52" s="398">
        <v>12929</v>
      </c>
      <c r="W52" s="82">
        <f t="shared" si="0"/>
        <v>1.0233583417124295</v>
      </c>
      <c r="X52" s="85" t="s">
        <v>2046</v>
      </c>
      <c r="Y52" s="315">
        <v>10135</v>
      </c>
      <c r="Z52" s="316">
        <v>7605</v>
      </c>
      <c r="AA52" s="82">
        <f t="shared" si="8"/>
        <v>1.3326758711374096</v>
      </c>
      <c r="AB52" s="291" t="s">
        <v>2047</v>
      </c>
    </row>
    <row r="53" spans="1:28" customFormat="1" ht="150" x14ac:dyDescent="0.2">
      <c r="A53" s="331">
        <v>46</v>
      </c>
      <c r="B53" s="323" t="s">
        <v>534</v>
      </c>
      <c r="C53" s="352" t="s">
        <v>2048</v>
      </c>
      <c r="D53" s="322" t="s">
        <v>2049</v>
      </c>
      <c r="E53" s="353" t="s">
        <v>2050</v>
      </c>
      <c r="F53" s="323" t="s">
        <v>2051</v>
      </c>
      <c r="G53" s="352" t="s">
        <v>1834</v>
      </c>
      <c r="H53" s="353" t="s">
        <v>2052</v>
      </c>
      <c r="I53" s="353" t="s">
        <v>2053</v>
      </c>
      <c r="J53" s="324" t="s">
        <v>2054</v>
      </c>
      <c r="K53" s="326" t="s">
        <v>2055</v>
      </c>
      <c r="L53" s="369">
        <v>1</v>
      </c>
      <c r="M53" s="322" t="s">
        <v>1793</v>
      </c>
      <c r="N53" s="322" t="s">
        <v>1886</v>
      </c>
      <c r="O53" s="322" t="s">
        <v>60</v>
      </c>
      <c r="P53" s="322" t="s">
        <v>2055</v>
      </c>
      <c r="Q53" s="322">
        <v>1</v>
      </c>
      <c r="R53" s="322" t="s">
        <v>2055</v>
      </c>
      <c r="S53" s="322" t="s">
        <v>2055</v>
      </c>
      <c r="T53" s="322" t="s">
        <v>2055</v>
      </c>
      <c r="U53" s="116">
        <v>1</v>
      </c>
      <c r="V53" s="81">
        <v>1</v>
      </c>
      <c r="W53" s="82">
        <f t="shared" si="0"/>
        <v>1</v>
      </c>
      <c r="X53" s="73"/>
      <c r="Y53" s="292">
        <v>1</v>
      </c>
      <c r="Z53" s="293">
        <v>1</v>
      </c>
      <c r="AA53" s="82">
        <f t="shared" si="8"/>
        <v>1</v>
      </c>
      <c r="AB53" s="291"/>
    </row>
    <row r="54" spans="1:28" ht="98.25" customHeight="1" x14ac:dyDescent="0.2">
      <c r="A54" s="322">
        <v>47</v>
      </c>
      <c r="B54" s="323" t="s">
        <v>534</v>
      </c>
      <c r="C54" s="352" t="s">
        <v>2048</v>
      </c>
      <c r="D54" s="322" t="s">
        <v>2056</v>
      </c>
      <c r="E54" s="324" t="s">
        <v>2057</v>
      </c>
      <c r="F54" s="324" t="s">
        <v>2058</v>
      </c>
      <c r="G54" s="352" t="s">
        <v>1834</v>
      </c>
      <c r="H54" s="353" t="s">
        <v>2059</v>
      </c>
      <c r="I54" s="353" t="s">
        <v>2060</v>
      </c>
      <c r="J54" s="324" t="s">
        <v>777</v>
      </c>
      <c r="K54" s="326">
        <v>1</v>
      </c>
      <c r="L54" s="363">
        <v>1</v>
      </c>
      <c r="M54" s="370" t="s">
        <v>1802</v>
      </c>
      <c r="N54" s="322" t="s">
        <v>1886</v>
      </c>
      <c r="O54" s="322" t="s">
        <v>60</v>
      </c>
      <c r="P54" s="334">
        <v>1</v>
      </c>
      <c r="Q54" s="334">
        <v>1</v>
      </c>
      <c r="R54" s="334">
        <v>1</v>
      </c>
      <c r="S54" s="334">
        <v>1</v>
      </c>
      <c r="T54" s="334">
        <f>AVERAGE(P54:S54)</f>
        <v>1</v>
      </c>
      <c r="U54" s="116">
        <v>35</v>
      </c>
      <c r="V54" s="81">
        <v>35</v>
      </c>
      <c r="W54" s="82">
        <f t="shared" si="0"/>
        <v>1</v>
      </c>
      <c r="X54" s="73"/>
      <c r="Y54" s="292">
        <v>30</v>
      </c>
      <c r="Z54" s="293">
        <v>30</v>
      </c>
      <c r="AA54" s="82">
        <f t="shared" si="8"/>
        <v>1</v>
      </c>
      <c r="AB54" s="291"/>
    </row>
    <row r="55" spans="1:28" ht="90" x14ac:dyDescent="0.2">
      <c r="A55" s="331">
        <v>48</v>
      </c>
      <c r="B55" s="323" t="s">
        <v>534</v>
      </c>
      <c r="C55" s="352" t="s">
        <v>538</v>
      </c>
      <c r="D55" s="322" t="s">
        <v>2061</v>
      </c>
      <c r="E55" s="324" t="s">
        <v>2062</v>
      </c>
      <c r="F55" s="324" t="s">
        <v>2063</v>
      </c>
      <c r="G55" s="352" t="s">
        <v>1834</v>
      </c>
      <c r="H55" s="353" t="s">
        <v>2064</v>
      </c>
      <c r="I55" s="353" t="s">
        <v>790</v>
      </c>
      <c r="J55" s="324" t="s">
        <v>2065</v>
      </c>
      <c r="K55" s="326">
        <v>1</v>
      </c>
      <c r="L55" s="363">
        <v>1</v>
      </c>
      <c r="M55" s="370" t="s">
        <v>1802</v>
      </c>
      <c r="N55" s="322" t="s">
        <v>1886</v>
      </c>
      <c r="O55" s="322" t="s">
        <v>60</v>
      </c>
      <c r="P55" s="334">
        <v>1</v>
      </c>
      <c r="Q55" s="334">
        <v>1</v>
      </c>
      <c r="R55" s="334">
        <v>1</v>
      </c>
      <c r="S55" s="334">
        <v>1</v>
      </c>
      <c r="T55" s="334">
        <f>AVERAGE(P55:S55)</f>
        <v>1</v>
      </c>
      <c r="U55" s="116">
        <v>30330</v>
      </c>
      <c r="V55" s="81">
        <v>30330</v>
      </c>
      <c r="W55" s="82">
        <f t="shared" si="0"/>
        <v>1</v>
      </c>
      <c r="X55" s="73"/>
      <c r="Y55" s="294">
        <v>29325</v>
      </c>
      <c r="Z55" s="295">
        <v>29325</v>
      </c>
      <c r="AA55" s="82">
        <f t="shared" si="8"/>
        <v>1</v>
      </c>
      <c r="AB55" s="291"/>
    </row>
    <row r="56" spans="1:28" ht="135" x14ac:dyDescent="0.2">
      <c r="A56" s="322">
        <v>49</v>
      </c>
      <c r="B56" s="323" t="s">
        <v>534</v>
      </c>
      <c r="C56" s="322" t="s">
        <v>538</v>
      </c>
      <c r="D56" s="322" t="s">
        <v>2066</v>
      </c>
      <c r="E56" s="324" t="s">
        <v>2067</v>
      </c>
      <c r="F56" s="371" t="s">
        <v>2068</v>
      </c>
      <c r="G56" s="322" t="s">
        <v>1834</v>
      </c>
      <c r="H56" s="324" t="s">
        <v>2069</v>
      </c>
      <c r="I56" s="332" t="s">
        <v>797</v>
      </c>
      <c r="J56" s="372" t="s">
        <v>2070</v>
      </c>
      <c r="K56" s="373">
        <v>1</v>
      </c>
      <c r="L56" s="345">
        <v>1</v>
      </c>
      <c r="M56" s="328" t="s">
        <v>1802</v>
      </c>
      <c r="N56" s="322" t="s">
        <v>1886</v>
      </c>
      <c r="O56" s="322" t="s">
        <v>76</v>
      </c>
      <c r="P56" s="334">
        <v>0.4</v>
      </c>
      <c r="Q56" s="334">
        <v>0.18</v>
      </c>
      <c r="R56" s="334">
        <v>0.22</v>
      </c>
      <c r="S56" s="334">
        <v>0.2</v>
      </c>
      <c r="T56" s="334">
        <f>+SUM(P56:S56)</f>
        <v>1</v>
      </c>
      <c r="U56" s="117">
        <v>0.4</v>
      </c>
      <c r="V56" s="117">
        <v>0.4</v>
      </c>
      <c r="W56" s="82">
        <f t="shared" si="0"/>
        <v>1</v>
      </c>
      <c r="X56" s="73"/>
      <c r="Y56" s="312">
        <v>0.18</v>
      </c>
      <c r="Z56" s="312">
        <v>0.18</v>
      </c>
      <c r="AA56" s="82">
        <f t="shared" si="8"/>
        <v>1</v>
      </c>
      <c r="AB56" s="291"/>
    </row>
    <row r="57" spans="1:28" ht="75" x14ac:dyDescent="0.2">
      <c r="A57" s="331">
        <v>50</v>
      </c>
      <c r="B57" s="323" t="s">
        <v>534</v>
      </c>
      <c r="C57" s="352" t="s">
        <v>551</v>
      </c>
      <c r="D57" s="322" t="s">
        <v>2071</v>
      </c>
      <c r="E57" s="353" t="s">
        <v>2072</v>
      </c>
      <c r="F57" s="374" t="s">
        <v>2073</v>
      </c>
      <c r="G57" s="352" t="s">
        <v>1834</v>
      </c>
      <c r="H57" s="353" t="s">
        <v>2074</v>
      </c>
      <c r="I57" s="353" t="s">
        <v>834</v>
      </c>
      <c r="J57" s="374" t="s">
        <v>2075</v>
      </c>
      <c r="K57" s="375">
        <v>0.98</v>
      </c>
      <c r="L57" s="363">
        <v>1</v>
      </c>
      <c r="M57" s="370" t="s">
        <v>1802</v>
      </c>
      <c r="N57" s="322" t="s">
        <v>1886</v>
      </c>
      <c r="O57" s="322" t="s">
        <v>60</v>
      </c>
      <c r="P57" s="334">
        <v>1</v>
      </c>
      <c r="Q57" s="334">
        <v>1</v>
      </c>
      <c r="R57" s="334">
        <v>1</v>
      </c>
      <c r="S57" s="334">
        <v>1</v>
      </c>
      <c r="T57" s="334">
        <f>AVERAGE(P57:S57)</f>
        <v>1</v>
      </c>
      <c r="U57" s="116">
        <v>864</v>
      </c>
      <c r="V57" s="81">
        <v>864</v>
      </c>
      <c r="W57" s="82">
        <f t="shared" si="0"/>
        <v>1</v>
      </c>
      <c r="X57" s="73"/>
      <c r="Y57" s="294">
        <v>792</v>
      </c>
      <c r="Z57" s="295">
        <v>792</v>
      </c>
      <c r="AA57" s="82">
        <f t="shared" si="8"/>
        <v>1</v>
      </c>
      <c r="AB57" s="291"/>
    </row>
    <row r="58" spans="1:28" ht="73.5" customHeight="1" x14ac:dyDescent="0.2">
      <c r="A58" s="322">
        <v>51</v>
      </c>
      <c r="B58" s="323" t="s">
        <v>534</v>
      </c>
      <c r="C58" s="322" t="s">
        <v>551</v>
      </c>
      <c r="D58" s="322" t="s">
        <v>2076</v>
      </c>
      <c r="E58" s="324" t="s">
        <v>2077</v>
      </c>
      <c r="F58" s="324" t="s">
        <v>2078</v>
      </c>
      <c r="G58" s="322" t="s">
        <v>1834</v>
      </c>
      <c r="H58" s="324" t="s">
        <v>2079</v>
      </c>
      <c r="I58" s="376" t="s">
        <v>2080</v>
      </c>
      <c r="J58" s="324" t="s">
        <v>2081</v>
      </c>
      <c r="K58" s="345" t="s">
        <v>2082</v>
      </c>
      <c r="L58" s="345">
        <v>1</v>
      </c>
      <c r="M58" s="328" t="s">
        <v>1802</v>
      </c>
      <c r="N58" s="322" t="s">
        <v>1794</v>
      </c>
      <c r="O58" s="322" t="s">
        <v>60</v>
      </c>
      <c r="P58" s="334">
        <v>1</v>
      </c>
      <c r="Q58" s="334">
        <v>1</v>
      </c>
      <c r="R58" s="334">
        <v>1</v>
      </c>
      <c r="S58" s="334">
        <v>1</v>
      </c>
      <c r="T58" s="334">
        <v>1</v>
      </c>
      <c r="U58" s="116">
        <v>21</v>
      </c>
      <c r="V58" s="81">
        <v>18</v>
      </c>
      <c r="W58" s="82">
        <f t="shared" si="0"/>
        <v>1.1666666666666667</v>
      </c>
      <c r="X58" s="73" t="s">
        <v>2083</v>
      </c>
      <c r="Y58" s="294">
        <v>42</v>
      </c>
      <c r="Z58" s="295">
        <v>42</v>
      </c>
      <c r="AA58" s="82">
        <f t="shared" si="8"/>
        <v>1</v>
      </c>
      <c r="AB58" s="291"/>
    </row>
    <row r="59" spans="1:28" ht="75" x14ac:dyDescent="0.2">
      <c r="A59" s="331">
        <v>52</v>
      </c>
      <c r="B59" s="323" t="s">
        <v>534</v>
      </c>
      <c r="C59" s="322" t="s">
        <v>2084</v>
      </c>
      <c r="D59" s="322" t="s">
        <v>2085</v>
      </c>
      <c r="E59" s="324" t="s">
        <v>2086</v>
      </c>
      <c r="F59" s="371" t="s">
        <v>2087</v>
      </c>
      <c r="G59" s="322" t="s">
        <v>1834</v>
      </c>
      <c r="H59" s="324" t="s">
        <v>2088</v>
      </c>
      <c r="I59" s="324" t="s">
        <v>2089</v>
      </c>
      <c r="J59" s="371" t="s">
        <v>2090</v>
      </c>
      <c r="K59" s="341">
        <v>1</v>
      </c>
      <c r="L59" s="345">
        <v>1</v>
      </c>
      <c r="M59" s="328" t="s">
        <v>1802</v>
      </c>
      <c r="N59" s="322" t="s">
        <v>1886</v>
      </c>
      <c r="O59" s="322" t="s">
        <v>60</v>
      </c>
      <c r="P59" s="334">
        <v>1</v>
      </c>
      <c r="Q59" s="334">
        <v>1</v>
      </c>
      <c r="R59" s="334">
        <v>1</v>
      </c>
      <c r="S59" s="334">
        <v>1</v>
      </c>
      <c r="T59" s="334">
        <f>AVERAGE(P59:S59)</f>
        <v>1</v>
      </c>
      <c r="U59" s="116">
        <v>12</v>
      </c>
      <c r="V59" s="81">
        <v>12</v>
      </c>
      <c r="W59" s="82">
        <f t="shared" si="0"/>
        <v>1</v>
      </c>
      <c r="X59" s="73"/>
      <c r="Y59" s="294">
        <v>8</v>
      </c>
      <c r="Z59" s="295">
        <v>10</v>
      </c>
      <c r="AA59" s="82">
        <f t="shared" si="8"/>
        <v>0.8</v>
      </c>
      <c r="AB59" s="291" t="s">
        <v>2091</v>
      </c>
    </row>
    <row r="60" spans="1:28" ht="135" x14ac:dyDescent="0.2">
      <c r="A60" s="322">
        <v>53</v>
      </c>
      <c r="B60" s="323" t="s">
        <v>534</v>
      </c>
      <c r="C60" s="322" t="s">
        <v>2084</v>
      </c>
      <c r="D60" s="322" t="s">
        <v>2092</v>
      </c>
      <c r="E60" s="324" t="s">
        <v>2093</v>
      </c>
      <c r="F60" s="324" t="s">
        <v>2094</v>
      </c>
      <c r="G60" s="322" t="s">
        <v>1834</v>
      </c>
      <c r="H60" s="324" t="s">
        <v>2069</v>
      </c>
      <c r="I60" s="324" t="s">
        <v>818</v>
      </c>
      <c r="J60" s="324" t="s">
        <v>2095</v>
      </c>
      <c r="K60" s="326">
        <v>1</v>
      </c>
      <c r="L60" s="345">
        <v>1</v>
      </c>
      <c r="M60" s="328" t="s">
        <v>1802</v>
      </c>
      <c r="N60" s="322" t="s">
        <v>1886</v>
      </c>
      <c r="O60" s="322" t="s">
        <v>76</v>
      </c>
      <c r="P60" s="334">
        <v>0.20300000000000001</v>
      </c>
      <c r="Q60" s="334">
        <v>0.46500000000000002</v>
      </c>
      <c r="R60" s="334">
        <v>0.73499999999999999</v>
      </c>
      <c r="S60" s="334">
        <v>1</v>
      </c>
      <c r="T60" s="334">
        <f>S60</f>
        <v>1</v>
      </c>
      <c r="U60" s="116">
        <v>10</v>
      </c>
      <c r="V60" s="116">
        <v>10</v>
      </c>
      <c r="W60" s="82">
        <f t="shared" si="0"/>
        <v>1</v>
      </c>
      <c r="X60" s="73"/>
      <c r="Y60" s="292">
        <v>46.5</v>
      </c>
      <c r="Z60" s="294">
        <v>46.5</v>
      </c>
      <c r="AA60" s="82">
        <f t="shared" si="8"/>
        <v>1</v>
      </c>
      <c r="AB60" s="291"/>
    </row>
    <row r="61" spans="1:28" ht="60" x14ac:dyDescent="0.2">
      <c r="A61" s="331">
        <v>54</v>
      </c>
      <c r="B61" s="323" t="s">
        <v>534</v>
      </c>
      <c r="C61" s="322" t="s">
        <v>2096</v>
      </c>
      <c r="D61" s="322" t="s">
        <v>2097</v>
      </c>
      <c r="E61" s="324" t="s">
        <v>1859</v>
      </c>
      <c r="F61" s="324" t="s">
        <v>1871</v>
      </c>
      <c r="G61" s="322" t="s">
        <v>1861</v>
      </c>
      <c r="H61" s="324" t="s">
        <v>1862</v>
      </c>
      <c r="I61" s="324" t="s">
        <v>926</v>
      </c>
      <c r="J61" s="324" t="s">
        <v>2098</v>
      </c>
      <c r="K61" s="326">
        <v>0.7</v>
      </c>
      <c r="L61" s="345">
        <v>1</v>
      </c>
      <c r="M61" s="328" t="s">
        <v>1802</v>
      </c>
      <c r="N61" s="322" t="s">
        <v>1794</v>
      </c>
      <c r="O61" s="322" t="s">
        <v>76</v>
      </c>
      <c r="P61" s="334">
        <v>0.25</v>
      </c>
      <c r="Q61" s="334">
        <v>0.25</v>
      </c>
      <c r="R61" s="334">
        <v>0.25</v>
      </c>
      <c r="S61" s="334">
        <v>0.25</v>
      </c>
      <c r="T61" s="334">
        <f>SUM(P61:S61)</f>
        <v>1</v>
      </c>
      <c r="U61" s="116">
        <v>7</v>
      </c>
      <c r="V61" s="81">
        <v>7</v>
      </c>
      <c r="W61" s="82">
        <f t="shared" si="0"/>
        <v>1</v>
      </c>
      <c r="X61" s="73"/>
      <c r="Y61" s="294">
        <v>6.5</v>
      </c>
      <c r="Z61" s="295">
        <v>7</v>
      </c>
      <c r="AA61" s="82">
        <f t="shared" si="8"/>
        <v>0.9285714285714286</v>
      </c>
      <c r="AB61" s="291" t="s">
        <v>2099</v>
      </c>
    </row>
    <row r="62" spans="1:28" ht="75" x14ac:dyDescent="0.2">
      <c r="A62" s="322">
        <v>55</v>
      </c>
      <c r="B62" s="323" t="s">
        <v>874</v>
      </c>
      <c r="C62" s="322" t="s">
        <v>879</v>
      </c>
      <c r="D62" s="331" t="s">
        <v>2100</v>
      </c>
      <c r="E62" s="324" t="s">
        <v>2101</v>
      </c>
      <c r="F62" s="323" t="s">
        <v>2102</v>
      </c>
      <c r="G62" s="322" t="s">
        <v>1790</v>
      </c>
      <c r="H62" s="324" t="s">
        <v>2103</v>
      </c>
      <c r="I62" s="324" t="s">
        <v>2104</v>
      </c>
      <c r="J62" s="324" t="s">
        <v>878</v>
      </c>
      <c r="K62" s="326">
        <v>1</v>
      </c>
      <c r="L62" s="326">
        <v>0.91</v>
      </c>
      <c r="M62" s="328" t="s">
        <v>1802</v>
      </c>
      <c r="N62" s="322" t="s">
        <v>1886</v>
      </c>
      <c r="O62" s="322" t="s">
        <v>60</v>
      </c>
      <c r="P62" s="334">
        <v>0.91</v>
      </c>
      <c r="Q62" s="334">
        <v>0.91</v>
      </c>
      <c r="R62" s="334">
        <v>0.91</v>
      </c>
      <c r="S62" s="334">
        <v>0.91</v>
      </c>
      <c r="T62" s="334">
        <v>0.91</v>
      </c>
      <c r="U62" s="116">
        <v>95</v>
      </c>
      <c r="V62" s="81">
        <v>99</v>
      </c>
      <c r="W62" s="82">
        <f>(U62/V62)/L62</f>
        <v>1.0545010545010545</v>
      </c>
      <c r="X62" s="73"/>
      <c r="Y62" s="292">
        <v>188</v>
      </c>
      <c r="Z62" s="293">
        <v>197</v>
      </c>
      <c r="AA62" s="82">
        <f>(Y62/Z62)/P62</f>
        <v>1.0486974953980031</v>
      </c>
      <c r="AB62" s="291" t="s">
        <v>2105</v>
      </c>
    </row>
    <row r="63" spans="1:28" ht="75" x14ac:dyDescent="0.2">
      <c r="A63" s="331">
        <v>56</v>
      </c>
      <c r="B63" s="323" t="s">
        <v>874</v>
      </c>
      <c r="C63" s="322" t="s">
        <v>879</v>
      </c>
      <c r="D63" s="331" t="s">
        <v>2106</v>
      </c>
      <c r="E63" s="324" t="s">
        <v>2107</v>
      </c>
      <c r="F63" s="336" t="s">
        <v>2108</v>
      </c>
      <c r="G63" s="322" t="s">
        <v>1790</v>
      </c>
      <c r="H63" s="324" t="s">
        <v>2109</v>
      </c>
      <c r="I63" s="332" t="s">
        <v>2104</v>
      </c>
      <c r="J63" s="332" t="s">
        <v>2110</v>
      </c>
      <c r="K63" s="344">
        <v>0.96</v>
      </c>
      <c r="L63" s="326">
        <v>0.91</v>
      </c>
      <c r="M63" s="328" t="s">
        <v>1802</v>
      </c>
      <c r="N63" s="322" t="s">
        <v>1794</v>
      </c>
      <c r="O63" s="322" t="s">
        <v>60</v>
      </c>
      <c r="P63" s="334">
        <v>0.91</v>
      </c>
      <c r="Q63" s="334">
        <v>0.91</v>
      </c>
      <c r="R63" s="334">
        <v>0.91</v>
      </c>
      <c r="S63" s="334">
        <v>0.91</v>
      </c>
      <c r="T63" s="334">
        <v>0.91</v>
      </c>
      <c r="U63" s="116">
        <v>19</v>
      </c>
      <c r="V63" s="81">
        <v>19</v>
      </c>
      <c r="W63" s="82">
        <f>(U63/V63)/L63</f>
        <v>1.0989010989010988</v>
      </c>
      <c r="X63" s="73"/>
      <c r="Y63" s="292">
        <v>36</v>
      </c>
      <c r="Z63" s="293">
        <v>37</v>
      </c>
      <c r="AA63" s="82">
        <f>(Y63/Z63)/P63</f>
        <v>1.0692010692010692</v>
      </c>
      <c r="AB63" s="291" t="s">
        <v>2111</v>
      </c>
    </row>
    <row r="64" spans="1:28" ht="60" x14ac:dyDescent="0.2">
      <c r="A64" s="322">
        <v>57</v>
      </c>
      <c r="B64" s="323" t="s">
        <v>874</v>
      </c>
      <c r="C64" s="330" t="s">
        <v>879</v>
      </c>
      <c r="D64" s="331" t="s">
        <v>2112</v>
      </c>
      <c r="E64" s="324" t="s">
        <v>2113</v>
      </c>
      <c r="F64" s="336" t="s">
        <v>2114</v>
      </c>
      <c r="G64" s="322" t="s">
        <v>2115</v>
      </c>
      <c r="H64" s="324" t="s">
        <v>2116</v>
      </c>
      <c r="I64" s="332" t="s">
        <v>2117</v>
      </c>
      <c r="J64" s="332" t="s">
        <v>2118</v>
      </c>
      <c r="K64" s="344">
        <v>1</v>
      </c>
      <c r="L64" s="326">
        <v>0.91</v>
      </c>
      <c r="M64" s="328" t="s">
        <v>1802</v>
      </c>
      <c r="N64" s="322" t="s">
        <v>1794</v>
      </c>
      <c r="O64" s="322" t="s">
        <v>60</v>
      </c>
      <c r="P64" s="334">
        <v>0.91</v>
      </c>
      <c r="Q64" s="334">
        <v>0.91</v>
      </c>
      <c r="R64" s="334">
        <v>0.91</v>
      </c>
      <c r="S64" s="334">
        <v>0.91</v>
      </c>
      <c r="T64" s="334">
        <v>0.91</v>
      </c>
      <c r="U64" s="118">
        <v>0.99980000000000002</v>
      </c>
      <c r="V64" s="81"/>
      <c r="W64" s="86">
        <f>U64/L64</f>
        <v>1.0986813186813187</v>
      </c>
      <c r="X64" s="73"/>
      <c r="Y64" s="303">
        <v>0.99980000000000002</v>
      </c>
      <c r="Z64" s="293"/>
      <c r="AA64" s="86">
        <f>Y64/R64</f>
        <v>1.0986813186813187</v>
      </c>
      <c r="AB64" s="291"/>
    </row>
    <row r="65" spans="1:28" ht="147" customHeight="1" x14ac:dyDescent="0.2">
      <c r="A65" s="331">
        <v>58</v>
      </c>
      <c r="B65" s="323" t="s">
        <v>874</v>
      </c>
      <c r="C65" s="330" t="s">
        <v>879</v>
      </c>
      <c r="D65" s="331" t="s">
        <v>2119</v>
      </c>
      <c r="E65" s="324" t="s">
        <v>2120</v>
      </c>
      <c r="F65" s="339" t="s">
        <v>2121</v>
      </c>
      <c r="G65" s="322" t="s">
        <v>2115</v>
      </c>
      <c r="H65" s="324" t="s">
        <v>2122</v>
      </c>
      <c r="I65" s="332" t="s">
        <v>2117</v>
      </c>
      <c r="J65" s="332" t="s">
        <v>2123</v>
      </c>
      <c r="K65" s="344">
        <v>1</v>
      </c>
      <c r="L65" s="326">
        <v>1</v>
      </c>
      <c r="M65" s="328" t="s">
        <v>1802</v>
      </c>
      <c r="N65" s="322" t="s">
        <v>1794</v>
      </c>
      <c r="O65" s="322" t="s">
        <v>76</v>
      </c>
      <c r="P65" s="334">
        <v>0.15</v>
      </c>
      <c r="Q65" s="334">
        <v>0.45</v>
      </c>
      <c r="R65" s="334">
        <v>0.75</v>
      </c>
      <c r="S65" s="334">
        <v>1</v>
      </c>
      <c r="T65" s="334">
        <v>1</v>
      </c>
      <c r="U65" s="116">
        <v>8.24</v>
      </c>
      <c r="V65" s="81"/>
      <c r="W65" s="82">
        <v>1</v>
      </c>
      <c r="X65" s="73"/>
      <c r="Y65" s="303">
        <v>0.57699999999999996</v>
      </c>
      <c r="Z65" s="313">
        <f>+Q65</f>
        <v>0.45</v>
      </c>
      <c r="AA65" s="82">
        <f>+Y65/Z65</f>
        <v>1.2822222222222222</v>
      </c>
      <c r="AB65" s="291" t="s">
        <v>2124</v>
      </c>
    </row>
    <row r="66" spans="1:28" ht="60" x14ac:dyDescent="0.2">
      <c r="A66" s="322">
        <v>59</v>
      </c>
      <c r="B66" s="323" t="s">
        <v>874</v>
      </c>
      <c r="C66" s="322" t="s">
        <v>879</v>
      </c>
      <c r="D66" s="331" t="s">
        <v>2125</v>
      </c>
      <c r="E66" s="324" t="s">
        <v>2126</v>
      </c>
      <c r="F66" s="323" t="s">
        <v>2127</v>
      </c>
      <c r="G66" s="322" t="s">
        <v>1790</v>
      </c>
      <c r="H66" s="324" t="s">
        <v>2128</v>
      </c>
      <c r="I66" s="332" t="s">
        <v>2129</v>
      </c>
      <c r="J66" s="324" t="s">
        <v>2130</v>
      </c>
      <c r="K66" s="347">
        <v>0.93420000000000003</v>
      </c>
      <c r="L66" s="326">
        <v>0.92</v>
      </c>
      <c r="M66" s="328" t="s">
        <v>1802</v>
      </c>
      <c r="N66" s="322" t="s">
        <v>1794</v>
      </c>
      <c r="O66" s="322" t="s">
        <v>60</v>
      </c>
      <c r="P66" s="334">
        <v>0.92</v>
      </c>
      <c r="Q66" s="334">
        <v>0.92</v>
      </c>
      <c r="R66" s="334">
        <v>0.92</v>
      </c>
      <c r="S66" s="334">
        <v>0.92</v>
      </c>
      <c r="T66" s="334">
        <v>0.92</v>
      </c>
      <c r="U66" s="116">
        <v>97.85</v>
      </c>
      <c r="V66" s="81">
        <v>97.44</v>
      </c>
      <c r="W66" s="82">
        <f t="shared" si="0"/>
        <v>1.0042077175697866</v>
      </c>
      <c r="X66" s="73"/>
      <c r="Y66" s="292">
        <v>1951</v>
      </c>
      <c r="Z66" s="293">
        <v>2107</v>
      </c>
      <c r="AA66" s="82">
        <f>(Y66/Z66)/Q66</f>
        <v>1.0064794370731103</v>
      </c>
      <c r="AB66" s="291"/>
    </row>
    <row r="67" spans="1:28" ht="75" x14ac:dyDescent="0.2">
      <c r="A67" s="331">
        <v>60</v>
      </c>
      <c r="B67" s="323" t="s">
        <v>874</v>
      </c>
      <c r="C67" s="322" t="s">
        <v>879</v>
      </c>
      <c r="D67" s="331" t="s">
        <v>2131</v>
      </c>
      <c r="E67" s="324" t="s">
        <v>2132</v>
      </c>
      <c r="F67" s="323" t="s">
        <v>2133</v>
      </c>
      <c r="G67" s="322" t="s">
        <v>1790</v>
      </c>
      <c r="H67" s="324" t="s">
        <v>2134</v>
      </c>
      <c r="I67" s="332" t="s">
        <v>2129</v>
      </c>
      <c r="J67" s="324" t="s">
        <v>2135</v>
      </c>
      <c r="K67" s="347">
        <v>0.89870000000000005</v>
      </c>
      <c r="L67" s="326">
        <v>0.8</v>
      </c>
      <c r="M67" s="328" t="s">
        <v>1802</v>
      </c>
      <c r="N67" s="322" t="s">
        <v>1794</v>
      </c>
      <c r="O67" s="322" t="s">
        <v>60</v>
      </c>
      <c r="P67" s="334">
        <v>0.8</v>
      </c>
      <c r="Q67" s="334">
        <v>0.8</v>
      </c>
      <c r="R67" s="334">
        <v>0.8</v>
      </c>
      <c r="S67" s="334">
        <v>0.8</v>
      </c>
      <c r="T67" s="334">
        <v>0.8</v>
      </c>
      <c r="U67" s="116">
        <v>2377</v>
      </c>
      <c r="V67" s="399">
        <v>2585</v>
      </c>
      <c r="W67" s="86">
        <f t="shared" si="0"/>
        <v>0.91953578336557062</v>
      </c>
      <c r="X67" s="73" t="s">
        <v>2136</v>
      </c>
      <c r="Y67" s="292">
        <v>1641</v>
      </c>
      <c r="Z67" s="317">
        <v>1883</v>
      </c>
      <c r="AA67" s="86">
        <f>(Y67/Z67)/Q67</f>
        <v>1.08935209771641</v>
      </c>
      <c r="AB67" s="291"/>
    </row>
    <row r="68" spans="1:28" ht="255" x14ac:dyDescent="0.2">
      <c r="A68" s="322">
        <v>61</v>
      </c>
      <c r="B68" s="323" t="s">
        <v>874</v>
      </c>
      <c r="C68" s="322" t="s">
        <v>879</v>
      </c>
      <c r="D68" s="331" t="s">
        <v>2137</v>
      </c>
      <c r="E68" s="324" t="s">
        <v>2138</v>
      </c>
      <c r="F68" s="323" t="s">
        <v>2139</v>
      </c>
      <c r="G68" s="322" t="s">
        <v>1790</v>
      </c>
      <c r="H68" s="324" t="s">
        <v>2140</v>
      </c>
      <c r="I68" s="332" t="s">
        <v>2129</v>
      </c>
      <c r="J68" s="324" t="s">
        <v>2141</v>
      </c>
      <c r="K68" s="347">
        <v>0.95820000000000005</v>
      </c>
      <c r="L68" s="326">
        <v>0.92</v>
      </c>
      <c r="M68" s="328" t="s">
        <v>1802</v>
      </c>
      <c r="N68" s="322" t="s">
        <v>1794</v>
      </c>
      <c r="O68" s="322" t="s">
        <v>60</v>
      </c>
      <c r="P68" s="334">
        <v>0.92</v>
      </c>
      <c r="Q68" s="334">
        <v>0.92</v>
      </c>
      <c r="R68" s="334">
        <v>0.92</v>
      </c>
      <c r="S68" s="334">
        <v>0.92</v>
      </c>
      <c r="T68" s="334">
        <v>0.92</v>
      </c>
      <c r="U68" s="116">
        <v>344</v>
      </c>
      <c r="V68" s="399">
        <v>373</v>
      </c>
      <c r="W68" s="82">
        <f t="shared" si="0"/>
        <v>0.92225201072386054</v>
      </c>
      <c r="X68" s="73" t="s">
        <v>2142</v>
      </c>
      <c r="Y68" s="292">
        <v>367</v>
      </c>
      <c r="Z68" s="317">
        <v>391</v>
      </c>
      <c r="AA68" s="82">
        <f>(Y68/Z68)/Q68</f>
        <v>1.0202379628600022</v>
      </c>
      <c r="AB68" s="291" t="s">
        <v>2143</v>
      </c>
    </row>
    <row r="69" spans="1:28" ht="60" x14ac:dyDescent="0.2">
      <c r="A69" s="331">
        <v>62</v>
      </c>
      <c r="B69" s="323" t="s">
        <v>874</v>
      </c>
      <c r="C69" s="322" t="s">
        <v>879</v>
      </c>
      <c r="D69" s="331" t="s">
        <v>2144</v>
      </c>
      <c r="E69" s="332" t="s">
        <v>2145</v>
      </c>
      <c r="F69" s="339" t="s">
        <v>2146</v>
      </c>
      <c r="G69" s="322" t="s">
        <v>1790</v>
      </c>
      <c r="H69" s="324" t="s">
        <v>2147</v>
      </c>
      <c r="I69" s="324" t="s">
        <v>2148</v>
      </c>
      <c r="J69" s="371" t="s">
        <v>2149</v>
      </c>
      <c r="K69" s="341">
        <v>1</v>
      </c>
      <c r="L69" s="326">
        <v>1</v>
      </c>
      <c r="M69" s="328" t="s">
        <v>1802</v>
      </c>
      <c r="N69" s="322" t="s">
        <v>1794</v>
      </c>
      <c r="O69" s="322" t="s">
        <v>76</v>
      </c>
      <c r="P69" s="334">
        <v>0.21</v>
      </c>
      <c r="Q69" s="334">
        <v>0.46</v>
      </c>
      <c r="R69" s="334">
        <v>0.71</v>
      </c>
      <c r="S69" s="334">
        <v>1</v>
      </c>
      <c r="T69" s="334">
        <v>1</v>
      </c>
      <c r="U69" s="116">
        <v>21</v>
      </c>
      <c r="V69" s="81">
        <v>21</v>
      </c>
      <c r="W69" s="82">
        <f t="shared" si="0"/>
        <v>1</v>
      </c>
      <c r="X69" s="73"/>
      <c r="Y69" s="292">
        <v>46</v>
      </c>
      <c r="Z69" s="293">
        <v>46</v>
      </c>
      <c r="AA69" s="82">
        <f t="shared" ref="AA69:AA70" si="9">Y69/Z69</f>
        <v>1</v>
      </c>
      <c r="AB69" s="291"/>
    </row>
    <row r="70" spans="1:28" ht="90" x14ac:dyDescent="0.2">
      <c r="A70" s="322">
        <v>63</v>
      </c>
      <c r="B70" s="323" t="s">
        <v>874</v>
      </c>
      <c r="C70" s="322" t="s">
        <v>879</v>
      </c>
      <c r="D70" s="331" t="s">
        <v>2150</v>
      </c>
      <c r="E70" s="324" t="s">
        <v>2151</v>
      </c>
      <c r="F70" s="356" t="s">
        <v>2152</v>
      </c>
      <c r="G70" s="322" t="s">
        <v>1790</v>
      </c>
      <c r="H70" s="324" t="s">
        <v>2153</v>
      </c>
      <c r="I70" s="324" t="s">
        <v>2154</v>
      </c>
      <c r="J70" s="332" t="s">
        <v>2155</v>
      </c>
      <c r="K70" s="344">
        <v>1</v>
      </c>
      <c r="L70" s="326">
        <v>1</v>
      </c>
      <c r="M70" s="328" t="s">
        <v>1802</v>
      </c>
      <c r="N70" s="322" t="s">
        <v>1794</v>
      </c>
      <c r="O70" s="322" t="s">
        <v>76</v>
      </c>
      <c r="P70" s="334">
        <v>0.17</v>
      </c>
      <c r="Q70" s="334">
        <v>0.42</v>
      </c>
      <c r="R70" s="334">
        <v>0.7</v>
      </c>
      <c r="S70" s="334">
        <v>1</v>
      </c>
      <c r="T70" s="334">
        <v>1</v>
      </c>
      <c r="U70" s="116">
        <v>17</v>
      </c>
      <c r="V70" s="81">
        <v>17</v>
      </c>
      <c r="W70" s="82">
        <f t="shared" si="0"/>
        <v>1</v>
      </c>
      <c r="X70" s="73"/>
      <c r="Y70" s="292">
        <v>43</v>
      </c>
      <c r="Z70" s="293">
        <v>43</v>
      </c>
      <c r="AA70" s="82">
        <f t="shared" si="9"/>
        <v>1</v>
      </c>
      <c r="AB70" s="291"/>
    </row>
    <row r="71" spans="1:28" ht="120" x14ac:dyDescent="0.2">
      <c r="A71" s="331">
        <v>64</v>
      </c>
      <c r="B71" s="323" t="s">
        <v>874</v>
      </c>
      <c r="C71" s="322" t="s">
        <v>879</v>
      </c>
      <c r="D71" s="322" t="s">
        <v>2156</v>
      </c>
      <c r="E71" s="324" t="s">
        <v>2157</v>
      </c>
      <c r="F71" s="323" t="s">
        <v>2158</v>
      </c>
      <c r="G71" s="322" t="s">
        <v>1790</v>
      </c>
      <c r="H71" s="324" t="s">
        <v>2159</v>
      </c>
      <c r="I71" s="324" t="s">
        <v>920</v>
      </c>
      <c r="J71" s="324" t="s">
        <v>923</v>
      </c>
      <c r="K71" s="347">
        <v>0.98750000000000004</v>
      </c>
      <c r="L71" s="326">
        <v>0.95</v>
      </c>
      <c r="M71" s="328" t="s">
        <v>1802</v>
      </c>
      <c r="N71" s="322" t="s">
        <v>1794</v>
      </c>
      <c r="O71" s="322" t="s">
        <v>60</v>
      </c>
      <c r="P71" s="334">
        <v>0.95</v>
      </c>
      <c r="Q71" s="334">
        <v>0.95</v>
      </c>
      <c r="R71" s="334">
        <v>0.95</v>
      </c>
      <c r="S71" s="334">
        <v>0.95</v>
      </c>
      <c r="T71" s="334">
        <v>0.95</v>
      </c>
      <c r="U71" s="116">
        <v>20</v>
      </c>
      <c r="V71" s="81">
        <v>29</v>
      </c>
      <c r="W71" s="82">
        <f>(U71/V71)/L71</f>
        <v>0.72595281306715076</v>
      </c>
      <c r="X71" s="73" t="s">
        <v>2160</v>
      </c>
      <c r="Y71" s="292">
        <v>29</v>
      </c>
      <c r="Z71" s="293">
        <v>30</v>
      </c>
      <c r="AA71" s="82">
        <f>(Y71/Z71)/Q71</f>
        <v>1.0175438596491229</v>
      </c>
      <c r="AB71" s="291"/>
    </row>
    <row r="72" spans="1:28" ht="90" x14ac:dyDescent="0.2">
      <c r="A72" s="322">
        <v>65</v>
      </c>
      <c r="B72" s="323" t="s">
        <v>480</v>
      </c>
      <c r="C72" s="322" t="s">
        <v>2161</v>
      </c>
      <c r="D72" s="322" t="s">
        <v>2162</v>
      </c>
      <c r="E72" s="324" t="s">
        <v>2163</v>
      </c>
      <c r="F72" s="371" t="s">
        <v>2164</v>
      </c>
      <c r="G72" s="322" t="s">
        <v>1834</v>
      </c>
      <c r="H72" s="324" t="s">
        <v>2165</v>
      </c>
      <c r="I72" s="376" t="s">
        <v>954</v>
      </c>
      <c r="J72" s="371" t="s">
        <v>2166</v>
      </c>
      <c r="K72" s="377">
        <v>1</v>
      </c>
      <c r="L72" s="345">
        <v>1</v>
      </c>
      <c r="M72" s="328" t="s">
        <v>1802</v>
      </c>
      <c r="N72" s="322" t="s">
        <v>1794</v>
      </c>
      <c r="O72" s="322" t="s">
        <v>76</v>
      </c>
      <c r="P72" s="326">
        <v>0.25</v>
      </c>
      <c r="Q72" s="326">
        <v>0.25</v>
      </c>
      <c r="R72" s="326">
        <v>0.25</v>
      </c>
      <c r="S72" s="326">
        <v>0.25</v>
      </c>
      <c r="T72" s="334">
        <f t="shared" ref="T72:T77" si="10">SUM(P72:S72)</f>
        <v>1</v>
      </c>
      <c r="U72" s="116">
        <v>3</v>
      </c>
      <c r="V72" s="81">
        <v>3</v>
      </c>
      <c r="W72" s="82">
        <f t="shared" si="0"/>
        <v>1</v>
      </c>
      <c r="X72" s="73"/>
      <c r="Y72" s="292">
        <v>8</v>
      </c>
      <c r="Z72" s="293">
        <v>8</v>
      </c>
      <c r="AA72" s="82">
        <f t="shared" ref="AA72:AA73" si="11">Y72/Z72</f>
        <v>1</v>
      </c>
      <c r="AB72" s="291"/>
    </row>
    <row r="73" spans="1:28" ht="120" x14ac:dyDescent="0.2">
      <c r="A73" s="331">
        <v>66</v>
      </c>
      <c r="B73" s="323" t="s">
        <v>480</v>
      </c>
      <c r="C73" s="322" t="s">
        <v>2161</v>
      </c>
      <c r="D73" s="322" t="s">
        <v>2167</v>
      </c>
      <c r="E73" s="324" t="s">
        <v>1859</v>
      </c>
      <c r="F73" s="323" t="s">
        <v>2168</v>
      </c>
      <c r="G73" s="322" t="s">
        <v>1834</v>
      </c>
      <c r="H73" s="324" t="s">
        <v>1862</v>
      </c>
      <c r="I73" s="324" t="s">
        <v>926</v>
      </c>
      <c r="J73" s="323" t="s">
        <v>2169</v>
      </c>
      <c r="K73" s="326">
        <v>1</v>
      </c>
      <c r="L73" s="345">
        <v>1</v>
      </c>
      <c r="M73" s="328" t="s">
        <v>1802</v>
      </c>
      <c r="N73" s="322" t="s">
        <v>1794</v>
      </c>
      <c r="O73" s="322" t="s">
        <v>76</v>
      </c>
      <c r="P73" s="326">
        <v>0.25</v>
      </c>
      <c r="Q73" s="326">
        <v>0.25</v>
      </c>
      <c r="R73" s="326">
        <v>0.25</v>
      </c>
      <c r="S73" s="326">
        <v>0.25</v>
      </c>
      <c r="T73" s="334">
        <f t="shared" si="10"/>
        <v>1</v>
      </c>
      <c r="U73" s="116">
        <v>6</v>
      </c>
      <c r="V73" s="81">
        <v>6</v>
      </c>
      <c r="W73" s="82">
        <f t="shared" ref="W73:W92" si="12">U73/V73</f>
        <v>1</v>
      </c>
      <c r="X73" s="73"/>
      <c r="Y73" s="292">
        <v>8</v>
      </c>
      <c r="Z73" s="293">
        <v>8</v>
      </c>
      <c r="AA73" s="82">
        <f t="shared" si="11"/>
        <v>1</v>
      </c>
      <c r="AB73" s="291"/>
    </row>
    <row r="74" spans="1:28" ht="60" x14ac:dyDescent="0.2">
      <c r="A74" s="322">
        <v>67</v>
      </c>
      <c r="B74" s="323" t="s">
        <v>501</v>
      </c>
      <c r="C74" s="378" t="s">
        <v>506</v>
      </c>
      <c r="D74" s="378" t="s">
        <v>2170</v>
      </c>
      <c r="E74" s="379" t="s">
        <v>2171</v>
      </c>
      <c r="F74" s="379" t="s">
        <v>2172</v>
      </c>
      <c r="G74" s="378" t="s">
        <v>2173</v>
      </c>
      <c r="H74" s="379" t="s">
        <v>2174</v>
      </c>
      <c r="I74" s="346" t="s">
        <v>2175</v>
      </c>
      <c r="J74" s="379" t="s">
        <v>2176</v>
      </c>
      <c r="K74" s="74">
        <v>0</v>
      </c>
      <c r="L74" s="74">
        <v>1</v>
      </c>
      <c r="M74" s="380" t="s">
        <v>1802</v>
      </c>
      <c r="N74" s="378" t="s">
        <v>1837</v>
      </c>
      <c r="O74" s="322" t="s">
        <v>76</v>
      </c>
      <c r="P74" s="334"/>
      <c r="Q74" s="334">
        <v>0.5</v>
      </c>
      <c r="R74" s="334"/>
      <c r="S74" s="334">
        <v>0.5</v>
      </c>
      <c r="T74" s="334">
        <f t="shared" si="10"/>
        <v>1</v>
      </c>
      <c r="U74" s="116" t="s">
        <v>1795</v>
      </c>
      <c r="V74" s="81" t="s">
        <v>1795</v>
      </c>
      <c r="W74" s="81" t="s">
        <v>1795</v>
      </c>
      <c r="X74" s="73" t="s">
        <v>1796</v>
      </c>
      <c r="Y74" s="294">
        <v>3</v>
      </c>
      <c r="Z74" s="278">
        <v>3</v>
      </c>
      <c r="AA74" s="53">
        <f>Y74/Z74</f>
        <v>1</v>
      </c>
      <c r="AB74" s="291"/>
    </row>
    <row r="75" spans="1:28" ht="60" x14ac:dyDescent="0.2">
      <c r="A75" s="331">
        <v>68</v>
      </c>
      <c r="B75" s="323" t="s">
        <v>501</v>
      </c>
      <c r="C75" s="322" t="s">
        <v>506</v>
      </c>
      <c r="D75" s="378" t="s">
        <v>2177</v>
      </c>
      <c r="E75" s="324" t="s">
        <v>1951</v>
      </c>
      <c r="F75" s="379" t="s">
        <v>2178</v>
      </c>
      <c r="G75" s="322" t="s">
        <v>2179</v>
      </c>
      <c r="H75" s="324" t="s">
        <v>1952</v>
      </c>
      <c r="I75" s="324" t="s">
        <v>1429</v>
      </c>
      <c r="J75" s="379" t="s">
        <v>2178</v>
      </c>
      <c r="K75" s="74">
        <v>0.15</v>
      </c>
      <c r="L75" s="74">
        <v>1</v>
      </c>
      <c r="M75" s="359" t="s">
        <v>1802</v>
      </c>
      <c r="N75" s="330" t="s">
        <v>1794</v>
      </c>
      <c r="O75" s="322" t="s">
        <v>76</v>
      </c>
      <c r="P75" s="326">
        <v>0.25</v>
      </c>
      <c r="Q75" s="326">
        <v>0.25</v>
      </c>
      <c r="R75" s="326">
        <v>0.25</v>
      </c>
      <c r="S75" s="326">
        <v>0.25</v>
      </c>
      <c r="T75" s="334">
        <f t="shared" si="10"/>
        <v>1</v>
      </c>
      <c r="U75" s="81">
        <v>23</v>
      </c>
      <c r="V75" s="392">
        <v>23</v>
      </c>
      <c r="W75" s="82">
        <f t="shared" si="12"/>
        <v>1</v>
      </c>
      <c r="X75" s="73"/>
      <c r="Y75" s="300">
        <v>25</v>
      </c>
      <c r="Z75" s="299">
        <v>25</v>
      </c>
      <c r="AA75" s="82">
        <f t="shared" ref="AA75:AA79" si="13">Y75/Z75</f>
        <v>1</v>
      </c>
      <c r="AB75" s="296"/>
    </row>
    <row r="76" spans="1:28" ht="45" x14ac:dyDescent="0.2">
      <c r="A76" s="322">
        <v>69</v>
      </c>
      <c r="B76" s="323" t="s">
        <v>450</v>
      </c>
      <c r="C76" s="381" t="s">
        <v>116</v>
      </c>
      <c r="D76" s="381" t="s">
        <v>2180</v>
      </c>
      <c r="E76" s="382" t="s">
        <v>2181</v>
      </c>
      <c r="F76" s="382" t="s">
        <v>2182</v>
      </c>
      <c r="G76" s="381" t="s">
        <v>2179</v>
      </c>
      <c r="H76" s="382" t="s">
        <v>2183</v>
      </c>
      <c r="I76" s="376" t="s">
        <v>2184</v>
      </c>
      <c r="J76" s="382" t="s">
        <v>1013</v>
      </c>
      <c r="K76" s="345">
        <v>0</v>
      </c>
      <c r="L76" s="345">
        <v>1</v>
      </c>
      <c r="M76" s="383" t="s">
        <v>1802</v>
      </c>
      <c r="N76" s="381" t="s">
        <v>1794</v>
      </c>
      <c r="O76" s="322" t="s">
        <v>76</v>
      </c>
      <c r="P76" s="334">
        <v>0.25</v>
      </c>
      <c r="Q76" s="334">
        <v>0.25</v>
      </c>
      <c r="R76" s="334">
        <v>0.25</v>
      </c>
      <c r="S76" s="334">
        <v>0.25</v>
      </c>
      <c r="T76" s="334">
        <f t="shared" si="10"/>
        <v>1</v>
      </c>
      <c r="U76" s="400">
        <v>37</v>
      </c>
      <c r="V76" s="392">
        <v>37</v>
      </c>
      <c r="W76" s="82">
        <f t="shared" si="12"/>
        <v>1</v>
      </c>
      <c r="X76" s="73"/>
      <c r="Y76" s="318">
        <v>37</v>
      </c>
      <c r="Z76" s="305">
        <v>37</v>
      </c>
      <c r="AA76" s="82">
        <f t="shared" si="13"/>
        <v>1</v>
      </c>
      <c r="AB76" s="291"/>
    </row>
    <row r="77" spans="1:28" ht="120" x14ac:dyDescent="0.2">
      <c r="A77" s="331">
        <v>70</v>
      </c>
      <c r="B77" s="323" t="s">
        <v>450</v>
      </c>
      <c r="C77" s="381" t="s">
        <v>116</v>
      </c>
      <c r="D77" s="381" t="s">
        <v>2185</v>
      </c>
      <c r="E77" s="324" t="s">
        <v>1839</v>
      </c>
      <c r="F77" s="323" t="s">
        <v>2168</v>
      </c>
      <c r="G77" s="322" t="s">
        <v>1790</v>
      </c>
      <c r="H77" s="324" t="s">
        <v>1841</v>
      </c>
      <c r="I77" s="324" t="s">
        <v>995</v>
      </c>
      <c r="J77" s="323" t="s">
        <v>2169</v>
      </c>
      <c r="K77" s="326">
        <v>1</v>
      </c>
      <c r="L77" s="326">
        <v>1</v>
      </c>
      <c r="M77" s="328" t="s">
        <v>1802</v>
      </c>
      <c r="N77" s="322" t="s">
        <v>1794</v>
      </c>
      <c r="O77" s="322" t="s">
        <v>76</v>
      </c>
      <c r="P77" s="326">
        <v>0.25</v>
      </c>
      <c r="Q77" s="326">
        <v>0.25</v>
      </c>
      <c r="R77" s="326">
        <v>0.25</v>
      </c>
      <c r="S77" s="326">
        <v>0.25</v>
      </c>
      <c r="T77" s="334">
        <f t="shared" si="10"/>
        <v>1</v>
      </c>
      <c r="U77" s="81">
        <v>4</v>
      </c>
      <c r="V77" s="392">
        <v>4</v>
      </c>
      <c r="W77" s="82">
        <f t="shared" si="12"/>
        <v>1</v>
      </c>
      <c r="X77" s="73"/>
      <c r="Y77" s="293">
        <v>4</v>
      </c>
      <c r="Z77" s="305">
        <v>4</v>
      </c>
      <c r="AA77" s="82">
        <f t="shared" si="13"/>
        <v>1</v>
      </c>
      <c r="AB77" s="291"/>
    </row>
    <row r="78" spans="1:28" ht="75" x14ac:dyDescent="0.2">
      <c r="A78" s="322">
        <v>71</v>
      </c>
      <c r="B78" s="323" t="s">
        <v>632</v>
      </c>
      <c r="C78" s="322" t="s">
        <v>2186</v>
      </c>
      <c r="D78" s="322" t="s">
        <v>2187</v>
      </c>
      <c r="E78" s="324" t="s">
        <v>2188</v>
      </c>
      <c r="F78" s="323" t="s">
        <v>2189</v>
      </c>
      <c r="G78" s="322" t="s">
        <v>1790</v>
      </c>
      <c r="H78" s="324" t="s">
        <v>2190</v>
      </c>
      <c r="I78" s="324" t="s">
        <v>1177</v>
      </c>
      <c r="J78" s="323" t="s">
        <v>2191</v>
      </c>
      <c r="K78" s="322" t="s">
        <v>1847</v>
      </c>
      <c r="L78" s="333">
        <v>1</v>
      </c>
      <c r="M78" s="328" t="s">
        <v>1802</v>
      </c>
      <c r="N78" s="322" t="s">
        <v>1794</v>
      </c>
      <c r="O78" s="322" t="s">
        <v>60</v>
      </c>
      <c r="P78" s="326">
        <v>1</v>
      </c>
      <c r="Q78" s="326">
        <v>1</v>
      </c>
      <c r="R78" s="326">
        <v>1</v>
      </c>
      <c r="S78" s="326">
        <v>1</v>
      </c>
      <c r="T78" s="334">
        <v>1</v>
      </c>
      <c r="U78" s="116">
        <v>296</v>
      </c>
      <c r="V78" s="81">
        <v>296</v>
      </c>
      <c r="W78" s="82">
        <f t="shared" si="12"/>
        <v>1</v>
      </c>
      <c r="X78" s="73"/>
      <c r="Y78" s="294">
        <v>263</v>
      </c>
      <c r="Z78" s="295">
        <v>263</v>
      </c>
      <c r="AA78" s="82">
        <f t="shared" si="13"/>
        <v>1</v>
      </c>
      <c r="AB78" s="296"/>
    </row>
    <row r="79" spans="1:28" customFormat="1" ht="95.25" customHeight="1" x14ac:dyDescent="0.2">
      <c r="A79" s="331">
        <v>72</v>
      </c>
      <c r="B79" s="323" t="s">
        <v>632</v>
      </c>
      <c r="C79" s="322" t="s">
        <v>2186</v>
      </c>
      <c r="D79" s="322" t="s">
        <v>2192</v>
      </c>
      <c r="E79" s="324" t="s">
        <v>2193</v>
      </c>
      <c r="F79" s="384" t="s">
        <v>2194</v>
      </c>
      <c r="G79" s="322" t="s">
        <v>1790</v>
      </c>
      <c r="H79" s="324" t="s">
        <v>2195</v>
      </c>
      <c r="I79" s="324" t="s">
        <v>2196</v>
      </c>
      <c r="J79" s="336" t="s">
        <v>2197</v>
      </c>
      <c r="K79" s="337" t="s">
        <v>2198</v>
      </c>
      <c r="L79" s="322">
        <v>5</v>
      </c>
      <c r="M79" s="328" t="s">
        <v>2199</v>
      </c>
      <c r="N79" s="322" t="s">
        <v>1794</v>
      </c>
      <c r="O79" s="322" t="s">
        <v>76</v>
      </c>
      <c r="P79" s="322">
        <v>2</v>
      </c>
      <c r="Q79" s="322">
        <v>1</v>
      </c>
      <c r="R79" s="322">
        <v>1</v>
      </c>
      <c r="S79" s="322">
        <v>1</v>
      </c>
      <c r="T79" s="330">
        <v>5</v>
      </c>
      <c r="U79" s="116">
        <v>2</v>
      </c>
      <c r="V79" s="81">
        <v>2</v>
      </c>
      <c r="W79" s="82">
        <f t="shared" si="12"/>
        <v>1</v>
      </c>
      <c r="X79" s="73"/>
      <c r="Y79" s="275">
        <v>3</v>
      </c>
      <c r="Z79" s="299">
        <v>3</v>
      </c>
      <c r="AA79" s="82">
        <f t="shared" si="13"/>
        <v>1</v>
      </c>
      <c r="AB79" s="280"/>
    </row>
    <row r="80" spans="1:28" customFormat="1" ht="75" x14ac:dyDescent="0.2">
      <c r="A80" s="322">
        <v>73</v>
      </c>
      <c r="B80" s="323" t="s">
        <v>632</v>
      </c>
      <c r="C80" s="322" t="s">
        <v>2186</v>
      </c>
      <c r="D80" s="322" t="s">
        <v>2200</v>
      </c>
      <c r="E80" s="324" t="s">
        <v>2201</v>
      </c>
      <c r="F80" s="384" t="s">
        <v>2202</v>
      </c>
      <c r="G80" s="322" t="s">
        <v>1790</v>
      </c>
      <c r="H80" s="324" t="s">
        <v>2203</v>
      </c>
      <c r="I80" s="324" t="s">
        <v>2204</v>
      </c>
      <c r="J80" s="336" t="s">
        <v>2205</v>
      </c>
      <c r="K80" s="337" t="s">
        <v>1847</v>
      </c>
      <c r="L80" s="322">
        <v>1</v>
      </c>
      <c r="M80" s="328" t="s">
        <v>2199</v>
      </c>
      <c r="N80" s="322" t="s">
        <v>1816</v>
      </c>
      <c r="O80" s="322" t="s">
        <v>76</v>
      </c>
      <c r="P80" s="322">
        <v>1</v>
      </c>
      <c r="Q80" s="322"/>
      <c r="R80" s="322"/>
      <c r="S80" s="322"/>
      <c r="T80" s="330">
        <v>1</v>
      </c>
      <c r="U80" s="116">
        <v>1</v>
      </c>
      <c r="V80" s="81">
        <v>1</v>
      </c>
      <c r="W80" s="53">
        <f t="shared" si="12"/>
        <v>1</v>
      </c>
      <c r="X80" s="73"/>
      <c r="Y80" s="275">
        <v>0</v>
      </c>
      <c r="Z80" s="299">
        <v>0</v>
      </c>
      <c r="AA80" s="53" t="str">
        <f>IFERROR((Y80/Z80),"Finalizado")</f>
        <v>Finalizado</v>
      </c>
      <c r="AB80" s="280" t="s">
        <v>2206</v>
      </c>
    </row>
    <row r="81" spans="1:28" ht="105" x14ac:dyDescent="0.2">
      <c r="A81" s="331">
        <v>74</v>
      </c>
      <c r="B81" s="323" t="s">
        <v>632</v>
      </c>
      <c r="C81" s="322" t="s">
        <v>2207</v>
      </c>
      <c r="D81" s="322" t="s">
        <v>2208</v>
      </c>
      <c r="E81" s="324" t="s">
        <v>2209</v>
      </c>
      <c r="F81" s="336" t="s">
        <v>2210</v>
      </c>
      <c r="G81" s="322" t="s">
        <v>2211</v>
      </c>
      <c r="H81" s="324" t="s">
        <v>2212</v>
      </c>
      <c r="I81" s="385" t="s">
        <v>1196</v>
      </c>
      <c r="J81" s="336" t="s">
        <v>2213</v>
      </c>
      <c r="K81" s="337" t="s">
        <v>2214</v>
      </c>
      <c r="L81" s="326">
        <v>0.9</v>
      </c>
      <c r="M81" s="328" t="s">
        <v>1802</v>
      </c>
      <c r="N81" s="322" t="s">
        <v>1816</v>
      </c>
      <c r="O81" s="322" t="s">
        <v>76</v>
      </c>
      <c r="P81" s="326">
        <v>0.9</v>
      </c>
      <c r="Q81" s="322"/>
      <c r="R81" s="322"/>
      <c r="S81" s="322"/>
      <c r="T81" s="334">
        <v>0.9</v>
      </c>
      <c r="U81" s="116">
        <v>2335</v>
      </c>
      <c r="V81" s="81">
        <f>505*5</f>
        <v>2525</v>
      </c>
      <c r="W81" s="82">
        <f>(U81/V81)/L81</f>
        <v>1.0275027502750276</v>
      </c>
      <c r="X81" s="73"/>
      <c r="Y81" s="275">
        <v>0</v>
      </c>
      <c r="Z81" s="299">
        <v>0</v>
      </c>
      <c r="AA81" s="53" t="str">
        <f>IFERROR((Y81/Z81),"Finalizado")</f>
        <v>Finalizado</v>
      </c>
      <c r="AB81" s="280" t="s">
        <v>2206</v>
      </c>
    </row>
    <row r="82" spans="1:28" ht="105" x14ac:dyDescent="0.2">
      <c r="A82" s="322">
        <v>75</v>
      </c>
      <c r="B82" s="323" t="s">
        <v>632</v>
      </c>
      <c r="C82" s="322" t="s">
        <v>2207</v>
      </c>
      <c r="D82" s="322" t="s">
        <v>2215</v>
      </c>
      <c r="E82" s="324" t="s">
        <v>2216</v>
      </c>
      <c r="F82" s="336" t="s">
        <v>2217</v>
      </c>
      <c r="G82" s="322" t="s">
        <v>1790</v>
      </c>
      <c r="H82" s="324" t="s">
        <v>2218</v>
      </c>
      <c r="I82" s="386" t="s">
        <v>1083</v>
      </c>
      <c r="J82" s="336" t="s">
        <v>2219</v>
      </c>
      <c r="K82" s="337" t="s">
        <v>2220</v>
      </c>
      <c r="L82" s="326">
        <v>1</v>
      </c>
      <c r="M82" s="328" t="s">
        <v>1802</v>
      </c>
      <c r="N82" s="322" t="s">
        <v>1794</v>
      </c>
      <c r="O82" s="322" t="s">
        <v>60</v>
      </c>
      <c r="P82" s="326">
        <v>1</v>
      </c>
      <c r="Q82" s="326">
        <v>1</v>
      </c>
      <c r="R82" s="326">
        <v>1</v>
      </c>
      <c r="S82" s="326">
        <v>1</v>
      </c>
      <c r="T82" s="334">
        <v>1</v>
      </c>
      <c r="U82" s="116">
        <v>70</v>
      </c>
      <c r="V82" s="81">
        <v>70</v>
      </c>
      <c r="W82" s="82">
        <f t="shared" si="12"/>
        <v>1</v>
      </c>
      <c r="X82" s="73"/>
      <c r="Y82" s="275">
        <v>98</v>
      </c>
      <c r="Z82" s="299">
        <v>98</v>
      </c>
      <c r="AA82" s="82">
        <f t="shared" ref="AA82:AA92" si="14">Y82/Z82</f>
        <v>1</v>
      </c>
      <c r="AB82" s="280"/>
    </row>
    <row r="83" spans="1:28" ht="120" x14ac:dyDescent="0.2">
      <c r="A83" s="331">
        <v>76</v>
      </c>
      <c r="B83" s="323" t="s">
        <v>632</v>
      </c>
      <c r="C83" s="322" t="s">
        <v>2221</v>
      </c>
      <c r="D83" s="322" t="s">
        <v>2222</v>
      </c>
      <c r="E83" s="324" t="s">
        <v>2223</v>
      </c>
      <c r="F83" s="336" t="s">
        <v>2224</v>
      </c>
      <c r="G83" s="322" t="s">
        <v>1790</v>
      </c>
      <c r="H83" s="324" t="s">
        <v>2225</v>
      </c>
      <c r="I83" s="324" t="s">
        <v>1210</v>
      </c>
      <c r="J83" s="336" t="s">
        <v>2226</v>
      </c>
      <c r="K83" s="341">
        <v>1</v>
      </c>
      <c r="L83" s="326">
        <v>1</v>
      </c>
      <c r="M83" s="328" t="s">
        <v>1802</v>
      </c>
      <c r="N83" s="322" t="s">
        <v>1794</v>
      </c>
      <c r="O83" s="322" t="s">
        <v>60</v>
      </c>
      <c r="P83" s="326">
        <v>0.25</v>
      </c>
      <c r="Q83" s="326">
        <v>0.25</v>
      </c>
      <c r="R83" s="326">
        <v>0.25</v>
      </c>
      <c r="S83" s="326">
        <v>0.25</v>
      </c>
      <c r="T83" s="334">
        <v>1</v>
      </c>
      <c r="U83" s="116">
        <v>25</v>
      </c>
      <c r="V83" s="81">
        <v>25</v>
      </c>
      <c r="W83" s="82">
        <f t="shared" si="12"/>
        <v>1</v>
      </c>
      <c r="X83" s="73"/>
      <c r="Y83" s="275">
        <v>25</v>
      </c>
      <c r="Z83" s="299">
        <v>25</v>
      </c>
      <c r="AA83" s="82">
        <f t="shared" si="14"/>
        <v>1</v>
      </c>
      <c r="AB83" s="280"/>
    </row>
    <row r="84" spans="1:28" ht="105" x14ac:dyDescent="0.2">
      <c r="A84" s="322">
        <v>77</v>
      </c>
      <c r="B84" s="323" t="s">
        <v>632</v>
      </c>
      <c r="C84" s="322" t="s">
        <v>2227</v>
      </c>
      <c r="D84" s="322" t="s">
        <v>2228</v>
      </c>
      <c r="E84" s="324" t="s">
        <v>2229</v>
      </c>
      <c r="F84" s="336" t="s">
        <v>2230</v>
      </c>
      <c r="G84" s="322" t="s">
        <v>1790</v>
      </c>
      <c r="H84" s="324" t="s">
        <v>2231</v>
      </c>
      <c r="I84" s="324" t="s">
        <v>1115</v>
      </c>
      <c r="J84" s="336" t="s">
        <v>2232</v>
      </c>
      <c r="K84" s="341">
        <v>1</v>
      </c>
      <c r="L84" s="326">
        <v>1</v>
      </c>
      <c r="M84" s="328" t="s">
        <v>1802</v>
      </c>
      <c r="N84" s="322" t="s">
        <v>1794</v>
      </c>
      <c r="O84" s="322" t="s">
        <v>60</v>
      </c>
      <c r="P84" s="326">
        <v>1</v>
      </c>
      <c r="Q84" s="326">
        <v>1</v>
      </c>
      <c r="R84" s="326">
        <v>1</v>
      </c>
      <c r="S84" s="326">
        <v>1</v>
      </c>
      <c r="T84" s="334">
        <v>1</v>
      </c>
      <c r="U84" s="117">
        <v>0.2</v>
      </c>
      <c r="V84" s="82">
        <v>0.2</v>
      </c>
      <c r="W84" s="82">
        <f t="shared" si="12"/>
        <v>1</v>
      </c>
      <c r="X84" s="73"/>
      <c r="Y84" s="272">
        <v>0.2</v>
      </c>
      <c r="Z84" s="298">
        <v>0.2</v>
      </c>
      <c r="AA84" s="82">
        <f t="shared" si="14"/>
        <v>1</v>
      </c>
      <c r="AB84" s="280"/>
    </row>
    <row r="85" spans="1:28" ht="105" x14ac:dyDescent="0.2">
      <c r="A85" s="331">
        <v>78</v>
      </c>
      <c r="B85" s="323" t="s">
        <v>632</v>
      </c>
      <c r="C85" s="322" t="s">
        <v>57</v>
      </c>
      <c r="D85" s="322" t="s">
        <v>2233</v>
      </c>
      <c r="E85" s="324" t="s">
        <v>1839</v>
      </c>
      <c r="F85" s="336" t="s">
        <v>1840</v>
      </c>
      <c r="G85" s="322" t="s">
        <v>1790</v>
      </c>
      <c r="H85" s="324" t="s">
        <v>2234</v>
      </c>
      <c r="I85" s="324" t="s">
        <v>1088</v>
      </c>
      <c r="J85" s="336" t="s">
        <v>1842</v>
      </c>
      <c r="K85" s="341">
        <v>1</v>
      </c>
      <c r="L85" s="326">
        <v>1</v>
      </c>
      <c r="M85" s="328" t="s">
        <v>1802</v>
      </c>
      <c r="N85" s="322" t="s">
        <v>1794</v>
      </c>
      <c r="O85" s="322" t="s">
        <v>60</v>
      </c>
      <c r="P85" s="326">
        <v>1</v>
      </c>
      <c r="Q85" s="326">
        <v>1</v>
      </c>
      <c r="R85" s="326">
        <v>1</v>
      </c>
      <c r="S85" s="326">
        <v>1</v>
      </c>
      <c r="T85" s="334">
        <v>1</v>
      </c>
      <c r="U85" s="116">
        <v>5</v>
      </c>
      <c r="V85" s="81">
        <v>5</v>
      </c>
      <c r="W85" s="82">
        <f t="shared" si="12"/>
        <v>1</v>
      </c>
      <c r="X85" s="73"/>
      <c r="Y85" s="275">
        <v>5</v>
      </c>
      <c r="Z85" s="299">
        <v>5</v>
      </c>
      <c r="AA85" s="82">
        <f t="shared" si="14"/>
        <v>1</v>
      </c>
      <c r="AB85" s="280"/>
    </row>
    <row r="86" spans="1:28" customFormat="1" ht="63" customHeight="1" x14ac:dyDescent="0.2">
      <c r="A86" s="322">
        <v>79</v>
      </c>
      <c r="B86" s="323" t="s">
        <v>632</v>
      </c>
      <c r="C86" s="322" t="s">
        <v>2227</v>
      </c>
      <c r="D86" s="322" t="s">
        <v>2235</v>
      </c>
      <c r="E86" s="324" t="s">
        <v>2236</v>
      </c>
      <c r="F86" s="384" t="s">
        <v>2237</v>
      </c>
      <c r="G86" s="322" t="s">
        <v>1790</v>
      </c>
      <c r="H86" s="324" t="s">
        <v>2238</v>
      </c>
      <c r="I86" s="324" t="s">
        <v>1101</v>
      </c>
      <c r="J86" s="336" t="s">
        <v>2239</v>
      </c>
      <c r="K86" s="337">
        <v>20</v>
      </c>
      <c r="L86" s="322">
        <v>20</v>
      </c>
      <c r="M86" s="328" t="s">
        <v>2240</v>
      </c>
      <c r="N86" s="322" t="s">
        <v>1794</v>
      </c>
      <c r="O86" s="322" t="s">
        <v>60</v>
      </c>
      <c r="P86" s="330">
        <v>20</v>
      </c>
      <c r="Q86" s="330">
        <v>20</v>
      </c>
      <c r="R86" s="330">
        <v>20</v>
      </c>
      <c r="S86" s="330">
        <v>20</v>
      </c>
      <c r="T86" s="330">
        <v>20</v>
      </c>
      <c r="U86" s="116">
        <v>20</v>
      </c>
      <c r="V86" s="81">
        <v>20</v>
      </c>
      <c r="W86" s="82">
        <f t="shared" si="12"/>
        <v>1</v>
      </c>
      <c r="X86" s="73"/>
      <c r="Y86" s="275">
        <v>20</v>
      </c>
      <c r="Z86" s="299">
        <v>20</v>
      </c>
      <c r="AA86" s="82">
        <f t="shared" si="14"/>
        <v>1</v>
      </c>
      <c r="AB86" s="280"/>
    </row>
    <row r="87" spans="1:28" ht="135" x14ac:dyDescent="0.2">
      <c r="A87" s="331">
        <v>80</v>
      </c>
      <c r="B87" s="323" t="s">
        <v>386</v>
      </c>
      <c r="C87" s="322" t="s">
        <v>2241</v>
      </c>
      <c r="D87" s="331" t="s">
        <v>2242</v>
      </c>
      <c r="E87" s="324" t="s">
        <v>2243</v>
      </c>
      <c r="F87" s="324" t="s">
        <v>2244</v>
      </c>
      <c r="G87" s="322" t="s">
        <v>1834</v>
      </c>
      <c r="H87" s="324" t="s">
        <v>2245</v>
      </c>
      <c r="I87" s="346" t="s">
        <v>1620</v>
      </c>
      <c r="J87" s="324" t="s">
        <v>2246</v>
      </c>
      <c r="K87" s="74">
        <v>1</v>
      </c>
      <c r="L87" s="74">
        <v>1</v>
      </c>
      <c r="M87" s="328" t="s">
        <v>1802</v>
      </c>
      <c r="N87" s="322" t="s">
        <v>1794</v>
      </c>
      <c r="O87" s="322" t="s">
        <v>76</v>
      </c>
      <c r="P87" s="334">
        <v>0.25</v>
      </c>
      <c r="Q87" s="334">
        <v>0.25</v>
      </c>
      <c r="R87" s="334">
        <v>0.25</v>
      </c>
      <c r="S87" s="334">
        <v>0.25</v>
      </c>
      <c r="T87" s="334">
        <f t="shared" ref="T87:T92" si="15">+SUM(P87:S87)</f>
        <v>1</v>
      </c>
      <c r="U87" s="116">
        <v>564</v>
      </c>
      <c r="V87" s="81">
        <v>564</v>
      </c>
      <c r="W87" s="82">
        <f t="shared" si="12"/>
        <v>1</v>
      </c>
      <c r="X87" s="73"/>
      <c r="Y87" s="292">
        <v>474</v>
      </c>
      <c r="Z87" s="293">
        <v>474</v>
      </c>
      <c r="AA87" s="82">
        <f t="shared" si="14"/>
        <v>1</v>
      </c>
      <c r="AB87" s="291"/>
    </row>
    <row r="88" spans="1:28" ht="75" x14ac:dyDescent="0.2">
      <c r="A88" s="322">
        <v>81</v>
      </c>
      <c r="B88" s="323" t="s">
        <v>386</v>
      </c>
      <c r="C88" s="322" t="s">
        <v>406</v>
      </c>
      <c r="D88" s="322" t="s">
        <v>2247</v>
      </c>
      <c r="E88" s="324" t="s">
        <v>2248</v>
      </c>
      <c r="F88" s="323" t="s">
        <v>2249</v>
      </c>
      <c r="G88" s="322" t="s">
        <v>1834</v>
      </c>
      <c r="H88" s="324" t="s">
        <v>2250</v>
      </c>
      <c r="I88" s="346" t="s">
        <v>1642</v>
      </c>
      <c r="J88" s="356" t="s">
        <v>2251</v>
      </c>
      <c r="K88" s="322" t="s">
        <v>1902</v>
      </c>
      <c r="L88" s="74">
        <v>1</v>
      </c>
      <c r="M88" s="328" t="s">
        <v>1802</v>
      </c>
      <c r="N88" s="322" t="s">
        <v>1794</v>
      </c>
      <c r="O88" s="322" t="s">
        <v>76</v>
      </c>
      <c r="P88" s="334">
        <v>0.25</v>
      </c>
      <c r="Q88" s="334">
        <v>0.25</v>
      </c>
      <c r="R88" s="334">
        <v>0.25</v>
      </c>
      <c r="S88" s="334">
        <v>0.25</v>
      </c>
      <c r="T88" s="334">
        <f t="shared" si="15"/>
        <v>1</v>
      </c>
      <c r="U88" s="116">
        <v>501</v>
      </c>
      <c r="V88" s="81">
        <v>501</v>
      </c>
      <c r="W88" s="82">
        <f t="shared" si="12"/>
        <v>1</v>
      </c>
      <c r="X88" s="73"/>
      <c r="Y88" s="294">
        <v>747</v>
      </c>
      <c r="Z88" s="295">
        <v>747</v>
      </c>
      <c r="AA88" s="82">
        <f t="shared" si="14"/>
        <v>1</v>
      </c>
      <c r="AB88" s="291"/>
    </row>
    <row r="89" spans="1:28" ht="96" customHeight="1" x14ac:dyDescent="0.2">
      <c r="A89" s="331">
        <v>82</v>
      </c>
      <c r="B89" s="323" t="s">
        <v>386</v>
      </c>
      <c r="C89" s="331" t="s">
        <v>391</v>
      </c>
      <c r="D89" s="322" t="s">
        <v>2252</v>
      </c>
      <c r="E89" s="324" t="s">
        <v>2253</v>
      </c>
      <c r="F89" s="323" t="s">
        <v>2254</v>
      </c>
      <c r="G89" s="322" t="s">
        <v>1834</v>
      </c>
      <c r="H89" s="324" t="s">
        <v>2255</v>
      </c>
      <c r="I89" s="346" t="s">
        <v>2256</v>
      </c>
      <c r="J89" s="323" t="s">
        <v>1601</v>
      </c>
      <c r="K89" s="322" t="s">
        <v>1902</v>
      </c>
      <c r="L89" s="74">
        <v>1</v>
      </c>
      <c r="M89" s="338" t="s">
        <v>1802</v>
      </c>
      <c r="N89" s="322" t="s">
        <v>1794</v>
      </c>
      <c r="O89" s="322" t="s">
        <v>76</v>
      </c>
      <c r="P89" s="334">
        <v>0.24</v>
      </c>
      <c r="Q89" s="334">
        <v>0.24</v>
      </c>
      <c r="R89" s="334">
        <v>0.25</v>
      </c>
      <c r="S89" s="334">
        <v>0.27</v>
      </c>
      <c r="T89" s="334">
        <f t="shared" si="15"/>
        <v>1</v>
      </c>
      <c r="U89" s="116">
        <v>202</v>
      </c>
      <c r="V89" s="81">
        <v>202</v>
      </c>
      <c r="W89" s="82">
        <f t="shared" si="12"/>
        <v>1</v>
      </c>
      <c r="X89" s="73"/>
      <c r="Y89" s="294">
        <v>729</v>
      </c>
      <c r="Z89" s="295">
        <v>729</v>
      </c>
      <c r="AA89" s="82">
        <f t="shared" si="14"/>
        <v>1</v>
      </c>
      <c r="AB89" s="291"/>
    </row>
    <row r="90" spans="1:28" ht="75" x14ac:dyDescent="0.2">
      <c r="A90" s="322">
        <v>83</v>
      </c>
      <c r="B90" s="323" t="s">
        <v>386</v>
      </c>
      <c r="C90" s="331" t="s">
        <v>2257</v>
      </c>
      <c r="D90" s="322" t="s">
        <v>2258</v>
      </c>
      <c r="E90" s="324" t="s">
        <v>2259</v>
      </c>
      <c r="F90" s="324" t="s">
        <v>2260</v>
      </c>
      <c r="G90" s="322" t="s">
        <v>1834</v>
      </c>
      <c r="H90" s="324" t="s">
        <v>2261</v>
      </c>
      <c r="I90" s="346" t="s">
        <v>2262</v>
      </c>
      <c r="J90" s="324" t="s">
        <v>2263</v>
      </c>
      <c r="K90" s="322" t="s">
        <v>1902</v>
      </c>
      <c r="L90" s="74">
        <v>1</v>
      </c>
      <c r="M90" s="359" t="s">
        <v>1802</v>
      </c>
      <c r="N90" s="330" t="s">
        <v>1794</v>
      </c>
      <c r="O90" s="322" t="s">
        <v>76</v>
      </c>
      <c r="P90" s="334">
        <v>0.25</v>
      </c>
      <c r="Q90" s="334">
        <v>0.25</v>
      </c>
      <c r="R90" s="334">
        <v>0.25</v>
      </c>
      <c r="S90" s="334">
        <v>0.25</v>
      </c>
      <c r="T90" s="334">
        <f t="shared" si="15"/>
        <v>1</v>
      </c>
      <c r="U90" s="81">
        <v>1598</v>
      </c>
      <c r="V90" s="81">
        <v>1598</v>
      </c>
      <c r="W90" s="82">
        <f t="shared" si="12"/>
        <v>1</v>
      </c>
      <c r="X90" s="73"/>
      <c r="Y90" s="306">
        <v>1142</v>
      </c>
      <c r="Z90" s="295">
        <v>1142</v>
      </c>
      <c r="AA90" s="82">
        <f t="shared" si="14"/>
        <v>1</v>
      </c>
      <c r="AB90" s="291"/>
    </row>
    <row r="91" spans="1:28" ht="69.75" customHeight="1" x14ac:dyDescent="0.2">
      <c r="A91" s="331">
        <v>84</v>
      </c>
      <c r="B91" s="323" t="s">
        <v>386</v>
      </c>
      <c r="C91" s="331" t="s">
        <v>96</v>
      </c>
      <c r="D91" s="322" t="s">
        <v>2264</v>
      </c>
      <c r="E91" s="324" t="s">
        <v>2265</v>
      </c>
      <c r="F91" s="324" t="s">
        <v>2266</v>
      </c>
      <c r="G91" s="322" t="s">
        <v>1861</v>
      </c>
      <c r="H91" s="324" t="s">
        <v>2267</v>
      </c>
      <c r="I91" s="346" t="s">
        <v>1227</v>
      </c>
      <c r="J91" s="324" t="s">
        <v>2268</v>
      </c>
      <c r="K91" s="74">
        <v>1</v>
      </c>
      <c r="L91" s="74">
        <v>1</v>
      </c>
      <c r="M91" s="359" t="s">
        <v>1802</v>
      </c>
      <c r="N91" s="330" t="s">
        <v>1794</v>
      </c>
      <c r="O91" s="322" t="s">
        <v>76</v>
      </c>
      <c r="P91" s="387">
        <v>0.22900000000000001</v>
      </c>
      <c r="Q91" s="334">
        <v>0.22700000000000001</v>
      </c>
      <c r="R91" s="387">
        <v>0.29599999999999999</v>
      </c>
      <c r="S91" s="387">
        <v>0.248</v>
      </c>
      <c r="T91" s="334">
        <f t="shared" si="15"/>
        <v>1</v>
      </c>
      <c r="U91" s="81">
        <v>22.9</v>
      </c>
      <c r="V91" s="81">
        <v>22.9</v>
      </c>
      <c r="W91" s="82">
        <f t="shared" si="12"/>
        <v>1</v>
      </c>
      <c r="X91" s="73"/>
      <c r="Y91" s="319">
        <v>0.22900000000000001</v>
      </c>
      <c r="Z91" s="320">
        <v>0.22900000000000001</v>
      </c>
      <c r="AA91" s="82">
        <f t="shared" si="14"/>
        <v>1</v>
      </c>
      <c r="AB91" s="291"/>
    </row>
    <row r="92" spans="1:28" ht="76.5" customHeight="1" x14ac:dyDescent="0.2">
      <c r="A92" s="322">
        <v>85</v>
      </c>
      <c r="B92" s="323" t="s">
        <v>386</v>
      </c>
      <c r="C92" s="322" t="s">
        <v>1252</v>
      </c>
      <c r="D92" s="322" t="s">
        <v>2269</v>
      </c>
      <c r="E92" s="324" t="s">
        <v>2270</v>
      </c>
      <c r="F92" s="324" t="s">
        <v>2271</v>
      </c>
      <c r="G92" s="322" t="s">
        <v>2272</v>
      </c>
      <c r="H92" s="324" t="s">
        <v>2273</v>
      </c>
      <c r="I92" s="346" t="s">
        <v>2274</v>
      </c>
      <c r="J92" s="324" t="s">
        <v>1251</v>
      </c>
      <c r="K92" s="322" t="s">
        <v>1902</v>
      </c>
      <c r="L92" s="342">
        <v>1.9E-3</v>
      </c>
      <c r="M92" s="359" t="s">
        <v>1802</v>
      </c>
      <c r="N92" s="330" t="s">
        <v>1794</v>
      </c>
      <c r="O92" s="322" t="s">
        <v>76</v>
      </c>
      <c r="P92" s="343">
        <v>4.0000000000000002E-4</v>
      </c>
      <c r="Q92" s="343">
        <v>5.9999999999999995E-4</v>
      </c>
      <c r="R92" s="343">
        <v>5.9999999999999995E-4</v>
      </c>
      <c r="S92" s="343">
        <v>2.9999999999999997E-4</v>
      </c>
      <c r="T92" s="343">
        <f t="shared" si="15"/>
        <v>1.8999999999999998E-3</v>
      </c>
      <c r="U92" s="86">
        <v>4.0000000000000002E-4</v>
      </c>
      <c r="V92" s="86">
        <v>4.0000000000000002E-4</v>
      </c>
      <c r="W92" s="82">
        <f t="shared" si="12"/>
        <v>1</v>
      </c>
      <c r="X92" s="73"/>
      <c r="Y92" s="321">
        <v>5.9999999999999995E-4</v>
      </c>
      <c r="Z92" s="302">
        <v>5.9999999999999995E-4</v>
      </c>
      <c r="AA92" s="82">
        <f t="shared" si="14"/>
        <v>1</v>
      </c>
      <c r="AB92" s="291"/>
    </row>
    <row r="98" spans="9:11" x14ac:dyDescent="0.2">
      <c r="I98" s="57"/>
      <c r="J98" s="57"/>
      <c r="K98" s="57"/>
    </row>
  </sheetData>
  <sheetProtection algorithmName="SHA-512" hashValue="9EwdALtaAhcxl7epoz3XyTrBmW6NzAxcZb/FDoHeWk0bX5lGPdidPUA8oWPVwbl4CeQajWRG7VrLsSFuvDFsNQ==" saltValue="cWxRoikxxLrdjrKydHkIZw==" spinCount="100000" sheet="1" autoFilter="0"/>
  <autoFilter ref="A8:AB92" xr:uid="{6D912282-B289-4C31-8D07-1D5EDB644CE0}"/>
  <mergeCells count="4">
    <mergeCell ref="Y7:AB7"/>
    <mergeCell ref="E4:G4"/>
    <mergeCell ref="U7:X7"/>
    <mergeCell ref="P7:T7"/>
  </mergeCells>
  <dataValidations count="1">
    <dataValidation type="list" allowBlank="1" showInputMessage="1" showErrorMessage="1" sqref="O54:O77 O18:O34 O87:O92 O9:O11 O36:O48" xr:uid="{724F2B82-E617-4ECA-A599-9DA87A82D4E5}">
      <formula1>"Creciente,Decreciente,Constante"</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C63A-6144-4C14-820F-36F17DB68DD0}">
  <dimension ref="A2:I95"/>
  <sheetViews>
    <sheetView showGridLines="0" zoomScale="55" zoomScaleNormal="55" workbookViewId="0">
      <pane ySplit="7" topLeftCell="A77" activePane="bottomLeft" state="frozen"/>
      <selection pane="bottomLeft" activeCell="D3" sqref="D3:E3"/>
    </sheetView>
  </sheetViews>
  <sheetFormatPr baseColWidth="10" defaultColWidth="11.42578125" defaultRowHeight="12.75" x14ac:dyDescent="0.2"/>
  <cols>
    <col min="1" max="1" width="13" customWidth="1"/>
    <col min="3" max="3" width="34.5703125" customWidth="1"/>
    <col min="4" max="4" width="39" customWidth="1"/>
    <col min="5" max="5" width="71.5703125" customWidth="1"/>
    <col min="6" max="6" width="47.28515625" customWidth="1"/>
    <col min="7" max="7" width="50.85546875" customWidth="1"/>
    <col min="8" max="8" width="52.28515625" customWidth="1"/>
    <col min="9" max="9" width="79.140625" customWidth="1"/>
  </cols>
  <sheetData>
    <row r="2" spans="1:9" ht="23.25" x14ac:dyDescent="0.2">
      <c r="D2" s="1" t="s">
        <v>0</v>
      </c>
    </row>
    <row r="3" spans="1:9" ht="18" x14ac:dyDescent="0.2">
      <c r="D3" s="247" t="str">
        <f>+'Metas PDD_ proyectos inversión'!F3</f>
        <v>Plan de Acción Institucional (PAI) 2025</v>
      </c>
      <c r="E3" s="247"/>
    </row>
    <row r="4" spans="1:9" ht="18" x14ac:dyDescent="0.2">
      <c r="D4" s="19" t="s">
        <v>2275</v>
      </c>
    </row>
    <row r="5" spans="1:9" x14ac:dyDescent="0.2">
      <c r="D5" t="str">
        <f>+'Indicadores Gestión'!E6</f>
        <v>Versión 3 del mes de julio de 2025</v>
      </c>
    </row>
    <row r="7" spans="1:9" ht="45" x14ac:dyDescent="0.2">
      <c r="A7" s="105" t="s">
        <v>2276</v>
      </c>
      <c r="B7" s="105" t="s">
        <v>2277</v>
      </c>
      <c r="C7" s="105" t="s">
        <v>2278</v>
      </c>
      <c r="D7" s="105" t="s">
        <v>2279</v>
      </c>
      <c r="E7" s="105" t="s">
        <v>2280</v>
      </c>
      <c r="F7" s="105" t="s">
        <v>2281</v>
      </c>
      <c r="G7" s="105" t="s">
        <v>2282</v>
      </c>
      <c r="H7" s="105" t="s">
        <v>2283</v>
      </c>
      <c r="I7" s="105" t="s">
        <v>2284</v>
      </c>
    </row>
    <row r="8" spans="1:9" ht="27" customHeight="1" x14ac:dyDescent="0.2">
      <c r="A8" s="113">
        <v>1</v>
      </c>
      <c r="B8" s="114">
        <v>45658</v>
      </c>
      <c r="C8" s="113" t="s">
        <v>2285</v>
      </c>
      <c r="D8" s="251" t="s">
        <v>2285</v>
      </c>
      <c r="E8" s="252"/>
      <c r="F8" s="252"/>
      <c r="G8" s="252"/>
      <c r="H8" s="252"/>
      <c r="I8" s="253"/>
    </row>
    <row r="9" spans="1:9" ht="48.75" customHeight="1" x14ac:dyDescent="0.2">
      <c r="A9" s="249">
        <v>2</v>
      </c>
      <c r="B9" s="250">
        <v>45778</v>
      </c>
      <c r="C9" s="113" t="s">
        <v>2286</v>
      </c>
      <c r="D9" s="254" t="s">
        <v>2287</v>
      </c>
      <c r="E9" s="254"/>
      <c r="F9" s="254"/>
      <c r="G9" s="254"/>
      <c r="H9" s="254"/>
      <c r="I9" s="254"/>
    </row>
    <row r="10" spans="1:9" ht="175.5" customHeight="1" x14ac:dyDescent="0.2">
      <c r="A10" s="249"/>
      <c r="B10" s="250"/>
      <c r="C10" s="113" t="s">
        <v>2288</v>
      </c>
      <c r="D10" s="254" t="s">
        <v>2289</v>
      </c>
      <c r="E10" s="254"/>
      <c r="F10" s="254"/>
      <c r="G10" s="254"/>
      <c r="H10" s="254"/>
      <c r="I10" s="254"/>
    </row>
    <row r="11" spans="1:9" ht="120.75" customHeight="1" x14ac:dyDescent="0.2">
      <c r="A11" s="249"/>
      <c r="B11" s="250"/>
      <c r="C11" s="113" t="s">
        <v>2290</v>
      </c>
      <c r="D11" s="254" t="s">
        <v>2291</v>
      </c>
      <c r="E11" s="254"/>
      <c r="F11" s="254"/>
      <c r="G11" s="254"/>
      <c r="H11" s="254"/>
      <c r="I11" s="254"/>
    </row>
    <row r="12" spans="1:9" ht="71.25" x14ac:dyDescent="0.2">
      <c r="A12" s="113">
        <v>3</v>
      </c>
      <c r="B12" s="114">
        <v>45839</v>
      </c>
      <c r="C12" s="106" t="s">
        <v>2292</v>
      </c>
      <c r="D12" s="106" t="s">
        <v>2293</v>
      </c>
      <c r="E12" s="107" t="s">
        <v>2294</v>
      </c>
      <c r="F12" s="107" t="s">
        <v>2294</v>
      </c>
      <c r="G12" s="108" t="s">
        <v>2295</v>
      </c>
      <c r="H12" s="107" t="s">
        <v>2294</v>
      </c>
      <c r="I12" s="107" t="s">
        <v>2296</v>
      </c>
    </row>
    <row r="13" spans="1:9" ht="57" x14ac:dyDescent="0.2">
      <c r="A13" s="113">
        <v>3</v>
      </c>
      <c r="B13" s="114">
        <v>45839</v>
      </c>
      <c r="C13" s="106" t="s">
        <v>2290</v>
      </c>
      <c r="D13" s="106" t="s">
        <v>2293</v>
      </c>
      <c r="E13" s="107" t="s">
        <v>2297</v>
      </c>
      <c r="F13" s="107" t="s">
        <v>2297</v>
      </c>
      <c r="G13" s="108" t="s">
        <v>2295</v>
      </c>
      <c r="H13" s="107" t="s">
        <v>2297</v>
      </c>
      <c r="I13" s="107" t="s">
        <v>2298</v>
      </c>
    </row>
    <row r="14" spans="1:9" ht="42.75" x14ac:dyDescent="0.2">
      <c r="A14" s="113">
        <v>3</v>
      </c>
      <c r="B14" s="114">
        <v>45839</v>
      </c>
      <c r="C14" s="107" t="s">
        <v>2288</v>
      </c>
      <c r="D14" s="106" t="s">
        <v>2293</v>
      </c>
      <c r="E14" s="107" t="s">
        <v>2299</v>
      </c>
      <c r="F14" s="107" t="s">
        <v>2299</v>
      </c>
      <c r="G14" s="108" t="s">
        <v>2295</v>
      </c>
      <c r="H14" s="107" t="s">
        <v>2300</v>
      </c>
      <c r="I14" s="107" t="s">
        <v>2301</v>
      </c>
    </row>
    <row r="15" spans="1:9" ht="171" x14ac:dyDescent="0.2">
      <c r="A15" s="113">
        <v>3</v>
      </c>
      <c r="B15" s="114">
        <v>45839</v>
      </c>
      <c r="C15" s="134" t="s">
        <v>2290</v>
      </c>
      <c r="D15" s="144" t="s">
        <v>1942</v>
      </c>
      <c r="E15" s="138" t="s">
        <v>1946</v>
      </c>
      <c r="F15" s="145" t="s">
        <v>2302</v>
      </c>
      <c r="G15" s="146" t="s">
        <v>2303</v>
      </c>
      <c r="H15" s="147" t="s">
        <v>2304</v>
      </c>
      <c r="I15" s="138" t="s">
        <v>2305</v>
      </c>
    </row>
    <row r="16" spans="1:9" ht="85.5" x14ac:dyDescent="0.2">
      <c r="A16" s="113">
        <v>3</v>
      </c>
      <c r="B16" s="114">
        <v>45839</v>
      </c>
      <c r="C16" s="106" t="s">
        <v>2288</v>
      </c>
      <c r="D16" s="106" t="s">
        <v>1456</v>
      </c>
      <c r="E16" s="107" t="s">
        <v>1457</v>
      </c>
      <c r="F16" s="107" t="s">
        <v>2306</v>
      </c>
      <c r="G16" s="115" t="s">
        <v>2307</v>
      </c>
      <c r="H16" s="107" t="s">
        <v>2306</v>
      </c>
      <c r="I16" s="107" t="s">
        <v>2308</v>
      </c>
    </row>
    <row r="17" spans="1:9" ht="71.25" x14ac:dyDescent="0.2">
      <c r="A17" s="113">
        <v>3</v>
      </c>
      <c r="B17" s="114">
        <v>45839</v>
      </c>
      <c r="C17" s="106" t="s">
        <v>2288</v>
      </c>
      <c r="D17" s="109" t="s">
        <v>989</v>
      </c>
      <c r="E17" s="109" t="s">
        <v>990</v>
      </c>
      <c r="F17" s="107" t="s">
        <v>2309</v>
      </c>
      <c r="G17" s="106" t="s">
        <v>2310</v>
      </c>
      <c r="H17" s="106" t="s">
        <v>2311</v>
      </c>
      <c r="I17" s="107" t="s">
        <v>2312</v>
      </c>
    </row>
    <row r="18" spans="1:9" ht="28.5" x14ac:dyDescent="0.2">
      <c r="A18" s="113">
        <v>3</v>
      </c>
      <c r="B18" s="114">
        <v>45839</v>
      </c>
      <c r="C18" s="106" t="s">
        <v>2290</v>
      </c>
      <c r="D18" s="106" t="s">
        <v>1824</v>
      </c>
      <c r="E18" s="107" t="s">
        <v>1825</v>
      </c>
      <c r="F18" s="107" t="s">
        <v>2313</v>
      </c>
      <c r="G18" s="106" t="s">
        <v>1837</v>
      </c>
      <c r="H18" s="106" t="s">
        <v>1816</v>
      </c>
      <c r="I18" s="107" t="s">
        <v>2314</v>
      </c>
    </row>
    <row r="19" spans="1:9" ht="42.75" x14ac:dyDescent="0.2">
      <c r="A19" s="113">
        <v>3</v>
      </c>
      <c r="B19" s="114">
        <v>45839</v>
      </c>
      <c r="C19" s="106" t="s">
        <v>2288</v>
      </c>
      <c r="D19" s="106" t="s">
        <v>1125</v>
      </c>
      <c r="E19" s="107" t="s">
        <v>1126</v>
      </c>
      <c r="F19" s="106" t="s">
        <v>2315</v>
      </c>
      <c r="G19" s="110">
        <v>45931</v>
      </c>
      <c r="H19" s="110">
        <v>45748</v>
      </c>
      <c r="I19" s="107" t="s">
        <v>2316</v>
      </c>
    </row>
    <row r="20" spans="1:9" ht="42.75" x14ac:dyDescent="0.2">
      <c r="A20" s="113">
        <v>3</v>
      </c>
      <c r="B20" s="114">
        <v>45839</v>
      </c>
      <c r="C20" s="106" t="s">
        <v>2288</v>
      </c>
      <c r="D20" s="106" t="s">
        <v>1125</v>
      </c>
      <c r="E20" s="107" t="s">
        <v>1126</v>
      </c>
      <c r="F20" s="106" t="s">
        <v>2317</v>
      </c>
      <c r="G20" s="110">
        <v>45991</v>
      </c>
      <c r="H20" s="110">
        <v>45808</v>
      </c>
      <c r="I20" s="107" t="s">
        <v>2316</v>
      </c>
    </row>
    <row r="21" spans="1:9" ht="42.75" x14ac:dyDescent="0.2">
      <c r="A21" s="113">
        <v>3</v>
      </c>
      <c r="B21" s="114">
        <v>45839</v>
      </c>
      <c r="C21" s="106" t="s">
        <v>2288</v>
      </c>
      <c r="D21" s="106" t="s">
        <v>1125</v>
      </c>
      <c r="E21" s="107" t="s">
        <v>1126</v>
      </c>
      <c r="F21" s="107" t="s">
        <v>2318</v>
      </c>
      <c r="G21" s="107" t="s">
        <v>2319</v>
      </c>
      <c r="H21" s="107" t="s">
        <v>2320</v>
      </c>
      <c r="I21" s="107" t="s">
        <v>2316</v>
      </c>
    </row>
    <row r="22" spans="1:9" ht="42.75" x14ac:dyDescent="0.2">
      <c r="A22" s="113">
        <v>3</v>
      </c>
      <c r="B22" s="114">
        <v>45839</v>
      </c>
      <c r="C22" s="106" t="s">
        <v>2288</v>
      </c>
      <c r="D22" s="106" t="s">
        <v>1125</v>
      </c>
      <c r="E22" s="107" t="s">
        <v>1126</v>
      </c>
      <c r="F22" s="107" t="s">
        <v>2321</v>
      </c>
      <c r="G22" s="107" t="s">
        <v>2322</v>
      </c>
      <c r="H22" s="107" t="s">
        <v>2323</v>
      </c>
      <c r="I22" s="107" t="s">
        <v>2316</v>
      </c>
    </row>
    <row r="23" spans="1:9" ht="114" x14ac:dyDescent="0.2">
      <c r="A23" s="113">
        <v>3</v>
      </c>
      <c r="B23" s="114">
        <v>45839</v>
      </c>
      <c r="C23" s="106" t="s">
        <v>2288</v>
      </c>
      <c r="D23" s="109" t="s">
        <v>2324</v>
      </c>
      <c r="E23" s="109" t="s">
        <v>453</v>
      </c>
      <c r="F23" s="107" t="s">
        <v>2325</v>
      </c>
      <c r="G23" s="107" t="s">
        <v>2326</v>
      </c>
      <c r="H23" s="107" t="s">
        <v>2327</v>
      </c>
      <c r="I23" s="107" t="s">
        <v>2328</v>
      </c>
    </row>
    <row r="24" spans="1:9" ht="85.5" x14ac:dyDescent="0.2">
      <c r="A24" s="113">
        <v>3</v>
      </c>
      <c r="B24" s="114">
        <v>45839</v>
      </c>
      <c r="C24" s="106" t="s">
        <v>2288</v>
      </c>
      <c r="D24" s="109" t="s">
        <v>2329</v>
      </c>
      <c r="E24" s="109" t="s">
        <v>457</v>
      </c>
      <c r="F24" s="107" t="s">
        <v>2330</v>
      </c>
      <c r="G24" s="107" t="s">
        <v>2326</v>
      </c>
      <c r="H24" s="107" t="s">
        <v>2327</v>
      </c>
      <c r="I24" s="107" t="s">
        <v>2328</v>
      </c>
    </row>
    <row r="25" spans="1:9" ht="85.5" x14ac:dyDescent="0.2">
      <c r="A25" s="113">
        <v>3</v>
      </c>
      <c r="B25" s="114">
        <v>45839</v>
      </c>
      <c r="C25" s="106" t="s">
        <v>2288</v>
      </c>
      <c r="D25" s="109" t="s">
        <v>1718</v>
      </c>
      <c r="E25" s="109" t="s">
        <v>1719</v>
      </c>
      <c r="F25" s="107" t="s">
        <v>2331</v>
      </c>
      <c r="G25" s="107" t="s">
        <v>2332</v>
      </c>
      <c r="H25" s="107" t="s">
        <v>2333</v>
      </c>
      <c r="I25" s="107" t="s">
        <v>2334</v>
      </c>
    </row>
    <row r="26" spans="1:9" ht="42.75" x14ac:dyDescent="0.2">
      <c r="A26" s="113">
        <v>3</v>
      </c>
      <c r="B26" s="114">
        <v>45839</v>
      </c>
      <c r="C26" s="106" t="s">
        <v>2288</v>
      </c>
      <c r="D26" s="106" t="s">
        <v>781</v>
      </c>
      <c r="E26" s="109" t="s">
        <v>2335</v>
      </c>
      <c r="F26" s="106" t="s">
        <v>2336</v>
      </c>
      <c r="G26" s="107" t="s">
        <v>2337</v>
      </c>
      <c r="H26" s="107" t="s">
        <v>2338</v>
      </c>
      <c r="I26" s="107" t="s">
        <v>2339</v>
      </c>
    </row>
    <row r="27" spans="1:9" ht="57" x14ac:dyDescent="0.2">
      <c r="A27" s="113">
        <v>3</v>
      </c>
      <c r="B27" s="114">
        <v>45839</v>
      </c>
      <c r="C27" s="106" t="s">
        <v>2288</v>
      </c>
      <c r="D27" s="106" t="s">
        <v>784</v>
      </c>
      <c r="E27" s="109" t="s">
        <v>785</v>
      </c>
      <c r="F27" s="106" t="s">
        <v>2336</v>
      </c>
      <c r="G27" s="107" t="s">
        <v>2337</v>
      </c>
      <c r="H27" s="107" t="s">
        <v>2338</v>
      </c>
      <c r="I27" s="107" t="s">
        <v>2340</v>
      </c>
    </row>
    <row r="28" spans="1:9" ht="57" x14ac:dyDescent="0.2">
      <c r="A28" s="113">
        <v>3</v>
      </c>
      <c r="B28" s="114">
        <v>45839</v>
      </c>
      <c r="C28" s="106" t="s">
        <v>2288</v>
      </c>
      <c r="D28" s="106" t="s">
        <v>784</v>
      </c>
      <c r="E28" s="109" t="s">
        <v>785</v>
      </c>
      <c r="F28" s="106" t="s">
        <v>2341</v>
      </c>
      <c r="G28" s="111">
        <v>45930</v>
      </c>
      <c r="H28" s="111">
        <v>46022</v>
      </c>
      <c r="I28" s="107" t="s">
        <v>2340</v>
      </c>
    </row>
    <row r="29" spans="1:9" ht="71.25" x14ac:dyDescent="0.2">
      <c r="A29" s="113">
        <v>3</v>
      </c>
      <c r="B29" s="114">
        <v>45839</v>
      </c>
      <c r="C29" s="106" t="s">
        <v>2288</v>
      </c>
      <c r="D29" s="109" t="s">
        <v>593</v>
      </c>
      <c r="E29" s="109" t="s">
        <v>594</v>
      </c>
      <c r="F29" s="107" t="s">
        <v>2342</v>
      </c>
      <c r="G29" s="111" t="s">
        <v>2343</v>
      </c>
      <c r="H29" s="111" t="s">
        <v>2344</v>
      </c>
      <c r="I29" s="107" t="s">
        <v>2345</v>
      </c>
    </row>
    <row r="30" spans="1:9" ht="71.25" x14ac:dyDescent="0.2">
      <c r="A30" s="113">
        <v>3</v>
      </c>
      <c r="B30" s="114">
        <v>45839</v>
      </c>
      <c r="C30" s="106" t="s">
        <v>2288</v>
      </c>
      <c r="D30" s="109" t="s">
        <v>593</v>
      </c>
      <c r="E30" s="109" t="s">
        <v>594</v>
      </c>
      <c r="F30" s="107" t="s">
        <v>2346</v>
      </c>
      <c r="G30" s="111" t="s">
        <v>2347</v>
      </c>
      <c r="H30" s="111" t="s">
        <v>2348</v>
      </c>
      <c r="I30" s="107" t="s">
        <v>2345</v>
      </c>
    </row>
    <row r="31" spans="1:9" ht="57" x14ac:dyDescent="0.2">
      <c r="A31" s="113">
        <v>3</v>
      </c>
      <c r="B31" s="114">
        <v>45839</v>
      </c>
      <c r="C31" s="106" t="s">
        <v>2288</v>
      </c>
      <c r="D31" s="109" t="s">
        <v>597</v>
      </c>
      <c r="E31" s="109" t="s">
        <v>598</v>
      </c>
      <c r="F31" s="107" t="s">
        <v>2342</v>
      </c>
      <c r="G31" s="111" t="s">
        <v>2343</v>
      </c>
      <c r="H31" s="111" t="s">
        <v>2344</v>
      </c>
      <c r="I31" s="107" t="s">
        <v>2349</v>
      </c>
    </row>
    <row r="32" spans="1:9" ht="57" x14ac:dyDescent="0.2">
      <c r="A32" s="113">
        <v>3</v>
      </c>
      <c r="B32" s="114">
        <v>45839</v>
      </c>
      <c r="C32" s="106" t="s">
        <v>2288</v>
      </c>
      <c r="D32" s="109" t="s">
        <v>597</v>
      </c>
      <c r="E32" s="109" t="s">
        <v>598</v>
      </c>
      <c r="F32" s="107" t="s">
        <v>2346</v>
      </c>
      <c r="G32" s="111" t="s">
        <v>2350</v>
      </c>
      <c r="H32" s="111" t="s">
        <v>2351</v>
      </c>
      <c r="I32" s="107" t="s">
        <v>2349</v>
      </c>
    </row>
    <row r="33" spans="1:9" ht="42.75" x14ac:dyDescent="0.2">
      <c r="A33" s="113">
        <v>3</v>
      </c>
      <c r="B33" s="114">
        <v>45839</v>
      </c>
      <c r="C33" s="106" t="s">
        <v>2288</v>
      </c>
      <c r="D33" s="109" t="s">
        <v>600</v>
      </c>
      <c r="E33" s="109" t="s">
        <v>601</v>
      </c>
      <c r="F33" s="107" t="s">
        <v>2342</v>
      </c>
      <c r="G33" s="111">
        <v>45778</v>
      </c>
      <c r="H33" s="111" t="s">
        <v>2352</v>
      </c>
      <c r="I33" s="107" t="s">
        <v>2349</v>
      </c>
    </row>
    <row r="34" spans="1:9" ht="71.25" x14ac:dyDescent="0.2">
      <c r="A34" s="113">
        <v>3</v>
      </c>
      <c r="B34" s="114">
        <v>45839</v>
      </c>
      <c r="C34" s="106" t="s">
        <v>2288</v>
      </c>
      <c r="D34" s="109" t="s">
        <v>603</v>
      </c>
      <c r="E34" s="109" t="s">
        <v>604</v>
      </c>
      <c r="F34" s="107" t="s">
        <v>2346</v>
      </c>
      <c r="G34" s="111" t="s">
        <v>2353</v>
      </c>
      <c r="H34" s="111" t="s">
        <v>2354</v>
      </c>
      <c r="I34" s="107" t="s">
        <v>2349</v>
      </c>
    </row>
    <row r="35" spans="1:9" ht="28.5" x14ac:dyDescent="0.2">
      <c r="A35" s="113">
        <v>3</v>
      </c>
      <c r="B35" s="114">
        <v>45839</v>
      </c>
      <c r="C35" s="106" t="s">
        <v>2290</v>
      </c>
      <c r="D35" s="109" t="s">
        <v>2056</v>
      </c>
      <c r="E35" s="109" t="s">
        <v>2355</v>
      </c>
      <c r="F35" s="107" t="s">
        <v>2356</v>
      </c>
      <c r="G35" s="107" t="s">
        <v>2355</v>
      </c>
      <c r="H35" s="107" t="s">
        <v>2057</v>
      </c>
      <c r="I35" s="107" t="s">
        <v>2357</v>
      </c>
    </row>
    <row r="36" spans="1:9" ht="28.5" x14ac:dyDescent="0.2">
      <c r="A36" s="113">
        <v>3</v>
      </c>
      <c r="B36" s="114">
        <v>45839</v>
      </c>
      <c r="C36" s="106" t="s">
        <v>2290</v>
      </c>
      <c r="D36" s="109" t="s">
        <v>2061</v>
      </c>
      <c r="E36" s="109" t="s">
        <v>2358</v>
      </c>
      <c r="F36" s="107" t="s">
        <v>2356</v>
      </c>
      <c r="G36" s="107" t="s">
        <v>2358</v>
      </c>
      <c r="H36" s="107" t="s">
        <v>2062</v>
      </c>
      <c r="I36" s="107" t="s">
        <v>2359</v>
      </c>
    </row>
    <row r="37" spans="1:9" ht="28.5" x14ac:dyDescent="0.2">
      <c r="A37" s="113">
        <v>3</v>
      </c>
      <c r="B37" s="114">
        <v>45839</v>
      </c>
      <c r="C37" s="106" t="s">
        <v>2290</v>
      </c>
      <c r="D37" s="109" t="s">
        <v>2049</v>
      </c>
      <c r="E37" s="109" t="s">
        <v>2050</v>
      </c>
      <c r="F37" s="107" t="s">
        <v>2360</v>
      </c>
      <c r="G37" s="112">
        <v>1</v>
      </c>
      <c r="H37" s="106">
        <v>1</v>
      </c>
      <c r="I37" s="107" t="s">
        <v>2361</v>
      </c>
    </row>
    <row r="38" spans="1:9" ht="28.5" x14ac:dyDescent="0.2">
      <c r="A38" s="113">
        <v>3</v>
      </c>
      <c r="B38" s="114">
        <v>45839</v>
      </c>
      <c r="C38" s="106" t="s">
        <v>2290</v>
      </c>
      <c r="D38" s="109" t="s">
        <v>2049</v>
      </c>
      <c r="E38" s="109" t="s">
        <v>2050</v>
      </c>
      <c r="F38" s="107" t="s">
        <v>2362</v>
      </c>
      <c r="G38" s="106" t="s">
        <v>2363</v>
      </c>
      <c r="H38" s="106" t="s">
        <v>1793</v>
      </c>
      <c r="I38" s="107" t="s">
        <v>2364</v>
      </c>
    </row>
    <row r="39" spans="1:9" ht="57" x14ac:dyDescent="0.2">
      <c r="A39" s="113">
        <v>3</v>
      </c>
      <c r="B39" s="114">
        <v>45839</v>
      </c>
      <c r="C39" s="106" t="s">
        <v>2290</v>
      </c>
      <c r="D39" s="109" t="s">
        <v>2076</v>
      </c>
      <c r="E39" s="107" t="s">
        <v>2365</v>
      </c>
      <c r="F39" s="107" t="s">
        <v>2366</v>
      </c>
      <c r="G39" s="107" t="s">
        <v>2367</v>
      </c>
      <c r="H39" s="107" t="s">
        <v>2079</v>
      </c>
      <c r="I39" s="107" t="s">
        <v>2368</v>
      </c>
    </row>
    <row r="40" spans="1:9" ht="28.5" x14ac:dyDescent="0.2">
      <c r="A40" s="113">
        <v>3</v>
      </c>
      <c r="B40" s="114">
        <v>45839</v>
      </c>
      <c r="C40" s="106" t="s">
        <v>2290</v>
      </c>
      <c r="D40" s="109" t="s">
        <v>2076</v>
      </c>
      <c r="E40" s="107" t="s">
        <v>2365</v>
      </c>
      <c r="F40" s="107" t="s">
        <v>2369</v>
      </c>
      <c r="G40" s="106" t="s">
        <v>1886</v>
      </c>
      <c r="H40" s="106" t="s">
        <v>1794</v>
      </c>
      <c r="I40" s="107" t="s">
        <v>2370</v>
      </c>
    </row>
    <row r="41" spans="1:9" ht="42.75" x14ac:dyDescent="0.2">
      <c r="A41" s="113">
        <v>3</v>
      </c>
      <c r="B41" s="114">
        <v>45839</v>
      </c>
      <c r="C41" s="107" t="s">
        <v>2288</v>
      </c>
      <c r="D41" s="109" t="s">
        <v>1422</v>
      </c>
      <c r="E41" s="107" t="s">
        <v>1423</v>
      </c>
      <c r="F41" s="107" t="s">
        <v>2371</v>
      </c>
      <c r="G41" s="107" t="s">
        <v>2372</v>
      </c>
      <c r="H41" s="107" t="s">
        <v>2373</v>
      </c>
      <c r="I41" s="107" t="s">
        <v>2374</v>
      </c>
    </row>
    <row r="42" spans="1:9" ht="28.5" x14ac:dyDescent="0.2">
      <c r="A42" s="113">
        <v>3</v>
      </c>
      <c r="B42" s="114">
        <v>45839</v>
      </c>
      <c r="C42" s="107" t="s">
        <v>2290</v>
      </c>
      <c r="D42" s="107" t="s">
        <v>2125</v>
      </c>
      <c r="E42" s="107" t="s">
        <v>2126</v>
      </c>
      <c r="F42" s="107" t="s">
        <v>2375</v>
      </c>
      <c r="G42" s="107">
        <v>100</v>
      </c>
      <c r="H42" s="107">
        <v>92</v>
      </c>
      <c r="I42" s="107" t="s">
        <v>2376</v>
      </c>
    </row>
    <row r="43" spans="1:9" ht="28.5" x14ac:dyDescent="0.2">
      <c r="A43" s="113">
        <v>3</v>
      </c>
      <c r="B43" s="114">
        <v>45839</v>
      </c>
      <c r="C43" s="107" t="s">
        <v>2290</v>
      </c>
      <c r="D43" s="107" t="s">
        <v>2131</v>
      </c>
      <c r="E43" s="107" t="s">
        <v>2132</v>
      </c>
      <c r="F43" s="107" t="s">
        <v>2377</v>
      </c>
      <c r="G43" s="107">
        <v>100</v>
      </c>
      <c r="H43" s="107">
        <v>80</v>
      </c>
      <c r="I43" s="107" t="s">
        <v>2376</v>
      </c>
    </row>
    <row r="44" spans="1:9" ht="28.5" x14ac:dyDescent="0.2">
      <c r="A44" s="113">
        <v>3</v>
      </c>
      <c r="B44" s="114">
        <v>45839</v>
      </c>
      <c r="C44" s="107" t="s">
        <v>2290</v>
      </c>
      <c r="D44" s="107" t="s">
        <v>2137</v>
      </c>
      <c r="E44" s="107" t="s">
        <v>2138</v>
      </c>
      <c r="F44" s="107" t="s">
        <v>2375</v>
      </c>
      <c r="G44" s="107">
        <v>100</v>
      </c>
      <c r="H44" s="107">
        <v>92</v>
      </c>
      <c r="I44" s="107" t="s">
        <v>2376</v>
      </c>
    </row>
    <row r="45" spans="1:9" ht="57" x14ac:dyDescent="0.2">
      <c r="A45" s="113">
        <v>3</v>
      </c>
      <c r="B45" s="114">
        <v>45839</v>
      </c>
      <c r="C45" s="107" t="s">
        <v>2290</v>
      </c>
      <c r="D45" s="107" t="s">
        <v>2156</v>
      </c>
      <c r="E45" s="107" t="s">
        <v>2157</v>
      </c>
      <c r="F45" s="107" t="s">
        <v>2378</v>
      </c>
      <c r="G45" s="107" t="s">
        <v>2379</v>
      </c>
      <c r="H45" s="107" t="s">
        <v>2157</v>
      </c>
      <c r="I45" s="107" t="s">
        <v>2376</v>
      </c>
    </row>
    <row r="46" spans="1:9" ht="85.5" x14ac:dyDescent="0.2">
      <c r="A46" s="113">
        <v>3</v>
      </c>
      <c r="B46" s="114">
        <v>45839</v>
      </c>
      <c r="C46" s="107" t="s">
        <v>2290</v>
      </c>
      <c r="D46" s="107" t="s">
        <v>2156</v>
      </c>
      <c r="E46" s="107" t="s">
        <v>2157</v>
      </c>
      <c r="F46" s="107" t="s">
        <v>2380</v>
      </c>
      <c r="G46" s="107" t="s">
        <v>2381</v>
      </c>
      <c r="H46" s="107" t="s">
        <v>2382</v>
      </c>
      <c r="I46" s="107" t="s">
        <v>2376</v>
      </c>
    </row>
    <row r="47" spans="1:9" ht="42.75" x14ac:dyDescent="0.2">
      <c r="A47" s="113">
        <v>3</v>
      </c>
      <c r="B47" s="114">
        <v>45839</v>
      </c>
      <c r="C47" s="107" t="s">
        <v>2290</v>
      </c>
      <c r="D47" s="107" t="s">
        <v>1787</v>
      </c>
      <c r="E47" s="107" t="s">
        <v>2383</v>
      </c>
      <c r="F47" s="107" t="s">
        <v>2384</v>
      </c>
      <c r="G47" s="107">
        <v>4</v>
      </c>
      <c r="H47" s="107">
        <v>3</v>
      </c>
      <c r="I47" s="107" t="s">
        <v>2385</v>
      </c>
    </row>
    <row r="48" spans="1:9" ht="42.75" x14ac:dyDescent="0.2">
      <c r="A48" s="113">
        <v>3</v>
      </c>
      <c r="B48" s="114">
        <v>45839</v>
      </c>
      <c r="C48" s="107" t="s">
        <v>2290</v>
      </c>
      <c r="D48" s="107" t="s">
        <v>1787</v>
      </c>
      <c r="E48" s="107" t="s">
        <v>2383</v>
      </c>
      <c r="F48" s="107" t="s">
        <v>2386</v>
      </c>
      <c r="G48" s="107" t="s">
        <v>1837</v>
      </c>
      <c r="H48" s="107" t="s">
        <v>1794</v>
      </c>
      <c r="I48" s="107" t="s">
        <v>2387</v>
      </c>
    </row>
    <row r="49" spans="1:9" ht="42.75" x14ac:dyDescent="0.2">
      <c r="A49" s="113">
        <v>3</v>
      </c>
      <c r="B49" s="114">
        <v>45839</v>
      </c>
      <c r="C49" s="107" t="s">
        <v>2290</v>
      </c>
      <c r="D49" s="107" t="s">
        <v>1797</v>
      </c>
      <c r="E49" s="107" t="s">
        <v>1798</v>
      </c>
      <c r="F49" s="107" t="s">
        <v>2388</v>
      </c>
      <c r="G49" s="107" t="s">
        <v>2179</v>
      </c>
      <c r="H49" s="107" t="s">
        <v>1790</v>
      </c>
      <c r="I49" s="107" t="s">
        <v>2389</v>
      </c>
    </row>
    <row r="50" spans="1:9" ht="42.75" x14ac:dyDescent="0.2">
      <c r="A50" s="113">
        <v>3</v>
      </c>
      <c r="B50" s="114">
        <v>45839</v>
      </c>
      <c r="C50" s="107" t="s">
        <v>2290</v>
      </c>
      <c r="D50" s="107" t="s">
        <v>1803</v>
      </c>
      <c r="E50" s="107" t="s">
        <v>2390</v>
      </c>
      <c r="F50" s="107" t="s">
        <v>2391</v>
      </c>
      <c r="G50" s="107" t="s">
        <v>2392</v>
      </c>
      <c r="H50" s="107" t="s">
        <v>1804</v>
      </c>
      <c r="I50" s="107" t="s">
        <v>2393</v>
      </c>
    </row>
    <row r="51" spans="1:9" ht="42.75" x14ac:dyDescent="0.2">
      <c r="A51" s="113">
        <v>3</v>
      </c>
      <c r="B51" s="114">
        <v>45839</v>
      </c>
      <c r="C51" s="107" t="s">
        <v>2290</v>
      </c>
      <c r="D51" s="107" t="s">
        <v>1803</v>
      </c>
      <c r="E51" s="107" t="s">
        <v>2390</v>
      </c>
      <c r="F51" s="107" t="s">
        <v>2388</v>
      </c>
      <c r="G51" s="107" t="s">
        <v>2179</v>
      </c>
      <c r="H51" s="107" t="s">
        <v>1790</v>
      </c>
      <c r="I51" s="107" t="s">
        <v>2389</v>
      </c>
    </row>
    <row r="52" spans="1:9" ht="71.25" x14ac:dyDescent="0.2">
      <c r="A52" s="113">
        <v>3</v>
      </c>
      <c r="B52" s="114">
        <v>45839</v>
      </c>
      <c r="C52" s="107" t="s">
        <v>2290</v>
      </c>
      <c r="D52" s="107" t="s">
        <v>1803</v>
      </c>
      <c r="E52" s="107" t="s">
        <v>2390</v>
      </c>
      <c r="F52" s="107" t="s">
        <v>2394</v>
      </c>
      <c r="G52" s="107" t="s">
        <v>2395</v>
      </c>
      <c r="H52" s="107" t="s">
        <v>1806</v>
      </c>
      <c r="I52" s="107" t="s">
        <v>2396</v>
      </c>
    </row>
    <row r="53" spans="1:9" ht="42.75" x14ac:dyDescent="0.2">
      <c r="A53" s="113">
        <v>3</v>
      </c>
      <c r="B53" s="114">
        <v>45839</v>
      </c>
      <c r="C53" s="107" t="s">
        <v>2290</v>
      </c>
      <c r="D53" s="107" t="s">
        <v>2397</v>
      </c>
      <c r="E53" s="107" t="s">
        <v>2398</v>
      </c>
      <c r="F53" s="107" t="s">
        <v>2399</v>
      </c>
      <c r="G53" s="107" t="s">
        <v>2400</v>
      </c>
      <c r="H53" s="107" t="s">
        <v>2400</v>
      </c>
      <c r="I53" s="107" t="s">
        <v>2401</v>
      </c>
    </row>
    <row r="54" spans="1:9" ht="57" x14ac:dyDescent="0.2">
      <c r="A54" s="113">
        <v>3</v>
      </c>
      <c r="B54" s="114">
        <v>45839</v>
      </c>
      <c r="C54" s="107" t="s">
        <v>2288</v>
      </c>
      <c r="D54" s="107" t="s">
        <v>661</v>
      </c>
      <c r="E54" s="107" t="s">
        <v>2402</v>
      </c>
      <c r="F54" s="107" t="s">
        <v>2403</v>
      </c>
      <c r="G54" s="107" t="s">
        <v>2404</v>
      </c>
      <c r="H54" s="107" t="s">
        <v>662</v>
      </c>
      <c r="I54" s="107" t="s">
        <v>2405</v>
      </c>
    </row>
    <row r="55" spans="1:9" ht="42.75" x14ac:dyDescent="0.2">
      <c r="A55" s="113">
        <v>3</v>
      </c>
      <c r="B55" s="114">
        <v>45839</v>
      </c>
      <c r="C55" s="107" t="s">
        <v>2288</v>
      </c>
      <c r="D55" s="107" t="s">
        <v>661</v>
      </c>
      <c r="E55" s="107" t="s">
        <v>2402</v>
      </c>
      <c r="F55" s="107" t="s">
        <v>2406</v>
      </c>
      <c r="G55" s="111">
        <v>45901</v>
      </c>
      <c r="H55" s="107" t="s">
        <v>663</v>
      </c>
      <c r="I55" s="107" t="s">
        <v>2407</v>
      </c>
    </row>
    <row r="56" spans="1:9" ht="57" x14ac:dyDescent="0.2">
      <c r="A56" s="113">
        <v>3</v>
      </c>
      <c r="B56" s="114">
        <v>45839</v>
      </c>
      <c r="C56" s="107" t="s">
        <v>2288</v>
      </c>
      <c r="D56" s="107" t="s">
        <v>661</v>
      </c>
      <c r="E56" s="107" t="s">
        <v>2402</v>
      </c>
      <c r="F56" s="107" t="s">
        <v>2408</v>
      </c>
      <c r="G56" s="107" t="s">
        <v>2409</v>
      </c>
      <c r="H56" s="107" t="s">
        <v>2410</v>
      </c>
      <c r="I56" s="107" t="s">
        <v>2411</v>
      </c>
    </row>
    <row r="57" spans="1:9" ht="42.75" x14ac:dyDescent="0.2">
      <c r="A57" s="113">
        <v>3</v>
      </c>
      <c r="B57" s="114">
        <v>45839</v>
      </c>
      <c r="C57" s="107" t="s">
        <v>2288</v>
      </c>
      <c r="D57" s="107" t="s">
        <v>666</v>
      </c>
      <c r="E57" s="107" t="s">
        <v>2412</v>
      </c>
      <c r="F57" s="107" t="s">
        <v>2403</v>
      </c>
      <c r="G57" s="107" t="s">
        <v>2412</v>
      </c>
      <c r="H57" s="107" t="s">
        <v>2413</v>
      </c>
      <c r="I57" s="107" t="s">
        <v>2405</v>
      </c>
    </row>
    <row r="58" spans="1:9" ht="42.75" x14ac:dyDescent="0.2">
      <c r="A58" s="113">
        <v>3</v>
      </c>
      <c r="B58" s="114">
        <v>45839</v>
      </c>
      <c r="C58" s="107" t="s">
        <v>2288</v>
      </c>
      <c r="D58" s="107" t="s">
        <v>666</v>
      </c>
      <c r="E58" s="107" t="s">
        <v>2412</v>
      </c>
      <c r="F58" s="107" t="s">
        <v>2414</v>
      </c>
      <c r="G58" s="111">
        <v>45900</v>
      </c>
      <c r="H58" s="111">
        <v>46022</v>
      </c>
      <c r="I58" s="107" t="s">
        <v>2415</v>
      </c>
    </row>
    <row r="59" spans="1:9" ht="28.5" x14ac:dyDescent="0.2">
      <c r="A59" s="113">
        <v>3</v>
      </c>
      <c r="B59" s="114">
        <v>45839</v>
      </c>
      <c r="C59" s="107" t="s">
        <v>2288</v>
      </c>
      <c r="D59" s="107" t="s">
        <v>666</v>
      </c>
      <c r="E59" s="107" t="s">
        <v>2412</v>
      </c>
      <c r="F59" s="107" t="s">
        <v>2408</v>
      </c>
      <c r="G59" s="107" t="s">
        <v>2416</v>
      </c>
      <c r="H59" s="107" t="s">
        <v>2417</v>
      </c>
      <c r="I59" s="107" t="s">
        <v>2411</v>
      </c>
    </row>
    <row r="60" spans="1:9" ht="28.5" x14ac:dyDescent="0.2">
      <c r="A60" s="113">
        <v>3</v>
      </c>
      <c r="B60" s="114">
        <v>45839</v>
      </c>
      <c r="C60" s="107" t="s">
        <v>2288</v>
      </c>
      <c r="D60" s="107" t="s">
        <v>669</v>
      </c>
      <c r="E60" s="107" t="s">
        <v>670</v>
      </c>
      <c r="F60" s="107" t="s">
        <v>2414</v>
      </c>
      <c r="G60" s="111">
        <v>46022</v>
      </c>
      <c r="H60" s="111">
        <v>45991</v>
      </c>
      <c r="I60" s="107" t="s">
        <v>2418</v>
      </c>
    </row>
    <row r="61" spans="1:9" ht="57" x14ac:dyDescent="0.2">
      <c r="A61" s="113">
        <v>3</v>
      </c>
      <c r="B61" s="114">
        <v>45839</v>
      </c>
      <c r="C61" s="107" t="s">
        <v>2288</v>
      </c>
      <c r="D61" s="107" t="s">
        <v>669</v>
      </c>
      <c r="E61" s="107" t="s">
        <v>670</v>
      </c>
      <c r="F61" s="107" t="s">
        <v>2408</v>
      </c>
      <c r="G61" s="107" t="s">
        <v>2419</v>
      </c>
      <c r="H61" s="107" t="s">
        <v>2420</v>
      </c>
      <c r="I61" s="107" t="s">
        <v>2421</v>
      </c>
    </row>
    <row r="62" spans="1:9" ht="57" x14ac:dyDescent="0.2">
      <c r="A62" s="113">
        <v>3</v>
      </c>
      <c r="B62" s="114">
        <v>45839</v>
      </c>
      <c r="C62" s="107" t="s">
        <v>2288</v>
      </c>
      <c r="D62" s="107" t="s">
        <v>672</v>
      </c>
      <c r="E62" s="107" t="s">
        <v>673</v>
      </c>
      <c r="F62" s="107" t="s">
        <v>2408</v>
      </c>
      <c r="G62" s="107" t="s">
        <v>2422</v>
      </c>
      <c r="H62" s="107" t="s">
        <v>2423</v>
      </c>
      <c r="I62" s="107" t="s">
        <v>2424</v>
      </c>
    </row>
    <row r="63" spans="1:9" ht="28.5" x14ac:dyDescent="0.2">
      <c r="A63" s="113">
        <v>3</v>
      </c>
      <c r="B63" s="114">
        <v>45839</v>
      </c>
      <c r="C63" s="107" t="s">
        <v>2288</v>
      </c>
      <c r="D63" s="107" t="s">
        <v>678</v>
      </c>
      <c r="E63" s="107" t="s">
        <v>679</v>
      </c>
      <c r="F63" s="107" t="s">
        <v>2408</v>
      </c>
      <c r="G63" s="107" t="s">
        <v>2416</v>
      </c>
      <c r="H63" s="107" t="s">
        <v>2417</v>
      </c>
      <c r="I63" s="107" t="s">
        <v>2424</v>
      </c>
    </row>
    <row r="64" spans="1:9" ht="42.75" x14ac:dyDescent="0.2">
      <c r="A64" s="113">
        <v>3</v>
      </c>
      <c r="B64" s="114">
        <v>45839</v>
      </c>
      <c r="C64" s="107" t="s">
        <v>2288</v>
      </c>
      <c r="D64" s="107" t="s">
        <v>684</v>
      </c>
      <c r="E64" s="107" t="s">
        <v>2425</v>
      </c>
      <c r="F64" s="107" t="s">
        <v>2408</v>
      </c>
      <c r="G64" s="107" t="s">
        <v>2426</v>
      </c>
      <c r="H64" s="107" t="s">
        <v>2427</v>
      </c>
      <c r="I64" s="107" t="s">
        <v>2428</v>
      </c>
    </row>
    <row r="65" spans="1:9" ht="28.5" x14ac:dyDescent="0.2">
      <c r="A65" s="113">
        <v>3</v>
      </c>
      <c r="B65" s="114">
        <v>45839</v>
      </c>
      <c r="C65" s="107" t="s">
        <v>2288</v>
      </c>
      <c r="D65" s="107" t="s">
        <v>695</v>
      </c>
      <c r="E65" s="107" t="s">
        <v>2429</v>
      </c>
      <c r="F65" s="107" t="s">
        <v>2403</v>
      </c>
      <c r="G65" s="107" t="s">
        <v>2429</v>
      </c>
      <c r="H65" s="107" t="s">
        <v>2430</v>
      </c>
      <c r="I65" s="107" t="s">
        <v>2431</v>
      </c>
    </row>
    <row r="66" spans="1:9" ht="28.5" x14ac:dyDescent="0.2">
      <c r="A66" s="113">
        <v>3</v>
      </c>
      <c r="B66" s="114">
        <v>45839</v>
      </c>
      <c r="C66" s="107" t="s">
        <v>2288</v>
      </c>
      <c r="D66" s="107" t="s">
        <v>695</v>
      </c>
      <c r="E66" s="107" t="s">
        <v>2429</v>
      </c>
      <c r="F66" s="107" t="s">
        <v>2408</v>
      </c>
      <c r="G66" s="107" t="s">
        <v>2432</v>
      </c>
      <c r="H66" s="107" t="s">
        <v>2433</v>
      </c>
      <c r="I66" s="107" t="s">
        <v>2434</v>
      </c>
    </row>
    <row r="67" spans="1:9" ht="57" x14ac:dyDescent="0.2">
      <c r="A67" s="113">
        <v>3</v>
      </c>
      <c r="B67" s="114">
        <v>45839</v>
      </c>
      <c r="C67" s="107" t="s">
        <v>2288</v>
      </c>
      <c r="D67" s="107" t="s">
        <v>698</v>
      </c>
      <c r="E67" s="107" t="s">
        <v>699</v>
      </c>
      <c r="F67" s="107" t="s">
        <v>2408</v>
      </c>
      <c r="G67" s="107" t="s">
        <v>2435</v>
      </c>
      <c r="H67" s="107" t="s">
        <v>2436</v>
      </c>
      <c r="I67" s="107" t="s">
        <v>2424</v>
      </c>
    </row>
    <row r="68" spans="1:9" ht="42.75" x14ac:dyDescent="0.2">
      <c r="A68" s="113">
        <v>3</v>
      </c>
      <c r="B68" s="114">
        <v>45839</v>
      </c>
      <c r="C68" s="107" t="s">
        <v>2288</v>
      </c>
      <c r="D68" s="107" t="s">
        <v>701</v>
      </c>
      <c r="E68" s="107" t="s">
        <v>702</v>
      </c>
      <c r="F68" s="107" t="s">
        <v>2408</v>
      </c>
      <c r="G68" s="107" t="s">
        <v>2437</v>
      </c>
      <c r="H68" s="107" t="s">
        <v>2438</v>
      </c>
      <c r="I68" s="107" t="s">
        <v>2439</v>
      </c>
    </row>
    <row r="69" spans="1:9" ht="42.75" x14ac:dyDescent="0.2">
      <c r="A69" s="113">
        <v>3</v>
      </c>
      <c r="B69" s="114">
        <v>45839</v>
      </c>
      <c r="C69" s="107" t="s">
        <v>2288</v>
      </c>
      <c r="D69" s="107" t="s">
        <v>720</v>
      </c>
      <c r="E69" s="107" t="s">
        <v>721</v>
      </c>
      <c r="F69" s="107" t="s">
        <v>2408</v>
      </c>
      <c r="G69" s="107" t="s">
        <v>2440</v>
      </c>
      <c r="H69" s="107" t="s">
        <v>2441</v>
      </c>
      <c r="I69" s="107" t="s">
        <v>2442</v>
      </c>
    </row>
    <row r="70" spans="1:9" ht="42.75" x14ac:dyDescent="0.2">
      <c r="A70" s="113">
        <v>3</v>
      </c>
      <c r="B70" s="114">
        <v>45839</v>
      </c>
      <c r="C70" s="107" t="s">
        <v>2288</v>
      </c>
      <c r="D70" s="107" t="s">
        <v>1373</v>
      </c>
      <c r="E70" s="107" t="s">
        <v>1374</v>
      </c>
      <c r="F70" s="107" t="s">
        <v>2443</v>
      </c>
      <c r="G70" s="107" t="s">
        <v>2444</v>
      </c>
      <c r="H70" s="107" t="s">
        <v>2445</v>
      </c>
      <c r="I70" s="107" t="s">
        <v>2446</v>
      </c>
    </row>
    <row r="71" spans="1:9" ht="114" x14ac:dyDescent="0.2">
      <c r="A71" s="113">
        <v>3</v>
      </c>
      <c r="B71" s="114">
        <v>45839</v>
      </c>
      <c r="C71" s="107" t="s">
        <v>2288</v>
      </c>
      <c r="D71" s="107" t="s">
        <v>1727</v>
      </c>
      <c r="E71" s="107" t="s">
        <v>2447</v>
      </c>
      <c r="F71" s="107" t="s">
        <v>2448</v>
      </c>
      <c r="G71" s="107" t="s">
        <v>2332</v>
      </c>
      <c r="H71" s="107" t="s">
        <v>2449</v>
      </c>
      <c r="I71" s="107" t="s">
        <v>2450</v>
      </c>
    </row>
    <row r="72" spans="1:9" ht="85.5" x14ac:dyDescent="0.2">
      <c r="A72" s="113">
        <v>3</v>
      </c>
      <c r="B72" s="114">
        <v>45839</v>
      </c>
      <c r="C72" s="107" t="s">
        <v>2288</v>
      </c>
      <c r="D72" s="107" t="s">
        <v>1736</v>
      </c>
      <c r="E72" s="107" t="s">
        <v>2451</v>
      </c>
      <c r="F72" s="107" t="s">
        <v>2452</v>
      </c>
      <c r="G72" s="107" t="s">
        <v>2332</v>
      </c>
      <c r="H72" s="107" t="s">
        <v>2453</v>
      </c>
      <c r="I72" s="107" t="s">
        <v>2454</v>
      </c>
    </row>
    <row r="73" spans="1:9" ht="28.5" x14ac:dyDescent="0.2">
      <c r="A73" s="113">
        <v>3</v>
      </c>
      <c r="B73" s="114">
        <v>45839</v>
      </c>
      <c r="C73" s="107" t="s">
        <v>2290</v>
      </c>
      <c r="D73" s="107" t="s">
        <v>2235</v>
      </c>
      <c r="E73" s="107" t="s">
        <v>2455</v>
      </c>
      <c r="F73" s="107" t="s">
        <v>2456</v>
      </c>
      <c r="G73" s="107" t="s">
        <v>57</v>
      </c>
      <c r="H73" s="107" t="s">
        <v>2227</v>
      </c>
      <c r="I73" s="107" t="s">
        <v>2457</v>
      </c>
    </row>
    <row r="74" spans="1:9" ht="28.5" x14ac:dyDescent="0.2">
      <c r="A74" s="113">
        <v>3</v>
      </c>
      <c r="B74" s="114">
        <v>45839</v>
      </c>
      <c r="C74" s="107" t="s">
        <v>2288</v>
      </c>
      <c r="D74" s="107" t="s">
        <v>1130</v>
      </c>
      <c r="E74" s="107" t="s">
        <v>1083</v>
      </c>
      <c r="F74" s="107" t="s">
        <v>2456</v>
      </c>
      <c r="G74" s="107" t="s">
        <v>1087</v>
      </c>
      <c r="H74" s="107" t="s">
        <v>2227</v>
      </c>
      <c r="I74" s="107" t="s">
        <v>2457</v>
      </c>
    </row>
    <row r="75" spans="1:9" ht="85.5" x14ac:dyDescent="0.2">
      <c r="A75" s="113">
        <v>3</v>
      </c>
      <c r="B75" s="114">
        <v>45839</v>
      </c>
      <c r="C75" s="113" t="s">
        <v>2288</v>
      </c>
      <c r="D75" s="114" t="s">
        <v>2458</v>
      </c>
      <c r="E75" s="107" t="s">
        <v>2459</v>
      </c>
      <c r="F75" s="107" t="s">
        <v>2460</v>
      </c>
      <c r="G75" s="107" t="s">
        <v>2461</v>
      </c>
      <c r="H75" s="107" t="s">
        <v>2462</v>
      </c>
      <c r="I75" s="107" t="s">
        <v>2463</v>
      </c>
    </row>
    <row r="76" spans="1:9" s="51" customFormat="1" ht="85.5" x14ac:dyDescent="0.2">
      <c r="A76" s="113">
        <v>3</v>
      </c>
      <c r="B76" s="114">
        <v>45839</v>
      </c>
      <c r="C76" s="109" t="s">
        <v>2288</v>
      </c>
      <c r="D76" s="133" t="s">
        <v>2464</v>
      </c>
      <c r="E76" s="109" t="s">
        <v>2459</v>
      </c>
      <c r="F76" s="133" t="s">
        <v>2460</v>
      </c>
      <c r="G76" s="107" t="s">
        <v>2465</v>
      </c>
      <c r="H76" s="107" t="s">
        <v>2462</v>
      </c>
      <c r="I76" s="107" t="s">
        <v>2463</v>
      </c>
    </row>
    <row r="77" spans="1:9" s="51" customFormat="1" ht="85.5" x14ac:dyDescent="0.2">
      <c r="A77" s="113">
        <v>3</v>
      </c>
      <c r="B77" s="114">
        <v>45839</v>
      </c>
      <c r="C77" s="109" t="s">
        <v>2288</v>
      </c>
      <c r="D77" s="133" t="s">
        <v>2466</v>
      </c>
      <c r="E77" s="109" t="s">
        <v>2459</v>
      </c>
      <c r="F77" s="133" t="s">
        <v>2460</v>
      </c>
      <c r="G77" s="107" t="s">
        <v>2467</v>
      </c>
      <c r="H77" s="107" t="s">
        <v>2462</v>
      </c>
      <c r="I77" s="107" t="s">
        <v>2463</v>
      </c>
    </row>
    <row r="78" spans="1:9" ht="85.5" x14ac:dyDescent="0.2">
      <c r="A78" s="113">
        <v>3</v>
      </c>
      <c r="B78" s="114">
        <v>45839</v>
      </c>
      <c r="C78" s="109" t="s">
        <v>2288</v>
      </c>
      <c r="D78" s="133" t="s">
        <v>2468</v>
      </c>
      <c r="E78" s="109" t="s">
        <v>2459</v>
      </c>
      <c r="F78" s="133" t="s">
        <v>2460</v>
      </c>
      <c r="G78" s="107" t="s">
        <v>2469</v>
      </c>
      <c r="H78" s="107" t="s">
        <v>2462</v>
      </c>
      <c r="I78" s="107" t="s">
        <v>2463</v>
      </c>
    </row>
    <row r="79" spans="1:9" ht="85.5" x14ac:dyDescent="0.2">
      <c r="A79" s="113">
        <v>3</v>
      </c>
      <c r="B79" s="114">
        <v>45839</v>
      </c>
      <c r="C79" s="109" t="s">
        <v>2288</v>
      </c>
      <c r="D79" s="133" t="s">
        <v>2470</v>
      </c>
      <c r="E79" s="109" t="s">
        <v>2459</v>
      </c>
      <c r="F79" s="133" t="s">
        <v>2460</v>
      </c>
      <c r="G79" s="107" t="s">
        <v>2471</v>
      </c>
      <c r="H79" s="107" t="s">
        <v>2462</v>
      </c>
      <c r="I79" s="107" t="s">
        <v>2463</v>
      </c>
    </row>
    <row r="80" spans="1:9" ht="99.75" x14ac:dyDescent="0.2">
      <c r="A80" s="113">
        <v>3</v>
      </c>
      <c r="B80" s="114">
        <v>45839</v>
      </c>
      <c r="C80" s="109" t="s">
        <v>2288</v>
      </c>
      <c r="D80" s="133" t="s">
        <v>2472</v>
      </c>
      <c r="E80" s="109" t="s">
        <v>2473</v>
      </c>
      <c r="F80" s="133" t="s">
        <v>2474</v>
      </c>
      <c r="G80" s="107" t="s">
        <v>2475</v>
      </c>
      <c r="H80" s="107" t="s">
        <v>2462</v>
      </c>
      <c r="I80" s="107" t="s">
        <v>2476</v>
      </c>
    </row>
    <row r="81" spans="1:9" ht="42.75" x14ac:dyDescent="0.2">
      <c r="A81" s="113">
        <v>3</v>
      </c>
      <c r="B81" s="114">
        <v>45839</v>
      </c>
      <c r="C81" s="109" t="s">
        <v>2290</v>
      </c>
      <c r="D81" s="133" t="s">
        <v>1999</v>
      </c>
      <c r="E81" s="109" t="s">
        <v>2477</v>
      </c>
      <c r="F81" s="133" t="s">
        <v>2478</v>
      </c>
      <c r="G81" s="107" t="s">
        <v>2179</v>
      </c>
      <c r="H81" s="107" t="s">
        <v>1790</v>
      </c>
      <c r="I81" s="107" t="s">
        <v>2479</v>
      </c>
    </row>
    <row r="82" spans="1:9" ht="42.75" x14ac:dyDescent="0.2">
      <c r="A82" s="113">
        <v>3</v>
      </c>
      <c r="B82" s="114">
        <v>45839</v>
      </c>
      <c r="C82" s="109" t="s">
        <v>2290</v>
      </c>
      <c r="D82" s="133" t="s">
        <v>2005</v>
      </c>
      <c r="E82" s="109" t="s">
        <v>2006</v>
      </c>
      <c r="F82" s="133" t="s">
        <v>2478</v>
      </c>
      <c r="G82" s="107" t="s">
        <v>2179</v>
      </c>
      <c r="H82" s="107" t="s">
        <v>1790</v>
      </c>
      <c r="I82" s="107" t="s">
        <v>2479</v>
      </c>
    </row>
    <row r="83" spans="1:9" ht="57" x14ac:dyDescent="0.2">
      <c r="A83" s="113">
        <v>3</v>
      </c>
      <c r="B83" s="114">
        <v>45839</v>
      </c>
      <c r="C83" s="109" t="s">
        <v>2290</v>
      </c>
      <c r="D83" s="133" t="s">
        <v>2005</v>
      </c>
      <c r="E83" s="109" t="s">
        <v>2006</v>
      </c>
      <c r="F83" s="133" t="s">
        <v>2480</v>
      </c>
      <c r="G83" s="107" t="s">
        <v>2481</v>
      </c>
      <c r="H83" s="107" t="s">
        <v>2008</v>
      </c>
      <c r="I83" s="107" t="s">
        <v>2482</v>
      </c>
    </row>
    <row r="84" spans="1:9" ht="114" x14ac:dyDescent="0.2">
      <c r="A84" s="113">
        <v>3</v>
      </c>
      <c r="B84" s="114">
        <v>45839</v>
      </c>
      <c r="C84" s="109" t="s">
        <v>2290</v>
      </c>
      <c r="D84" s="133" t="s">
        <v>1852</v>
      </c>
      <c r="E84" s="109" t="s">
        <v>1277</v>
      </c>
      <c r="F84" s="133" t="s">
        <v>2483</v>
      </c>
      <c r="G84" s="107">
        <v>95</v>
      </c>
      <c r="H84" s="107">
        <v>93.88</v>
      </c>
      <c r="I84" s="107" t="s">
        <v>2484</v>
      </c>
    </row>
    <row r="85" spans="1:9" s="42" customFormat="1" ht="42.75" x14ac:dyDescent="0.2">
      <c r="A85" s="113">
        <v>3</v>
      </c>
      <c r="B85" s="114">
        <v>45839</v>
      </c>
      <c r="C85" s="134" t="s">
        <v>2288</v>
      </c>
      <c r="D85" s="135" t="s">
        <v>1069</v>
      </c>
      <c r="E85" s="136" t="s">
        <v>1070</v>
      </c>
      <c r="F85" s="137" t="s">
        <v>2485</v>
      </c>
      <c r="G85" s="137" t="s">
        <v>2486</v>
      </c>
      <c r="H85" s="137" t="s">
        <v>2487</v>
      </c>
      <c r="I85" s="138" t="s">
        <v>2488</v>
      </c>
    </row>
    <row r="86" spans="1:9" s="42" customFormat="1" ht="42.75" x14ac:dyDescent="0.2">
      <c r="A86" s="113">
        <v>3</v>
      </c>
      <c r="B86" s="114">
        <v>45839</v>
      </c>
      <c r="C86" s="139" t="s">
        <v>2288</v>
      </c>
      <c r="D86" s="140" t="s">
        <v>1074</v>
      </c>
      <c r="E86" s="141" t="s">
        <v>1075</v>
      </c>
      <c r="F86" s="142" t="s">
        <v>2485</v>
      </c>
      <c r="G86" s="142" t="s">
        <v>2486</v>
      </c>
      <c r="H86" s="142" t="s">
        <v>2487</v>
      </c>
      <c r="I86" s="143" t="s">
        <v>2488</v>
      </c>
    </row>
    <row r="87" spans="1:9" s="35" customFormat="1" ht="45" x14ac:dyDescent="0.2">
      <c r="A87" s="113">
        <v>3</v>
      </c>
      <c r="B87" s="114">
        <v>45839</v>
      </c>
      <c r="C87" s="134" t="s">
        <v>2288</v>
      </c>
      <c r="D87" s="144" t="s">
        <v>1133</v>
      </c>
      <c r="E87" s="141" t="s">
        <v>1134</v>
      </c>
      <c r="F87" s="138" t="s">
        <v>2489</v>
      </c>
      <c r="G87" s="138" t="s">
        <v>2490</v>
      </c>
      <c r="H87" s="138" t="s">
        <v>2491</v>
      </c>
      <c r="I87" s="138" t="s">
        <v>2492</v>
      </c>
    </row>
    <row r="88" spans="1:9" s="35" customFormat="1" ht="57" x14ac:dyDescent="0.2">
      <c r="A88" s="113">
        <v>3</v>
      </c>
      <c r="B88" s="114">
        <v>45839</v>
      </c>
      <c r="C88" s="139" t="s">
        <v>2288</v>
      </c>
      <c r="D88" s="140" t="s">
        <v>1153</v>
      </c>
      <c r="E88" s="141" t="s">
        <v>1154</v>
      </c>
      <c r="F88" s="143" t="s">
        <v>2489</v>
      </c>
      <c r="G88" s="143" t="s">
        <v>2493</v>
      </c>
      <c r="H88" s="143" t="s">
        <v>2494</v>
      </c>
      <c r="I88" s="143" t="s">
        <v>2495</v>
      </c>
    </row>
    <row r="89" spans="1:9" s="35" customFormat="1" ht="42.75" x14ac:dyDescent="0.2">
      <c r="A89" s="113">
        <v>3</v>
      </c>
      <c r="B89" s="114">
        <v>45839</v>
      </c>
      <c r="C89" s="139" t="s">
        <v>2288</v>
      </c>
      <c r="D89" s="140" t="s">
        <v>1160</v>
      </c>
      <c r="E89" s="143" t="s">
        <v>1161</v>
      </c>
      <c r="F89" s="143" t="s">
        <v>2489</v>
      </c>
      <c r="G89" s="143" t="s">
        <v>2496</v>
      </c>
      <c r="H89" s="143" t="s">
        <v>2497</v>
      </c>
      <c r="I89" s="143" t="s">
        <v>2498</v>
      </c>
    </row>
    <row r="90" spans="1:9" s="35" customFormat="1" ht="42.75" x14ac:dyDescent="0.2">
      <c r="A90" s="113">
        <v>3</v>
      </c>
      <c r="B90" s="114">
        <v>45839</v>
      </c>
      <c r="C90" s="139" t="s">
        <v>2288</v>
      </c>
      <c r="D90" s="140" t="s">
        <v>1133</v>
      </c>
      <c r="E90" s="143" t="s">
        <v>1134</v>
      </c>
      <c r="F90" s="143" t="s">
        <v>2499</v>
      </c>
      <c r="G90" s="149">
        <v>45869</v>
      </c>
      <c r="H90" s="149">
        <v>46022</v>
      </c>
      <c r="I90" s="143" t="s">
        <v>2500</v>
      </c>
    </row>
    <row r="91" spans="1:9" s="35" customFormat="1" ht="57" x14ac:dyDescent="0.2">
      <c r="A91" s="113">
        <v>3</v>
      </c>
      <c r="B91" s="114">
        <v>45839</v>
      </c>
      <c r="C91" s="139" t="s">
        <v>2288</v>
      </c>
      <c r="D91" s="140" t="s">
        <v>1153</v>
      </c>
      <c r="E91" s="143" t="s">
        <v>1154</v>
      </c>
      <c r="F91" s="143" t="s">
        <v>2499</v>
      </c>
      <c r="G91" s="149">
        <v>46022</v>
      </c>
      <c r="H91" s="149">
        <v>45838</v>
      </c>
      <c r="I91" s="143" t="s">
        <v>2501</v>
      </c>
    </row>
    <row r="92" spans="1:9" s="35" customFormat="1" ht="42.75" x14ac:dyDescent="0.2">
      <c r="A92" s="113">
        <v>3</v>
      </c>
      <c r="B92" s="114">
        <v>45839</v>
      </c>
      <c r="C92" s="139" t="s">
        <v>2288</v>
      </c>
      <c r="D92" s="140" t="s">
        <v>1160</v>
      </c>
      <c r="E92" s="143" t="s">
        <v>1161</v>
      </c>
      <c r="F92" s="143" t="s">
        <v>2499</v>
      </c>
      <c r="G92" s="149">
        <v>45869</v>
      </c>
      <c r="H92" s="149">
        <v>45838</v>
      </c>
      <c r="I92" s="143" t="s">
        <v>2502</v>
      </c>
    </row>
    <row r="93" spans="1:9" ht="57" x14ac:dyDescent="0.2">
      <c r="A93" s="113">
        <v>3</v>
      </c>
      <c r="B93" s="114">
        <v>45839</v>
      </c>
      <c r="C93" s="139" t="s">
        <v>2290</v>
      </c>
      <c r="D93" s="140" t="s">
        <v>2035</v>
      </c>
      <c r="E93" s="140" t="s">
        <v>2036</v>
      </c>
      <c r="F93" s="143" t="s">
        <v>2503</v>
      </c>
      <c r="G93" s="143" t="s">
        <v>2504</v>
      </c>
      <c r="H93" s="143" t="s">
        <v>2037</v>
      </c>
      <c r="I93" s="143" t="s">
        <v>2505</v>
      </c>
    </row>
    <row r="94" spans="1:9" ht="57" x14ac:dyDescent="0.2">
      <c r="A94" s="113">
        <v>3</v>
      </c>
      <c r="B94" s="114">
        <v>45839</v>
      </c>
      <c r="C94" s="139" t="s">
        <v>2290</v>
      </c>
      <c r="D94" s="140" t="s">
        <v>2041</v>
      </c>
      <c r="E94" s="140" t="s">
        <v>2042</v>
      </c>
      <c r="F94" s="143" t="s">
        <v>2503</v>
      </c>
      <c r="G94" s="143" t="s">
        <v>2506</v>
      </c>
      <c r="H94" s="143" t="s">
        <v>2044</v>
      </c>
      <c r="I94" s="143" t="s">
        <v>2507</v>
      </c>
    </row>
    <row r="95" spans="1:9" ht="57" x14ac:dyDescent="0.2">
      <c r="A95" s="109">
        <v>3</v>
      </c>
      <c r="B95" s="133">
        <v>45839</v>
      </c>
      <c r="C95" s="148" t="s">
        <v>2288</v>
      </c>
      <c r="D95" s="143" t="s">
        <v>691</v>
      </c>
      <c r="E95" s="143" t="s">
        <v>692</v>
      </c>
      <c r="F95" s="143" t="s">
        <v>2408</v>
      </c>
      <c r="G95" s="143" t="s">
        <v>2416</v>
      </c>
      <c r="H95" s="143" t="s">
        <v>2508</v>
      </c>
      <c r="I95" s="143" t="s">
        <v>2424</v>
      </c>
    </row>
  </sheetData>
  <sheetProtection algorithmName="SHA-512" hashValue="6qp9VvVOEinL4/bGVlT0Q848wWfMKMxSGI6B2B330WvHueTNprc3aT/tOAHVQ5bOgKO52fO9BHg4DLxLCyWC+w==" saltValue="QVr5rtKS7S6XNxS/8ukG4A==" spinCount="100000" sheet="1" objects="1" scenarios="1"/>
  <autoFilter ref="A7:I83" xr:uid="{4037C63A-6144-4C14-820F-36F17DB68DD0}"/>
  <mergeCells count="7">
    <mergeCell ref="D3:E3"/>
    <mergeCell ref="A9:A11"/>
    <mergeCell ref="B9:B11"/>
    <mergeCell ref="D8:I8"/>
    <mergeCell ref="D9:I9"/>
    <mergeCell ref="D10:I10"/>
    <mergeCell ref="D11:I11"/>
  </mergeCells>
  <dataValidations disablePrompts="1" count="1">
    <dataValidation type="list" allowBlank="1" showInputMessage="1" showErrorMessage="1" sqref="D29:D35" xr:uid="{45A5914B-B96C-43E2-905D-26F51F43F034}">
      <formula1>PROYECTOS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Metas PDD_ proyectos inversión</vt:lpstr>
      <vt:lpstr>Presupuesto Inversión</vt:lpstr>
      <vt:lpstr>POA_2025_SDP</vt:lpstr>
      <vt:lpstr>Resumen</vt:lpstr>
      <vt:lpstr>Tabla_dinamica</vt:lpstr>
      <vt:lpstr>Indicadores Gestión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LINARES</dc:creator>
  <cp:keywords/>
  <dc:description/>
  <cp:lastModifiedBy>Virginia Viracacha Viracacha</cp:lastModifiedBy>
  <cp:revision/>
  <dcterms:created xsi:type="dcterms:W3CDTF">2025-01-29T02:07:54Z</dcterms:created>
  <dcterms:modified xsi:type="dcterms:W3CDTF">2025-08-04T20:34:42Z</dcterms:modified>
  <cp:category/>
  <cp:contentStatus/>
</cp:coreProperties>
</file>